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D21A99B-10BB-4FAD-8FCF-78DF9A63E11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<sst xmlns="http://schemas.openxmlformats.org/spreadsheetml/2006/main" count="16711" uniqueCount="2392">
  <si>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</si>
  <si>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</si>
  <si>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</si>
  <si>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</si>
  <si>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</si>
  <si>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</si>
  <si>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</si>
  <si>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</si>
  <si>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</si>
  <si>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</si>
  <si>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</si>
  <si>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</si>
  <si>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</si>
  <si>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</si>
  <si>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</si>
  <si>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</si>
  <si>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</si>
  <si>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</si>
  <si>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</si>
  <si>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</si>
  <si>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</si>
  <si>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</si>
  <si>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</si>
  <si>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</si>
  <si>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</si>
  <si>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</si>
  <si>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</si>
  <si>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</si>
  <si>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</si>
  <si>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</si>
  <si>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</si>
  <si>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</si>
  <si>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</si>
  <si>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</si>
  <si>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</si>
  <si>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</si>
  <si>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</si>
  <si>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</si>
  <si>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</si>
  <si>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</si>
  <si>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</si>
  <si>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</si>
  <si>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</si>
  <si>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</si>
  <si>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</si>
  <si>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</si>
  <si>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</si>
  <si>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</si>
  <si>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</si>
  <si>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</si>
  <si>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</si>
  <si>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</si>
  <si>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</si>
  <si>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</si>
  <si>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</si>
  <si>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</si>
  <si>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</si>
  <si>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</si>
  <si>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</si>
  <si>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</si>
  <si>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</si>
  <si>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</si>
  <si>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</si>
  <si>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</si>
  <si>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</si>
  <si>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</si>
  <si>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</si>
  <si>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</si>
  <si>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</si>
  <si>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</si>
  <si>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</si>
  <si>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</si>
  <si>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</si>
  <si>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</si>
  <si>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</si>
  <si>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</si>
  <si>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</si>
  <si>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</si>
  <si>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</si>
  <si>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</si>
  <si>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</si>
  <si>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</si>
  <si>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</si>
  <si>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</si>
  <si>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</si>
  <si>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</si>
  <si>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</si>
  <si>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</si>
  <si>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</si>
  <si>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</si>
  <si>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</si>
  <si>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</si>
  <si>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</si>
  <si>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</si>
  <si>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</si>
  <si>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</si>
  <si>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</si>
  <si>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</si>
  <si>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</si>
  <si>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</si>
  <si>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</si>
  <si>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</si>
  <si>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</si>
  <si>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</si>
  <si>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</si>
  <si>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</si>
  <si>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</si>
  <si>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</si>
  <si>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</si>
  <si>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</si>
  <si>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</si>
  <si>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</si>
  <si>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</si>
  <si>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</si>
  <si>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</si>
  <si>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</si>
  <si>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</si>
  <si>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</si>
  <si>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</si>
  <si>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</si>
  <si>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</si>
  <si>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</si>
  <si>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</si>
  <si>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</si>
  <si>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</si>
  <si>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</si>
  <si>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</si>
  <si>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</si>
  <si>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</si>
  <si>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</si>
  <si>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</si>
  <si>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</si>
  <si>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</si>
  <si>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</si>
  <si>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</si>
  <si>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</si>
  <si>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</si>
  <si>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</si>
  <si>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</si>
  <si>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</si>
  <si>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</si>
  <si>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</si>
  <si>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</si>
  <si>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</si>
  <si>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</si>
  <si>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</si>
  <si>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</si>
  <si>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</si>
  <si>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</si>
  <si>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</si>
  <si>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</si>
  <si>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</si>
  <si>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</si>
  <si>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</si>
  <si>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</si>
  <si>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</si>
  <si>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</si>
  <si>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</si>
  <si>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</si>
  <si>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</si>
  <si>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</si>
  <si>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</si>
  <si>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</si>
  <si>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</si>
  <si>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</si>
  <si>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</si>
  <si>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</si>
  <si>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</si>
  <si>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</si>
  <si>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</si>
  <si>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</si>
  <si>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</si>
  <si>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</si>
  <si>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</si>
  <si>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</si>
  <si>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</si>
  <si>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</si>
  <si>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</si>
  <si>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</si>
  <si>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</si>
  <si>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</si>
  <si>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</si>
  <si>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</si>
  <si>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</si>
  <si>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</si>
  <si>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</si>
  <si>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</si>
  <si>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</si>
  <si>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</si>
  <si>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</si>
  <si>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</si>
  <si>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</si>
  <si>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</si>
  <si>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</si>
  <si>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</si>
  <si>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</si>
  <si>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</si>
  <si>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</si>
  <si>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</si>
  <si>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</si>
  <si>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</si>
  <si>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</si>
  <si>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</si>
  <si>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</si>
  <si>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</si>
  <si>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</si>
  <si>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</si>
  <si>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</si>
  <si>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</si>
  <si>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</si>
  <si>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</si>
  <si>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</si>
  <si>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</si>
  <si>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</si>
  <si>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</si>
  <si>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</si>
  <si>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</si>
  <si>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</si>
  <si>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</si>
  <si>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</si>
  <si>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</si>
  <si>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</si>
  <si>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</si>
  <si>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</si>
  <si>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</si>
  <si>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</si>
  <si>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</si>
  <si>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</si>
  <si>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</si>
  <si>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</si>
  <si>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</si>
  <si>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</si>
  <si>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</si>
  <si>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</si>
  <si>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</si>
  <si>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</si>
  <si>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</si>
  <si>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</si>
  <si>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</si>
  <si>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</si>
  <si>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</si>
  <si>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</si>
  <si>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</si>
  <si>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</si>
  <si>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</si>
  <si>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</si>
  <si>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</si>
  <si>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</si>
  <si>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</si>
  <si>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</si>
  <si>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</si>
  <si>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</si>
  <si>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</si>
  <si>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</si>
  <si>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</si>
  <si>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</si>
  <si>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</si>
  <si>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</si>
  <si>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</si>
  <si>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</si>
  <si>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</si>
  <si>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</si>
  <si>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</si>
  <si>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</si>
  <si>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</si>
  <si>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</si>
  <si>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</si>
  <si>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</si>
  <si>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</si>
  <si>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</si>
  <si>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</si>
  <si>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</si>
  <si>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</si>
  <si>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</si>
  <si>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</si>
  <si>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</si>
  <si>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</si>
  <si>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</si>
  <si>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</si>
  <si>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</si>
  <si>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</si>
  <si>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</si>
  <si>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</si>
  <si>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</si>
  <si>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</si>
  <si>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</si>
  <si>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</si>
  <si>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</si>
  <si>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</si>
  <si>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</si>
  <si>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</si>
  <si>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</si>
  <si>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</si>
  <si>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</si>
  <si>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</si>
  <si>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</si>
  <si>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</si>
  <si>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</si>
  <si>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</si>
  <si>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</si>
  <si>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</si>
  <si>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</si>
  <si>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</si>
  <si>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</si>
  <si>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</si>
  <si>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</si>
  <si>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</si>
  <si>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</si>
  <si>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</si>
  <si>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</si>
  <si>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</si>
  <si>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</si>
  <si>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</si>
  <si>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</si>
  <si>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</si>
  <si>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</si>
  <si>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</si>
  <si>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</si>
  <si>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</si>
  <si>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</si>
  <si>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</si>
  <si>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</si>
  <si>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</si>
  <si>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</si>
  <si>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</si>
  <si>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</si>
  <si>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</si>
  <si>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</si>
  <si>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</si>
  <si>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</si>
  <si>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</si>
  <si>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</si>
  <si>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</si>
  <si>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</si>
  <si>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</si>
  <si>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</si>
  <si>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</si>
  <si>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</si>
  <si>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</si>
  <si>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</si>
  <si>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</si>
  <si>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</si>
  <si>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</si>
  <si>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</si>
  <si>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</si>
  <si>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</si>
  <si>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</si>
  <si>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</si>
  <si>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</si>
  <si>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</si>
  <si>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</si>
  <si>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</si>
  <si>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</si>
  <si>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</si>
  <si>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</si>
  <si>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</si>
  <si>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</si>
  <si>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</si>
  <si>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</si>
  <si>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</si>
  <si>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</si>
  <si>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</si>
  <si>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</si>
  <si>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</si>
  <si>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</si>
  <si>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</si>
  <si>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</si>
  <si>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</si>
  <si>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</si>
  <si>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</si>
  <si>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</si>
  <si>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</si>
  <si>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</si>
  <si>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</si>
  <si>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</si>
  <si>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</si>
  <si>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</si>
  <si>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</si>
  <si>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</si>
  <si>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</si>
  <si>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</si>
  <si>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</si>
  <si>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</si>
  <si>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</si>
  <si>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</si>
  <si>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</si>
  <si>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</si>
  <si>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</si>
  <si>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</si>
  <si>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</si>
  <si>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</si>
  <si>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</si>
  <si>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</si>
  <si>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</si>
  <si>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</si>
  <si>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</si>
  <si>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</si>
  <si>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</si>
  <si>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</si>
  <si>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</si>
  <si>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</si>
  <si>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</si>
  <si>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</si>
  <si>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</si>
  <si>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</si>
  <si>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</si>
  <si>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</si>
  <si>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</si>
  <si>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</si>
  <si>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</si>
  <si>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</si>
  <si>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</si>
  <si>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</si>
  <si>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</si>
  <si>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</si>
  <si>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</si>
  <si>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</si>
  <si>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</si>
  <si>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</si>
  <si>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</si>
  <si>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</si>
  <si>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</si>
  <si>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</si>
  <si>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</si>
  <si>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</si>
  <si>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</si>
  <si>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</si>
  <si>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</si>
  <si>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</si>
  <si>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</si>
  <si>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</si>
  <si>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</si>
  <si>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</si>
  <si>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</si>
  <si>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</si>
  <si>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</si>
  <si>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</si>
  <si>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</si>
  <si>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</si>
  <si>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</si>
  <si>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</si>
  <si>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</si>
  <si>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</si>
  <si>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</si>
  <si>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</si>
  <si>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</si>
  <si>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</si>
  <si>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</si>
  <si>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</si>
  <si>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</si>
  <si>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</si>
  <si>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</si>
  <si>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</si>
  <si>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</si>
  <si>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</si>
  <si>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</si>
  <si>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</si>
  <si>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</si>
  <si>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</si>
  <si>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</si>
  <si>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</si>
  <si>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</si>
  <si>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</si>
  <si>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</si>
  <si>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</si>
  <si>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</si>
  <si>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</si>
  <si>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</si>
  <si>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</si>
  <si>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</si>
  <si>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</si>
  <si>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</si>
  <si>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</si>
  <si>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</si>
  <si>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</si>
  <si>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</si>
  <si>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</si>
  <si>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</si>
  <si>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</si>
  <si>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</si>
  <si>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</si>
  <si>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</si>
  <si>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</si>
  <si>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</si>
  <si>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</si>
  <si>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</si>
  <si>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</si>
  <si>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</si>
  <si>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</si>
  <si>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</si>
  <si>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</si>
  <si>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</si>
  <si>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</si>
  <si>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</si>
  <si>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</si>
  <si>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</si>
  <si>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</si>
  <si>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</si>
  <si>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</si>
  <si>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</si>
  <si>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</si>
  <si>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</si>
  <si>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</si>
  <si>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</si>
  <si>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</si>
  <si>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</si>
  <si>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</si>
  <si>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</si>
  <si>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</si>
  <si>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</si>
  <si>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</si>
  <si>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</si>
  <si>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</si>
  <si>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</si>
  <si>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</si>
  <si>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</si>
  <si>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</si>
  <si>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</si>
  <si>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</si>
  <si>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</si>
  <si>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</si>
  <si>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</si>
  <si>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</si>
  <si>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</si>
  <si>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</si>
  <si>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</si>
  <si>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</si>
  <si>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</si>
  <si>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</si>
  <si>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</si>
  <si>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</si>
  <si>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</si>
  <si>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</si>
  <si>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</si>
  <si>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</si>
  <si>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</si>
  <si>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</si>
  <si>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</si>
  <si>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</si>
  <si>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</si>
  <si>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</si>
  <si>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</si>
  <si>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</si>
  <si>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</si>
  <si>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</si>
  <si>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</si>
  <si>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</si>
  <si>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</si>
  <si>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</si>
  <si>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</si>
  <si>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</si>
  <si>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</si>
  <si>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</si>
  <si>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</si>
  <si>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</si>
  <si>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</si>
  <si>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</si>
  <si>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</si>
  <si>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</si>
  <si>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</si>
  <si>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</si>
  <si>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</si>
  <si>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</si>
  <si>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</si>
  <si>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</si>
  <si>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</si>
  <si>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</si>
  <si>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</si>
  <si>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</si>
  <si>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</si>
  <si>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</si>
  <si>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</si>
  <si>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</si>
  <si>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</si>
  <si>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</si>
  <si>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</si>
  <si>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</si>
  <si>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</si>
  <si>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</si>
  <si>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</si>
  <si>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</si>
  <si>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</si>
  <si>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</si>
  <si>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</si>
  <si>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</si>
  <si>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</si>
  <si>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</si>
  <si>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</si>
  <si>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</si>
  <si>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</si>
  <si>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</si>
  <si>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</si>
  <si>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</si>
  <si>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</si>
  <si>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</si>
  <si>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</si>
  <si>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</si>
  <si>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</si>
  <si>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</si>
  <si>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</si>
  <si>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</si>
  <si>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</si>
  <si>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</si>
  <si>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</si>
  <si>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</si>
  <si>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</si>
  <si>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</si>
  <si>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</si>
  <si>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</si>
  <si>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</si>
  <si>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</si>
  <si>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</si>
  <si>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</si>
  <si>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</si>
  <si>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</si>
  <si>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</si>
  <si>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</si>
  <si>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</si>
  <si>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</si>
  <si>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</si>
  <si>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</si>
  <si>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</si>
  <si>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</si>
  <si>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</si>
  <si>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</si>
  <si>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</si>
  <si>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</si>
  <si>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</si>
  <si>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</si>
  <si>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</si>
  <si>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</si>
  <si>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</si>
  <si>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</si>
  <si>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</si>
  <si>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</si>
  <si>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</si>
  <si>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</si>
  <si>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</si>
  <si>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</si>
  <si>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</si>
  <si>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</si>
  <si>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</si>
  <si>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</si>
  <si>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</si>
  <si>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</si>
  <si>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</si>
  <si>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</si>
  <si>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</si>
  <si>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</si>
  <si>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</si>
  <si>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</si>
  <si>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</si>
  <si>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</si>
  <si>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</si>
  <si>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</si>
  <si>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</si>
  <si>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</si>
  <si>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</si>
  <si>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</si>
  <si>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</si>
  <si>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</si>
  <si>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</si>
  <si>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</si>
  <si>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</si>
  <si>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</si>
  <si>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</si>
  <si>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</si>
  <si>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</si>
  <si>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</si>
  <si>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</si>
  <si>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</si>
  <si>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</si>
  <si>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</si>
  <si>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</si>
  <si>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</si>
  <si>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</si>
  <si>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</si>
  <si>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</si>
  <si>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</si>
  <si>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</si>
  <si>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</si>
  <si>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</si>
  <si>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</si>
  <si>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</si>
  <si>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</si>
  <si>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</si>
  <si>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</si>
  <si>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</si>
  <si>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</si>
  <si>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</si>
  <si>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</si>
  <si>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</si>
  <si>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</si>
  <si>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</si>
  <si>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</si>
  <si>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</si>
  <si>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</si>
  <si>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</si>
  <si>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</si>
  <si>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</si>
  <si>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</si>
  <si>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</si>
  <si>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</si>
  <si>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</si>
  <si>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</si>
  <si>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</si>
  <si>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</si>
  <si>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</si>
  <si>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</si>
  <si>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</si>
  <si>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</si>
  <si>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</si>
  <si>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</si>
  <si>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</si>
  <si>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</si>
  <si>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</si>
  <si>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</si>
  <si>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</si>
  <si>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</si>
  <si>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</si>
  <si>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</si>
  <si>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</si>
  <si>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</si>
  <si>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</si>
  <si>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</si>
  <si>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</si>
  <si>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</si>
  <si>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</si>
  <si>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</si>
  <si>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</si>
  <si>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</si>
  <si>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</si>
  <si>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</si>
  <si>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</si>
  <si>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</si>
  <si>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</si>
  <si>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</si>
  <si>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</si>
  <si>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</si>
  <si>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</si>
  <si>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</si>
  <si>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</si>
  <si>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</si>
  <si>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</si>
  <si>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</si>
  <si>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</si>
  <si>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</si>
  <si>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</si>
  <si>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</si>
  <si>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</si>
  <si>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</si>
  <si>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</si>
  <si>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</si>
  <si>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</si>
  <si>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</si>
  <si>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</si>
  <si>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</si>
  <si>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</si>
  <si>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</si>
  <si>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</si>
  <si>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</si>
  <si>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</si>
  <si>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</si>
  <si>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</si>
  <si>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</si>
  <si>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</si>
  <si>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</si>
  <si>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</si>
  <si>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</si>
  <si>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</si>
  <si>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</si>
  <si>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</si>
  <si>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</si>
  <si>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</si>
  <si>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</si>
  <si>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</si>
  <si>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</si>
  <si>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</si>
  <si>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</si>
  <si>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</si>
  <si>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</si>
  <si>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</si>
  <si>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</si>
  <si>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</si>
  <si>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</si>
  <si>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</si>
  <si>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</si>
  <si>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</si>
  <si>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</si>
  <si>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</si>
  <si>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</si>
  <si>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</si>
  <si>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</si>
  <si>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</si>
  <si>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</si>
  <si>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</si>
  <si>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</si>
  <si>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</si>
  <si>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</si>
  <si>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</si>
  <si>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</si>
  <si>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</si>
  <si>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</si>
  <si>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</si>
  <si>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</si>
  <si>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</si>
  <si>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</si>
  <si>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</si>
  <si>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</si>
  <si>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</si>
  <si>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</si>
  <si>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</si>
  <si>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</si>
  <si>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</si>
  <si>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</si>
  <si>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</si>
  <si>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</si>
  <si>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</si>
  <si>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</si>
  <si>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</si>
  <si>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</si>
  <si>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</si>
  <si>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</si>
  <si>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</si>
  <si>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</si>
  <si>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</si>
  <si>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</si>
  <si>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</si>
  <si>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</si>
  <si>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</si>
  <si>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</si>
  <si>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</si>
  <si>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</si>
  <si>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</si>
  <si>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</si>
  <si>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</si>
  <si>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</si>
  <si>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</si>
  <si>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</si>
  <si>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</si>
  <si>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</si>
  <si>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</si>
  <si>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</si>
  <si>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</si>
  <si>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</si>
  <si>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</si>
  <si>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</si>
  <si>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</si>
  <si>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</si>
  <si>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</si>
  <si>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</si>
  <si>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</si>
  <si>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</si>
  <si>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</si>
  <si>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</si>
  <si>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</si>
  <si>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</si>
  <si>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</si>
  <si>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</si>
  <si>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</si>
  <si>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</si>
  <si>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</si>
  <si>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</si>
  <si>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</si>
  <si>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</si>
  <si>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</si>
  <si>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</si>
  <si>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</si>
  <si>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</si>
  <si>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</si>
  <si>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</si>
  <si>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</si>
  <si>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</si>
  <si>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</si>
  <si>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</si>
  <si>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</si>
  <si>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</si>
  <si>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</si>
  <si>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</si>
  <si>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</si>
  <si>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</si>
  <si>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</si>
  <si>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</si>
  <si>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</si>
  <si>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</si>
  <si>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</si>
  <si>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</si>
  <si>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</si>
  <si>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</si>
  <si>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</si>
  <si>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</si>
  <si>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</si>
  <si>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</si>
  <si>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</si>
  <si>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</si>
  <si>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</si>
  <si>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</si>
  <si>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</si>
  <si>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</si>
  <si>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</si>
  <si>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</si>
  <si>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</si>
  <si>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</si>
  <si>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</si>
  <si>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</si>
  <si>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</si>
  <si>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</si>
  <si>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</si>
  <si>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</si>
  <si>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</si>
  <si>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</si>
  <si>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</si>
  <si>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</si>
  <si>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</si>
  <si>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</si>
  <si>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</si>
  <si>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</si>
  <si>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</si>
  <si>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</si>
  <si>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</si>
  <si>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</si>
  <si>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</si>
  <si>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</si>
  <si>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</si>
  <si>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</si>
  <si>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</si>
  <si>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</si>
  <si>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</si>
  <si>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</si>
  <si>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</si>
  <si>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</si>
  <si>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</si>
  <si>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</si>
  <si>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</si>
  <si>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</si>
  <si>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</si>
  <si>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</si>
  <si>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</si>
  <si>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</si>
  <si>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</si>
  <si>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</si>
  <si>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</si>
  <si>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</si>
  <si>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</si>
  <si>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</si>
  <si>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</si>
  <si>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</si>
  <si>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</si>
  <si>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</si>
  <si>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</si>
  <si>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</si>
  <si>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</si>
  <si>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</si>
  <si>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</si>
  <si>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</si>
  <si>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</si>
  <si>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</si>
  <si>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</si>
  <si>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</si>
  <si>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</si>
  <si>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</si>
  <si>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</si>
  <si>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</si>
  <si>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</si>
  <si>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</si>
  <si>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</si>
  <si>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</si>
  <si>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</si>
  <si>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</si>
  <si>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</si>
  <si>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</si>
  <si>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</si>
  <si>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</si>
  <si>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</si>
  <si>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</si>
  <si>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</si>
  <si>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</si>
  <si>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</si>
  <si>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</si>
  <si>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</si>
  <si>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</si>
  <si>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</si>
  <si>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</si>
  <si>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</si>
  <si>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</si>
  <si>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</si>
  <si>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</si>
  <si>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</si>
  <si>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</si>
  <si>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</si>
  <si>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</si>
  <si>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</si>
  <si>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</si>
  <si>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</si>
  <si>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</si>
  <si>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</si>
  <si>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</si>
  <si>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</si>
  <si>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</si>
  <si>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</si>
  <si>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</si>
  <si>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</si>
  <si>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</si>
  <si>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</si>
  <si>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</si>
  <si>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</si>
  <si>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</si>
  <si>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</si>
  <si>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</si>
  <si>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</si>
  <si>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</si>
  <si>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</si>
  <si>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</si>
  <si>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</si>
  <si>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</si>
  <si>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</si>
  <si>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</si>
  <si>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</si>
  <si>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</si>
  <si>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</si>
  <si>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</si>
  <si>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</si>
  <si>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</si>
  <si>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</si>
  <si>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</si>
  <si>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</si>
  <si>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</si>
  <si>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</si>
  <si>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</si>
  <si>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</si>
  <si>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</si>
  <si>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</si>
  <si>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</si>
  <si>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</si>
  <si>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</si>
  <si>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</si>
  <si>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</si>
  <si>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</si>
  <si>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</si>
  <si>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</si>
  <si>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</si>
  <si>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</si>
  <si>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</si>
  <si>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</si>
  <si>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</si>
  <si>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</si>
  <si>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</si>
  <si>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</si>
  <si>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</si>
  <si>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</si>
  <si>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</si>
  <si>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</si>
  <si>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</si>
  <si>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</si>
  <si>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</si>
  <si>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</si>
  <si>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</si>
  <si>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</si>
  <si>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</si>
  <si>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</si>
  <si>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</si>
  <si>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</si>
  <si>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</si>
  <si>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</si>
  <si>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</si>
  <si>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</si>
  <si>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</si>
  <si>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</si>
  <si>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</si>
  <si>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</si>
  <si>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</si>
  <si>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</si>
  <si>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</si>
  <si>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</si>
  <si>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</si>
  <si>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</si>
  <si>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</si>
  <si>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</si>
  <si>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</si>
  <si>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</si>
  <si>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</si>
  <si>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</si>
  <si>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</si>
  <si>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</si>
  <si>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</si>
  <si>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</si>
  <si>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</si>
  <si>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</si>
  <si>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</si>
  <si>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</si>
  <si>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</si>
  <si>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</si>
  <si>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</si>
  <si>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</si>
  <si>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</si>
  <si>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</si>
  <si>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</si>
  <si>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</si>
  <si>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</si>
  <si>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</si>
  <si>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</si>
  <si>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</si>
  <si>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</si>
  <si>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</si>
  <si>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</si>
  <si>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</si>
  <si>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</si>
  <si>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</si>
  <si>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</si>
  <si>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</si>
  <si>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</si>
  <si>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</si>
  <si>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</si>
  <si>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</si>
  <si>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</si>
  <si>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</si>
  <si>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</si>
  <si>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</si>
  <si>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</si>
  <si>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</si>
  <si>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</si>
  <si>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</si>
  <si>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</si>
  <si>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</si>
  <si>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</si>
  <si>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</si>
  <si>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</si>
  <si>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</si>
  <si>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</si>
  <si>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</si>
  <si>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</si>
  <si>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</si>
  <si>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</si>
  <si>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</si>
  <si>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</si>
  <si>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</si>
  <si>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</si>
  <si>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</si>
  <si>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</si>
  <si>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</si>
  <si>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</si>
  <si>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</si>
  <si>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</si>
  <si>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</si>
  <si>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</si>
  <si>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</si>
  <si>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</si>
  <si>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</si>
  <si>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</si>
  <si>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</si>
  <si>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</si>
  <si>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</si>
  <si>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</si>
  <si>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</si>
  <si>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</si>
  <si>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</si>
  <si>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</si>
  <si>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</si>
  <si>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</si>
  <si>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</si>
  <si>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</si>
  <si>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</si>
  <si>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</si>
  <si>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</si>
  <si>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</si>
  <si>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</si>
  <si>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</si>
  <si>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</si>
  <si>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</si>
  <si>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</si>
  <si>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</si>
  <si>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</si>
  <si>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</si>
  <si>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</si>
  <si>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</si>
  <si>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</si>
  <si>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</si>
  <si>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</si>
  <si>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</si>
  <si>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</si>
  <si>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</si>
  <si>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</si>
  <si>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</si>
  <si>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</si>
  <si>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</si>
  <si>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</si>
  <si>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</si>
  <si>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</si>
  <si>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</si>
  <si>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</si>
  <si>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</si>
  <si>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</si>
  <si>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</si>
  <si>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</si>
  <si>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</si>
  <si>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</si>
  <si>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</si>
  <si>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</si>
  <si>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</si>
  <si>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</si>
  <si>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</si>
  <si>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</si>
  <si>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</si>
  <si>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</si>
  <si>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</si>
  <si>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</si>
  <si>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</si>
  <si>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</si>
  <si>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</si>
  <si>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</si>
  <si>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</si>
  <si>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</si>
  <si>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</si>
  <si>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</si>
  <si>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</si>
  <si>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</si>
  <si>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</si>
  <si>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</si>
  <si>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</si>
  <si>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</si>
  <si>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</si>
  <si>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</si>
  <si>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</si>
  <si>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</si>
  <si>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</si>
  <si>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</si>
  <si>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</si>
  <si>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</si>
  <si>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</si>
  <si>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</si>
  <si>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</si>
  <si>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</si>
  <si>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</si>
  <si>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</si>
  <si>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</si>
  <si>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</si>
  <si>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</si>
  <si>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</si>
  <si>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</si>
  <si>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</si>
  <si>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</si>
  <si>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</si>
  <si>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</si>
  <si>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</si>
  <si>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</si>
  <si>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</si>
  <si>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</si>
  <si>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</si>
  <si>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</si>
  <si>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</si>
  <si>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</si>
  <si>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</si>
  <si>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</si>
  <si>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</si>
  <si>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</si>
  <si>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</si>
  <si>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</si>
  <si>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</si>
  <si>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</si>
  <si>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</si>
  <si>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</si>
  <si>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</si>
  <si>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</si>
  <si>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</si>
  <si>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</si>
  <si>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</si>
  <si>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</si>
  <si>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</si>
  <si>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</si>
  <si>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</si>
  <si>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</si>
  <si>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</si>
  <si>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</si>
  <si>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</si>
  <si>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</si>
  <si>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</si>
  <si>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</si>
  <si>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</si>
  <si>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</si>
  <si>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</si>
  <si>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</si>
  <si>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</si>
  <si>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</si>
  <si>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</si>
  <si>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</si>
  <si>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</si>
  <si>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</si>
  <si>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</si>
  <si>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</si>
  <si>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</si>
  <si>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</si>
  <si>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</si>
  <si>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</si>
  <si>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</si>
  <si>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</si>
  <si>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</si>
  <si>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</si>
  <si>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</si>
  <si>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</si>
  <si>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</si>
  <si>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</si>
  <si>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</si>
  <si>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</si>
  <si>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</si>
  <si>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</si>
  <si>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</si>
  <si>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</si>
  <si>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</si>
  <si>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</si>
  <si>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</si>
  <si>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</si>
  <si>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</si>
  <si>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</si>
  <si>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</si>
  <si>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</si>
  <si>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</si>
  <si>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</si>
  <si>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</si>
  <si>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</si>
  <si>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</si>
  <si>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</si>
  <si>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</si>
  <si>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</si>
  <si>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</si>
  <si>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</si>
  <si>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</si>
  <si>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</si>
  <si>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</si>
  <si>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</si>
  <si>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</si>
  <si>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</si>
  <si>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</si>
  <si>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</si>
  <si>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</si>
  <si>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</si>
  <si>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</si>
  <si>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</si>
  <si>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</si>
  <si>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</si>
  <si>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</si>
  <si>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</si>
  <si>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</si>
  <si>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</si>
  <si>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</si>
  <si>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</si>
  <si>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</si>
  <si>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</si>
  <si>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</si>
  <si>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</si>
  <si>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</si>
  <si>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</si>
  <si>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</si>
  <si>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</si>
  <si>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</si>
  <si>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</si>
  <si>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</si>
  <si>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</si>
  <si>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</si>
  <si>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</si>
  <si>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</si>
  <si>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</si>
  <si>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</si>
  <si>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</si>
  <si>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</si>
  <si>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</si>
  <si>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</si>
  <si>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</si>
  <si>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</si>
  <si>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</si>
  <si>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</si>
  <si>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</si>
  <si>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</si>
  <si>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</si>
  <si>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</si>
  <si>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</si>
  <si>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</si>
  <si>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</si>
  <si>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</si>
  <si>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</si>
  <si>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</si>
  <si>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</si>
  <si>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</si>
  <si>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</si>
  <si>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</si>
  <si>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</si>
  <si>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</si>
  <si>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</si>
  <si>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</si>
  <si>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</si>
  <si>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</si>
  <si>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</si>
  <si>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</si>
  <si>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</si>
  <si>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</si>
  <si>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</si>
  <si>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</si>
  <si>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</si>
  <si>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</si>
  <si>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</si>
  <si>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</si>
  <si>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</si>
  <si>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</si>
  <si>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</si>
  <si>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</si>
  <si>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</si>
  <si>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</si>
  <si>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</si>
  <si>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</si>
  <si>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</si>
  <si>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</si>
  <si>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</si>
  <si>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</si>
  <si>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</si>
  <si>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</si>
  <si>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</si>
  <si>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</si>
  <si>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</si>
  <si>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</si>
  <si>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</si>
  <si>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</si>
  <si>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</si>
  <si>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</si>
  <si>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</si>
  <si>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</si>
  <si>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</si>
  <si>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</si>
  <si>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</si>
  <si>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</si>
  <si>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</si>
  <si>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</si>
  <si>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</si>
  <si>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</si>
  <si>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</si>
  <si>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</si>
  <si>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</si>
  <si>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</si>
  <si>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</si>
  <si>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</si>
  <si>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</si>
  <si>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</si>
  <si>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</si>
  <si>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</si>
  <si>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</si>
  <si>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</si>
  <si>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</si>
  <si>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</si>
  <si>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</si>
  <si>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</si>
  <si>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</si>
  <si>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</si>
  <si>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</si>
  <si>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</si>
  <si>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</si>
  <si>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</si>
  <si>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</si>
  <si>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</si>
  <si>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</si>
  <si>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</si>
  <si>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</si>
  <si>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</si>
  <si>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</si>
  <si>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</si>
  <si>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</si>
  <si>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</si>
  <si>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</si>
  <si>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</si>
  <si>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</si>
  <si>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</si>
  <si>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</si>
  <si>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</si>
  <si>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</si>
  <si>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</si>
  <si>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</si>
  <si>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</si>
  <si>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</si>
  <si>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</si>
  <si>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</si>
  <si>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</si>
  <si>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</si>
  <si>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</si>
  <si>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</si>
  <si>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</si>
  <si>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</si>
  <si>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</si>
  <si>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</si>
  <si>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</si>
  <si>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</si>
  <si>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</si>
  <si>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</si>
  <si>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</si>
  <si>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</si>
  <si>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</si>
  <si>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</si>
  <si>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</si>
  <si>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</si>
  <si>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</si>
  <si>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</si>
  <si>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</si>
  <si>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</si>
  <si>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</si>
  <si>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</si>
  <si>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</si>
  <si>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</si>
  <si>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</si>
  <si>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</si>
  <si>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</si>
  <si>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</si>
  <si>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</si>
  <si>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</si>
  <si>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</si>
  <si>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</si>
  <si>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</si>
  <si>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</si>
  <si>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</si>
  <si>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</si>
  <si>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</si>
  <si>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</si>
  <si>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</si>
  <si>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</si>
  <si>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</si>
  <si>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</si>
  <si>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</si>
  <si>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</si>
  <si>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</si>
  <si>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</si>
  <si>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</si>
  <si>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</si>
  <si>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</si>
  <si>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</si>
  <si>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</si>
  <si>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</si>
  <si>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</si>
  <si>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</si>
  <si>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</si>
  <si>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</si>
  <si>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</si>
  <si>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</si>
  <si>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</si>
  <si>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</si>
  <si>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</si>
  <si>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</si>
  <si>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</si>
  <si>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</si>
  <si>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</si>
  <si>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</si>
  <si>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</si>
  <si>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</si>
  <si>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</si>
  <si>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</si>
  <si>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</si>
  <si>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</si>
  <si>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</si>
  <si>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</si>
  <si>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</si>
  <si>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</si>
  <si>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</si>
  <si>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</si>
  <si>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</si>
  <si>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</si>
  <si>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</si>
  <si>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</si>
  <si>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</si>
  <si>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</si>
  <si>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</si>
  <si>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</si>
  <si>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</si>
  <si>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</si>
  <si>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</si>
  <si>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</si>
  <si>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01399_令和6年度</t>
  </si>
  <si>
    <t>01399</t>
  </si>
  <si>
    <t>京極町</t>
  </si>
  <si>
    <t>01304_令和6年度</t>
  </si>
  <si>
    <t>01304</t>
  </si>
  <si>
    <t>新篠津村</t>
  </si>
  <si>
    <t>01430_令和6年度</t>
  </si>
  <si>
    <t>01430</t>
  </si>
  <si>
    <t>月形町</t>
  </si>
  <si>
    <t>01438_令和6年度</t>
  </si>
  <si>
    <t>01438</t>
  </si>
  <si>
    <t>沼田町</t>
  </si>
  <si>
    <t>_令和6年度</t>
  </si>
  <si>
    <t>市区町村コード_令和4年度</t>
  </si>
  <si>
    <t>01399_令和4年度</t>
  </si>
  <si>
    <t>01304_令和4年度</t>
  </si>
  <si>
    <t>01430_令和4年度</t>
  </si>
  <si>
    <t>01438_令和4年度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</si>
  <si>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</si>
  <si>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</si>
  <si>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</si>
  <si>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</si>
  <si>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</si>
  <si>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</si>
  <si>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</si>
  <si>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</si>
  <si>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</si>
  <si>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</si>
  <si>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</si>
  <si>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</si>
  <si>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</si>
  <si>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</si>
  <si>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</si>
  <si>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</si>
  <si>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</si>
  <si>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</si>
  <si>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</si>
  <si>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</si>
  <si>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</si>
  <si>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</si>
  <si>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</si>
  <si>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</si>
  <si>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</si>
  <si>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</si>
  <si>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</si>
  <si>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</si>
  <si>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</si>
  <si>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</si>
  <si>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</si>
  <si>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</si>
  <si>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</si>
  <si>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</si>
  <si>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</si>
  <si>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</si>
  <si>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</si>
  <si>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</si>
  <si>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</si>
  <si>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</si>
  <si>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</si>
  <si>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</si>
  <si>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</si>
  <si>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</si>
  <si>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</si>
  <si>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</si>
  <si>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</si>
  <si>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</si>
  <si>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</si>
  <si>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</si>
  <si>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</si>
  <si>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</si>
  <si>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</si>
  <si>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</si>
  <si>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</si>
  <si>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</si>
  <si>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</si>
  <si>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01482_令和6年度</t>
  </si>
  <si>
    <t>01482</t>
  </si>
  <si>
    <t>小平町</t>
  </si>
  <si>
    <t>01465_令和6年度</t>
  </si>
  <si>
    <t>01465</t>
  </si>
  <si>
    <t>剣淵町</t>
  </si>
  <si>
    <t>01468_令和6年度</t>
  </si>
  <si>
    <t>01468</t>
  </si>
  <si>
    <t>下川町</t>
  </si>
  <si>
    <t>01487_令和6年度</t>
  </si>
  <si>
    <t>01487</t>
  </si>
  <si>
    <t>天塩町</t>
  </si>
  <si>
    <t>01483_令和6年度</t>
  </si>
  <si>
    <t>01483</t>
  </si>
  <si>
    <t>苫前町</t>
  </si>
  <si>
    <t>01464_令和6年度</t>
  </si>
  <si>
    <t>01464</t>
  </si>
  <si>
    <t>和寒町</t>
  </si>
  <si>
    <t>01482_令和4年度</t>
  </si>
  <si>
    <t>01465_令和4年度</t>
  </si>
  <si>
    <t>01468_令和4年度</t>
  </si>
  <si>
    <t>01487_令和4年度</t>
  </si>
  <si>
    <t>01483_令和4年度</t>
  </si>
  <si>
    <t>01464_令和4年度</t>
  </si>
  <si>
    <t>31201</t>
  </si>
  <si>
    <t>鳥取市</t>
  </si>
  <si>
    <t>31201_令和4年度</t>
  </si>
  <si>
    <t>31201_令和6年度</t>
  </si>
  <si>
    <t>01645_令和6年度</t>
  </si>
  <si>
    <t>01645</t>
  </si>
  <si>
    <t>豊頃町</t>
  </si>
  <si>
    <t>01645_令和4年度</t>
  </si>
  <si>
    <t>31204</t>
  </si>
  <si>
    <t>境港市</t>
  </si>
  <si>
    <t>31204_令和4年度</t>
  </si>
  <si>
    <t>31204_令和6年度</t>
  </si>
  <si>
    <t>日野町</t>
  </si>
  <si>
    <t>31386</t>
  </si>
  <si>
    <t>大山町</t>
  </si>
  <si>
    <t>31386_令和4年度</t>
  </si>
  <si>
    <t>31386_令和6年度</t>
  </si>
  <si>
    <t>31403</t>
  </si>
  <si>
    <t>江府町</t>
  </si>
  <si>
    <t>31403_令和4年度</t>
  </si>
  <si>
    <t>31403_令和6年度</t>
  </si>
  <si>
    <t>31203</t>
  </si>
  <si>
    <t>倉吉市</t>
  </si>
  <si>
    <t>31203_令和4年度</t>
  </si>
  <si>
    <t>31203_令和6年度</t>
  </si>
  <si>
    <t>47302_平成2年度</t>
  </si>
  <si>
    <t>47302</t>
  </si>
  <si>
    <t>大宜味村</t>
  </si>
  <si>
    <t>47302_平成17年度</t>
  </si>
  <si>
    <t>47302_平成18年度</t>
  </si>
  <si>
    <t>47302_平成19年度</t>
  </si>
  <si>
    <t>47302_平成20年度</t>
  </si>
  <si>
    <t>47302_平成21年度</t>
  </si>
  <si>
    <t>47302_平成22年度</t>
  </si>
  <si>
    <t>47302_平成23年度</t>
  </si>
  <si>
    <t>47302_平成24年度</t>
  </si>
  <si>
    <t>47302_平成25年度</t>
  </si>
  <si>
    <t>47302_平成26年度</t>
  </si>
  <si>
    <t>47302_平成27年度</t>
  </si>
  <si>
    <t>47302_平成28年度</t>
  </si>
  <si>
    <t>47302_平成29年度</t>
  </si>
  <si>
    <t>47302_平成30年度</t>
  </si>
  <si>
    <t>47302_令和元年度</t>
  </si>
  <si>
    <t>47302_令和2年度</t>
  </si>
  <si>
    <t>47302_令和3年度</t>
  </si>
  <si>
    <t>47302_令和4年度</t>
  </si>
  <si>
    <t>47302_令和5年度</t>
  </si>
  <si>
    <t>47302_令和6年度</t>
  </si>
  <si>
    <t>03484_平成2年度</t>
  </si>
  <si>
    <t>03484</t>
  </si>
  <si>
    <t>田野畑村</t>
  </si>
  <si>
    <t>03484_平成17年度</t>
  </si>
  <si>
    <t>03484_平成18年度</t>
  </si>
  <si>
    <t>03484_平成19年度</t>
  </si>
  <si>
    <t>03484_平成20年度</t>
  </si>
  <si>
    <t>03484_平成21年度</t>
  </si>
  <si>
    <t>03484_平成22年度</t>
  </si>
  <si>
    <t>03484_平成23年度</t>
  </si>
  <si>
    <t>03484_平成24年度</t>
  </si>
  <si>
    <t>03484_平成25年度</t>
  </si>
  <si>
    <t>03484_平成26年度</t>
  </si>
  <si>
    <t>03484_平成27年度</t>
  </si>
  <si>
    <t>03484_平成28年度</t>
  </si>
  <si>
    <t>03484_平成29年度</t>
  </si>
  <si>
    <t>03484_平成30年度</t>
  </si>
  <si>
    <t>03484_令和元年度</t>
  </si>
  <si>
    <t>03484_令和2年度</t>
  </si>
  <si>
    <t>03484_令和3年度</t>
  </si>
  <si>
    <t>03484_令和4年度</t>
  </si>
  <si>
    <t>03484_令和5年度</t>
  </si>
  <si>
    <t>03484_令和6年度</t>
  </si>
  <si>
    <t>05368_平成2年度</t>
  </si>
  <si>
    <t>05368</t>
  </si>
  <si>
    <t>大潟村</t>
  </si>
  <si>
    <t>05368_平成17年度</t>
  </si>
  <si>
    <t>05368_平成18年度</t>
  </si>
  <si>
    <t>05368_平成19年度</t>
  </si>
  <si>
    <t>05368_平成20年度</t>
  </si>
  <si>
    <t>05368_平成21年度</t>
  </si>
  <si>
    <t>05368_平成22年度</t>
  </si>
  <si>
    <t>05368_平成23年度</t>
  </si>
  <si>
    <t>05368_平成24年度</t>
  </si>
  <si>
    <t>05368_平成25年度</t>
  </si>
  <si>
    <t>05368_平成26年度</t>
  </si>
  <si>
    <t>05368_平成27年度</t>
  </si>
  <si>
    <t>05368_平成28年度</t>
  </si>
  <si>
    <t>05368_平成29年度</t>
  </si>
  <si>
    <t>05368_平成30年度</t>
  </si>
  <si>
    <t>05368_令和元年度</t>
  </si>
  <si>
    <t>05368_令和2年度</t>
  </si>
  <si>
    <t>05368_令和3年度</t>
  </si>
  <si>
    <t>05368_令和4年度</t>
  </si>
  <si>
    <t>05368_令和5年度</t>
  </si>
  <si>
    <t>05368_令和6年度</t>
  </si>
  <si>
    <t>07484_平成2年度</t>
  </si>
  <si>
    <t>07484</t>
  </si>
  <si>
    <t>鮫川村</t>
  </si>
  <si>
    <t>07484_平成17年度</t>
  </si>
  <si>
    <t>07484_平成18年度</t>
  </si>
  <si>
    <t>07484_平成19年度</t>
  </si>
  <si>
    <t>07484_平成20年度</t>
  </si>
  <si>
    <t>07484_平成21年度</t>
  </si>
  <si>
    <t>07484_平成22年度</t>
  </si>
  <si>
    <t>07484_平成23年度</t>
  </si>
  <si>
    <t>07484_平成24年度</t>
  </si>
  <si>
    <t>07484_平成25年度</t>
  </si>
  <si>
    <t>07484_平成26年度</t>
  </si>
  <si>
    <t>07484_平成27年度</t>
  </si>
  <si>
    <t>07484_平成28年度</t>
  </si>
  <si>
    <t>07484_平成29年度</t>
  </si>
  <si>
    <t>07484_平成30年度</t>
  </si>
  <si>
    <t>07484_令和元年度</t>
  </si>
  <si>
    <t>07484_令和2年度</t>
  </si>
  <si>
    <t>07484_令和3年度</t>
  </si>
  <si>
    <t>07484_令和4年度</t>
  </si>
  <si>
    <t>07484_令和5年度</t>
  </si>
  <si>
    <t>07484_令和6年度</t>
  </si>
  <si>
    <t>37364_平成2年度</t>
  </si>
  <si>
    <t>37364</t>
  </si>
  <si>
    <t>直島町</t>
  </si>
  <si>
    <t>37364_平成17年度</t>
  </si>
  <si>
    <t>37364_平成18年度</t>
  </si>
  <si>
    <t>37364_平成19年度</t>
  </si>
  <si>
    <t>37364_平成20年度</t>
  </si>
  <si>
    <t>37364_平成21年度</t>
  </si>
  <si>
    <t>37364_平成22年度</t>
  </si>
  <si>
    <t>37364_平成23年度</t>
  </si>
  <si>
    <t>37364_平成24年度</t>
  </si>
  <si>
    <t>37364_平成25年度</t>
  </si>
  <si>
    <t>37364_平成26年度</t>
  </si>
  <si>
    <t>37364_平成27年度</t>
  </si>
  <si>
    <t>37364_平成28年度</t>
  </si>
  <si>
    <t>37364_平成29年度</t>
  </si>
  <si>
    <t>37364_平成30年度</t>
  </si>
  <si>
    <t>37364_令和元年度</t>
  </si>
  <si>
    <t>37364_令和2年度</t>
  </si>
  <si>
    <t>37364_令和3年度</t>
  </si>
  <si>
    <t>37364_令和4年度</t>
  </si>
  <si>
    <t>37364_令和5年度</t>
  </si>
  <si>
    <t>37364_令和6年度</t>
  </si>
  <si>
    <t>07423_平成2年度</t>
  </si>
  <si>
    <t>07423</t>
  </si>
  <si>
    <t>柳津町</t>
  </si>
  <si>
    <t>07423_平成17年度</t>
  </si>
  <si>
    <t>07423_平成18年度</t>
  </si>
  <si>
    <t>07423_平成19年度</t>
  </si>
  <si>
    <t>07423_平成20年度</t>
  </si>
  <si>
    <t>07423_平成21年度</t>
  </si>
  <si>
    <t>07423_平成22年度</t>
  </si>
  <si>
    <t>07423_平成23年度</t>
  </si>
  <si>
    <t>07423_平成24年度</t>
  </si>
  <si>
    <t>07423_平成25年度</t>
  </si>
  <si>
    <t>07423_平成26年度</t>
  </si>
  <si>
    <t>07423_平成27年度</t>
  </si>
  <si>
    <t>07423_平成28年度</t>
  </si>
  <si>
    <t>07423_平成29年度</t>
  </si>
  <si>
    <t>07423_平成30年度</t>
  </si>
  <si>
    <t>07423_令和元年度</t>
  </si>
  <si>
    <t>07423_令和2年度</t>
  </si>
  <si>
    <t>07423_令和3年度</t>
  </si>
  <si>
    <t>07423_令和4年度</t>
  </si>
  <si>
    <t>07423_令和5年度</t>
  </si>
  <si>
    <t>07423_令和6年度</t>
  </si>
  <si>
    <t>01645_平成2年度</t>
  </si>
  <si>
    <t>01645_平成17年度</t>
  </si>
  <si>
    <t>01645_平成18年度</t>
  </si>
  <si>
    <t>01645_平成19年度</t>
  </si>
  <si>
    <t>01645_平成20年度</t>
  </si>
  <si>
    <t>01645_平成21年度</t>
  </si>
  <si>
    <t>01645_平成22年度</t>
  </si>
  <si>
    <t>01645_平成23年度</t>
  </si>
  <si>
    <t>01645_平成24年度</t>
  </si>
  <si>
    <t>01645_平成25年度</t>
  </si>
  <si>
    <t>01645_平成26年度</t>
  </si>
  <si>
    <t>01645_平成27年度</t>
  </si>
  <si>
    <t>01645_平成28年度</t>
  </si>
  <si>
    <t>01645_平成29年度</t>
  </si>
  <si>
    <t>01645_平成30年度</t>
  </si>
  <si>
    <t>01645_令和元年度</t>
  </si>
  <si>
    <t>01645_令和2年度</t>
  </si>
  <si>
    <t>01645_令和3年度</t>
  </si>
  <si>
    <t>01645_令和5年度</t>
  </si>
  <si>
    <t>01468_平成2年度</t>
  </si>
  <si>
    <t>01468_平成17年度</t>
  </si>
  <si>
    <t>01468_平成18年度</t>
  </si>
  <si>
    <t>01468_平成19年度</t>
  </si>
  <si>
    <t>01468_平成20年度</t>
  </si>
  <si>
    <t>01468_平成21年度</t>
  </si>
  <si>
    <t>01468_平成22年度</t>
  </si>
  <si>
    <t>01468_平成23年度</t>
  </si>
  <si>
    <t>01468_平成24年度</t>
  </si>
  <si>
    <t>01468_平成25年度</t>
  </si>
  <si>
    <t>01468_平成26年度</t>
  </si>
  <si>
    <t>01468_平成27年度</t>
  </si>
  <si>
    <t>01468_平成28年度</t>
  </si>
  <si>
    <t>01468_平成29年度</t>
  </si>
  <si>
    <t>01468_平成30年度</t>
  </si>
  <si>
    <t>01468_令和元年度</t>
  </si>
  <si>
    <t>01468_令和2年度</t>
  </si>
  <si>
    <t>01468_令和3年度</t>
  </si>
  <si>
    <t>01468_令和5年度</t>
  </si>
  <si>
    <t>39302_平成2年度</t>
  </si>
  <si>
    <t>39302</t>
  </si>
  <si>
    <t>奈半利町</t>
  </si>
  <si>
    <t>39302_平成17年度</t>
  </si>
  <si>
    <t>39302_平成18年度</t>
  </si>
  <si>
    <t>39302_平成19年度</t>
  </si>
  <si>
    <t>39302_平成20年度</t>
  </si>
  <si>
    <t>39302_平成21年度</t>
  </si>
  <si>
    <t>39302_平成22年度</t>
  </si>
  <si>
    <t>39302_平成23年度</t>
  </si>
  <si>
    <t>39302_平成24年度</t>
  </si>
  <si>
    <t>39302_平成25年度</t>
  </si>
  <si>
    <t>39302_平成26年度</t>
  </si>
  <si>
    <t>39302_平成27年度</t>
  </si>
  <si>
    <t>39302_平成28年度</t>
  </si>
  <si>
    <t>39302_平成29年度</t>
  </si>
  <si>
    <t>39302_平成30年度</t>
  </si>
  <si>
    <t>39302_令和元年度</t>
  </si>
  <si>
    <t>39302_令和2年度</t>
  </si>
  <si>
    <t>39302_令和3年度</t>
  </si>
  <si>
    <t>39302_令和4年度</t>
  </si>
  <si>
    <t>39302_令和5年度</t>
  </si>
  <si>
    <t>39302_令和6年度</t>
  </si>
  <si>
    <t>01464_平成2年度</t>
  </si>
  <si>
    <t>01464_平成17年度</t>
  </si>
  <si>
    <t>01464_平成18年度</t>
  </si>
  <si>
    <t>01464_平成19年度</t>
  </si>
  <si>
    <t>01464_平成20年度</t>
  </si>
  <si>
    <t>01464_平成21年度</t>
  </si>
  <si>
    <t>01464_平成22年度</t>
  </si>
  <si>
    <t>01464_平成23年度</t>
  </si>
  <si>
    <t>01464_平成24年度</t>
  </si>
  <si>
    <t>01464_平成25年度</t>
  </si>
  <si>
    <t>01464_平成26年度</t>
  </si>
  <si>
    <t>01464_平成27年度</t>
  </si>
  <si>
    <t>01464_平成28年度</t>
  </si>
  <si>
    <t>01464_平成29年度</t>
  </si>
  <si>
    <t>01464_平成30年度</t>
  </si>
  <si>
    <t>01464_令和元年度</t>
  </si>
  <si>
    <t>01464_令和2年度</t>
  </si>
  <si>
    <t>01464_令和3年度</t>
  </si>
  <si>
    <t>01464_令和5年度</t>
  </si>
  <si>
    <t>40609_平成2年度</t>
  </si>
  <si>
    <t>40609</t>
  </si>
  <si>
    <t>赤村</t>
  </si>
  <si>
    <t>40609_平成17年度</t>
  </si>
  <si>
    <t>40609_平成18年度</t>
  </si>
  <si>
    <t>40609_平成19年度</t>
  </si>
  <si>
    <t>40609_平成20年度</t>
  </si>
  <si>
    <t>40609_平成21年度</t>
  </si>
  <si>
    <t>40609_平成22年度</t>
  </si>
  <si>
    <t>40609_平成23年度</t>
  </si>
  <si>
    <t>40609_平成24年度</t>
  </si>
  <si>
    <t>40609_平成25年度</t>
  </si>
  <si>
    <t>40609_平成26年度</t>
  </si>
  <si>
    <t>40609_平成27年度</t>
  </si>
  <si>
    <t>40609_平成28年度</t>
  </si>
  <si>
    <t>40609_平成29年度</t>
  </si>
  <si>
    <t>40609_平成30年度</t>
  </si>
  <si>
    <t>40609_令和元年度</t>
  </si>
  <si>
    <t>40609_令和2年度</t>
  </si>
  <si>
    <t>40609_令和3年度</t>
  </si>
  <si>
    <t>40609_令和4年度</t>
  </si>
  <si>
    <t>40609_令和5年度</t>
  </si>
  <si>
    <t>40609_令和6年度</t>
  </si>
  <si>
    <t>29449_平成2年度</t>
  </si>
  <si>
    <t>29449</t>
  </si>
  <si>
    <t>十津川村</t>
  </si>
  <si>
    <t>29449_平成17年度</t>
  </si>
  <si>
    <t>29449_平成18年度</t>
  </si>
  <si>
    <t>29449_平成19年度</t>
  </si>
  <si>
    <t>29449_平成20年度</t>
  </si>
  <si>
    <t>29449_平成21年度</t>
  </si>
  <si>
    <t>29449_平成22年度</t>
  </si>
  <si>
    <t>29449_平成23年度</t>
  </si>
  <si>
    <t>29449_平成24年度</t>
  </si>
  <si>
    <t>29449_平成25年度</t>
  </si>
  <si>
    <t>29449_平成26年度</t>
  </si>
  <si>
    <t>29449_平成27年度</t>
  </si>
  <si>
    <t>29449_平成28年度</t>
  </si>
  <si>
    <t>29449_平成29年度</t>
  </si>
  <si>
    <t>29449_平成30年度</t>
  </si>
  <si>
    <t>29449_令和元年度</t>
  </si>
  <si>
    <t>29449_令和2年度</t>
  </si>
  <si>
    <t>29449_令和3年度</t>
  </si>
  <si>
    <t>29449_令和4年度</t>
  </si>
  <si>
    <t>29449_令和5年度</t>
  </si>
  <si>
    <t>29449_令和6年度</t>
  </si>
  <si>
    <t>30422_平成2年度</t>
  </si>
  <si>
    <t>30422</t>
  </si>
  <si>
    <t>太地町</t>
  </si>
  <si>
    <t>30422_平成17年度</t>
  </si>
  <si>
    <t>30422_平成18年度</t>
  </si>
  <si>
    <t>30422_平成19年度</t>
  </si>
  <si>
    <t>30422_平成20年度</t>
  </si>
  <si>
    <t>30422_平成21年度</t>
  </si>
  <si>
    <t>30422_平成22年度</t>
  </si>
  <si>
    <t>30422_平成23年度</t>
  </si>
  <si>
    <t>30422_平成24年度</t>
  </si>
  <si>
    <t>30422_平成25年度</t>
  </si>
  <si>
    <t>30422_平成26年度</t>
  </si>
  <si>
    <t>30422_平成27年度</t>
  </si>
  <si>
    <t>30422_平成28年度</t>
  </si>
  <si>
    <t>30422_平成29年度</t>
  </si>
  <si>
    <t>30422_平成30年度</t>
  </si>
  <si>
    <t>30422_令和元年度</t>
  </si>
  <si>
    <t>30422_令和2年度</t>
  </si>
  <si>
    <t>30422_令和3年度</t>
  </si>
  <si>
    <t>30422_令和4年度</t>
  </si>
  <si>
    <t>30422_令和5年度</t>
  </si>
  <si>
    <t>30422_令和6年度</t>
  </si>
  <si>
    <t>01438_平成2年度</t>
  </si>
  <si>
    <t>01438_平成17年度</t>
  </si>
  <si>
    <t>01438_平成18年度</t>
  </si>
  <si>
    <t>01438_平成19年度</t>
  </si>
  <si>
    <t>01438_平成20年度</t>
  </si>
  <si>
    <t>01438_平成21年度</t>
  </si>
  <si>
    <t>01438_平成22年度</t>
  </si>
  <si>
    <t>01438_平成23年度</t>
  </si>
  <si>
    <t>01438_平成24年度</t>
  </si>
  <si>
    <t>01438_平成25年度</t>
  </si>
  <si>
    <t>01438_平成26年度</t>
  </si>
  <si>
    <t>01438_平成27年度</t>
  </si>
  <si>
    <t>01438_平成28年度</t>
  </si>
  <si>
    <t>01438_平成29年度</t>
  </si>
  <si>
    <t>01438_平成30年度</t>
  </si>
  <si>
    <t>01438_令和元年度</t>
  </si>
  <si>
    <t>01438_令和2年度</t>
  </si>
  <si>
    <t>01438_令和3年度</t>
  </si>
  <si>
    <t>01438_令和5年度</t>
  </si>
  <si>
    <t>06365_平成2年度</t>
  </si>
  <si>
    <t>06365</t>
  </si>
  <si>
    <t>大蔵村</t>
  </si>
  <si>
    <t>06365_平成17年度</t>
  </si>
  <si>
    <t>06365_平成18年度</t>
  </si>
  <si>
    <t>06365_平成19年度</t>
  </si>
  <si>
    <t>06365_平成20年度</t>
  </si>
  <si>
    <t>06365_平成21年度</t>
  </si>
  <si>
    <t>06365_平成22年度</t>
  </si>
  <si>
    <t>06365_平成23年度</t>
  </si>
  <si>
    <t>06365_平成24年度</t>
  </si>
  <si>
    <t>06365_平成25年度</t>
  </si>
  <si>
    <t>06365_平成26年度</t>
  </si>
  <si>
    <t>06365_平成27年度</t>
  </si>
  <si>
    <t>06365_平成28年度</t>
  </si>
  <si>
    <t>06365_平成29年度</t>
  </si>
  <si>
    <t>06365_平成30年度</t>
  </si>
  <si>
    <t>06365_令和元年度</t>
  </si>
  <si>
    <t>06365_令和2年度</t>
  </si>
  <si>
    <t>06365_令和3年度</t>
  </si>
  <si>
    <t>06365_令和4年度</t>
  </si>
  <si>
    <t>06365_令和5年度</t>
  </si>
  <si>
    <t>06365_令和6年度</t>
  </si>
  <si>
    <t>01430_平成2年度</t>
  </si>
  <si>
    <t>01430_平成17年度</t>
  </si>
  <si>
    <t>01430_平成18年度</t>
  </si>
  <si>
    <t>01430_平成19年度</t>
  </si>
  <si>
    <t>01430_平成20年度</t>
  </si>
  <si>
    <t>01430_平成21年度</t>
  </si>
  <si>
    <t>01430_平成22年度</t>
  </si>
  <si>
    <t>01430_平成23年度</t>
  </si>
  <si>
    <t>01430_平成24年度</t>
  </si>
  <si>
    <t>01430_平成25年度</t>
  </si>
  <si>
    <t>01430_平成26年度</t>
  </si>
  <si>
    <t>01430_平成27年度</t>
  </si>
  <si>
    <t>01430_平成28年度</t>
  </si>
  <si>
    <t>01430_平成29年度</t>
  </si>
  <si>
    <t>01430_平成30年度</t>
  </si>
  <si>
    <t>01430_令和元年度</t>
  </si>
  <si>
    <t>01430_令和2年度</t>
  </si>
  <si>
    <t>01430_令和3年度</t>
  </si>
  <si>
    <t>01430_令和5年度</t>
  </si>
  <si>
    <t>05346_平成2年度</t>
  </si>
  <si>
    <t>05346</t>
  </si>
  <si>
    <t>藤里町</t>
  </si>
  <si>
    <t>05346_平成17年度</t>
  </si>
  <si>
    <t>05346_平成18年度</t>
  </si>
  <si>
    <t>05346_平成19年度</t>
  </si>
  <si>
    <t>05346_平成20年度</t>
  </si>
  <si>
    <t>05346_平成21年度</t>
  </si>
  <si>
    <t>05346_平成22年度</t>
  </si>
  <si>
    <t>05346_平成23年度</t>
  </si>
  <si>
    <t>05346_平成24年度</t>
  </si>
  <si>
    <t>05346_平成25年度</t>
  </si>
  <si>
    <t>05346_平成26年度</t>
  </si>
  <si>
    <t>05346_平成27年度</t>
  </si>
  <si>
    <t>05346_平成28年度</t>
  </si>
  <si>
    <t>05346_平成29年度</t>
  </si>
  <si>
    <t>05346_平成30年度</t>
  </si>
  <si>
    <t>05346_令和元年度</t>
  </si>
  <si>
    <t>05346_令和2年度</t>
  </si>
  <si>
    <t>05346_令和3年度</t>
  </si>
  <si>
    <t>05346_令和4年度</t>
  </si>
  <si>
    <t>05346_令和5年度</t>
  </si>
  <si>
    <t>05346_令和6年度</t>
  </si>
  <si>
    <t>01465_平成2年度</t>
  </si>
  <si>
    <t>01465_平成17年度</t>
  </si>
  <si>
    <t>01465_平成18年度</t>
  </si>
  <si>
    <t>01465_平成19年度</t>
  </si>
  <si>
    <t>01465_平成20年度</t>
  </si>
  <si>
    <t>01465_平成21年度</t>
  </si>
  <si>
    <t>01465_平成22年度</t>
  </si>
  <si>
    <t>01465_平成23年度</t>
  </si>
  <si>
    <t>01465_平成24年度</t>
  </si>
  <si>
    <t>01465_平成25年度</t>
  </si>
  <si>
    <t>01465_平成26年度</t>
  </si>
  <si>
    <t>01465_平成27年度</t>
  </si>
  <si>
    <t>01465_平成28年度</t>
  </si>
  <si>
    <t>01465_平成29年度</t>
  </si>
  <si>
    <t>01465_平成30年度</t>
  </si>
  <si>
    <t>01465_令和元年度</t>
  </si>
  <si>
    <t>01465_令和2年度</t>
  </si>
  <si>
    <t>01465_令和3年度</t>
  </si>
  <si>
    <t>01465_令和5年度</t>
  </si>
  <si>
    <t>01304_平成2年度</t>
  </si>
  <si>
    <t>01304_平成17年度</t>
  </si>
  <si>
    <t>01304_平成18年度</t>
  </si>
  <si>
    <t>01304_平成19年度</t>
  </si>
  <si>
    <t>01304_平成20年度</t>
  </si>
  <si>
    <t>01304_平成21年度</t>
  </si>
  <si>
    <t>01304_平成22年度</t>
  </si>
  <si>
    <t>01304_平成23年度</t>
  </si>
  <si>
    <t>01304_平成24年度</t>
  </si>
  <si>
    <t>01304_平成25年度</t>
  </si>
  <si>
    <t>01304_平成26年度</t>
  </si>
  <si>
    <t>01304_平成27年度</t>
  </si>
  <si>
    <t>01304_平成28年度</t>
  </si>
  <si>
    <t>01304_平成29年度</t>
  </si>
  <si>
    <t>01304_平成30年度</t>
  </si>
  <si>
    <t>01304_令和元年度</t>
  </si>
  <si>
    <t>01304_令和2年度</t>
  </si>
  <si>
    <t>01304_令和3年度</t>
  </si>
  <si>
    <t>01304_令和5年度</t>
  </si>
  <si>
    <t>01399_平成2年度</t>
  </si>
  <si>
    <t>01399_平成17年度</t>
  </si>
  <si>
    <t>01399_平成18年度</t>
  </si>
  <si>
    <t>01399_平成19年度</t>
  </si>
  <si>
    <t>01399_平成20年度</t>
  </si>
  <si>
    <t>01399_平成21年度</t>
  </si>
  <si>
    <t>01399_平成22年度</t>
  </si>
  <si>
    <t>01399_平成23年度</t>
  </si>
  <si>
    <t>01399_平成24年度</t>
  </si>
  <si>
    <t>01399_平成25年度</t>
  </si>
  <si>
    <t>01399_平成26年度</t>
  </si>
  <si>
    <t>01399_平成27年度</t>
  </si>
  <si>
    <t>01399_平成28年度</t>
  </si>
  <si>
    <t>01399_平成29年度</t>
  </si>
  <si>
    <t>01399_平成30年度</t>
  </si>
  <si>
    <t>01399_令和元年度</t>
  </si>
  <si>
    <t>01399_令和2年度</t>
  </si>
  <si>
    <t>01399_令和3年度</t>
  </si>
  <si>
    <t>01399_令和5年度</t>
  </si>
  <si>
    <t>43513_平成2年度</t>
  </si>
  <si>
    <t>43513</t>
  </si>
  <si>
    <t>球磨村</t>
  </si>
  <si>
    <t>43513_平成17年度</t>
  </si>
  <si>
    <t>43513_平成18年度</t>
  </si>
  <si>
    <t>43513_平成19年度</t>
  </si>
  <si>
    <t>43513_平成20年度</t>
  </si>
  <si>
    <t>43513_平成21年度</t>
  </si>
  <si>
    <t>43513_平成22年度</t>
  </si>
  <si>
    <t>43513_平成23年度</t>
  </si>
  <si>
    <t>43513_平成24年度</t>
  </si>
  <si>
    <t>43513_平成25年度</t>
  </si>
  <si>
    <t>43513_平成26年度</t>
  </si>
  <si>
    <t>43513_平成27年度</t>
  </si>
  <si>
    <t>43513_平成28年度</t>
  </si>
  <si>
    <t>43513_平成29年度</t>
  </si>
  <si>
    <t>43513_平成30年度</t>
  </si>
  <si>
    <t>43513_令和元年度</t>
  </si>
  <si>
    <t>43513_令和2年度</t>
  </si>
  <si>
    <t>43513_令和3年度</t>
  </si>
  <si>
    <t>43513_令和4年度</t>
  </si>
  <si>
    <t>43513_令和5年度</t>
  </si>
  <si>
    <t>43513_令和6年度</t>
  </si>
  <si>
    <t>01482_平成2年度</t>
  </si>
  <si>
    <t>01482_平成17年度</t>
  </si>
  <si>
    <t>01482_平成18年度</t>
  </si>
  <si>
    <t>01482_平成19年度</t>
  </si>
  <si>
    <t>01482_平成20年度</t>
  </si>
  <si>
    <t>01482_平成21年度</t>
  </si>
  <si>
    <t>01482_平成22年度</t>
  </si>
  <si>
    <t>01482_平成23年度</t>
  </si>
  <si>
    <t>01482_平成24年度</t>
  </si>
  <si>
    <t>01482_平成25年度</t>
  </si>
  <si>
    <t>01482_平成26年度</t>
  </si>
  <si>
    <t>01482_平成27年度</t>
  </si>
  <si>
    <t>01482_平成28年度</t>
  </si>
  <si>
    <t>01482_平成29年度</t>
  </si>
  <si>
    <t>01482_平成30年度</t>
  </si>
  <si>
    <t>01482_令和元年度</t>
  </si>
  <si>
    <t>01482_令和2年度</t>
  </si>
  <si>
    <t>01482_令和3年度</t>
  </si>
  <si>
    <t>01482_令和5年度</t>
  </si>
  <si>
    <t>23562_平成2年度</t>
  </si>
  <si>
    <t>23562</t>
  </si>
  <si>
    <t>東栄町</t>
  </si>
  <si>
    <t>23562_平成17年度</t>
  </si>
  <si>
    <t>23562_平成18年度</t>
  </si>
  <si>
    <t>23562_平成19年度</t>
  </si>
  <si>
    <t>23562_平成20年度</t>
  </si>
  <si>
    <t>23562_平成21年度</t>
  </si>
  <si>
    <t>23562_平成22年度</t>
  </si>
  <si>
    <t>23562_平成23年度</t>
  </si>
  <si>
    <t>23562_平成24年度</t>
  </si>
  <si>
    <t>23562_平成25年度</t>
  </si>
  <si>
    <t>23562_平成26年度</t>
  </si>
  <si>
    <t>23562_平成27年度</t>
  </si>
  <si>
    <t>23562_平成28年度</t>
  </si>
  <si>
    <t>23562_平成29年度</t>
  </si>
  <si>
    <t>23562_平成30年度</t>
  </si>
  <si>
    <t>23562_令和元年度</t>
  </si>
  <si>
    <t>23562_令和2年度</t>
  </si>
  <si>
    <t>23562_令和3年度</t>
  </si>
  <si>
    <t>23562_令和4年度</t>
  </si>
  <si>
    <t>23562_令和5年度</t>
  </si>
  <si>
    <t>23562_令和6年度</t>
  </si>
  <si>
    <t>31325_平成2年度</t>
  </si>
  <si>
    <t>31325</t>
  </si>
  <si>
    <t>若桜町</t>
  </si>
  <si>
    <t>31325_平成17年度</t>
  </si>
  <si>
    <t>31325_平成18年度</t>
  </si>
  <si>
    <t>31325_平成19年度</t>
  </si>
  <si>
    <t>31325_平成20年度</t>
  </si>
  <si>
    <t>31325_平成21年度</t>
  </si>
  <si>
    <t>31325_平成22年度</t>
  </si>
  <si>
    <t>31325_平成23年度</t>
  </si>
  <si>
    <t>31325_平成24年度</t>
  </si>
  <si>
    <t>31325_平成25年度</t>
  </si>
  <si>
    <t>31325_平成26年度</t>
  </si>
  <si>
    <t>31325_平成27年度</t>
  </si>
  <si>
    <t>31325_平成28年度</t>
  </si>
  <si>
    <t>31325_平成29年度</t>
  </si>
  <si>
    <t>31325_平成30年度</t>
  </si>
  <si>
    <t>31325_令和元年度</t>
  </si>
  <si>
    <t>31325_令和2年度</t>
  </si>
  <si>
    <t>31325_令和3年度</t>
  </si>
  <si>
    <t>31325_令和4年度</t>
  </si>
  <si>
    <t>31325_令和5年度</t>
  </si>
  <si>
    <t>31325_令和6年度</t>
  </si>
  <si>
    <t>14402_平成2年度</t>
  </si>
  <si>
    <t>14402</t>
  </si>
  <si>
    <t>清川村</t>
  </si>
  <si>
    <t>14402_平成17年度</t>
  </si>
  <si>
    <t>14402_平成18年度</t>
  </si>
  <si>
    <t>14402_平成19年度</t>
  </si>
  <si>
    <t>14402_平成20年度</t>
  </si>
  <si>
    <t>14402_平成21年度</t>
  </si>
  <si>
    <t>14402_平成22年度</t>
  </si>
  <si>
    <t>14402_平成23年度</t>
  </si>
  <si>
    <t>14402_平成24年度</t>
  </si>
  <si>
    <t>14402_平成25年度</t>
  </si>
  <si>
    <t>14402_平成26年度</t>
  </si>
  <si>
    <t>14402_平成27年度</t>
  </si>
  <si>
    <t>14402_平成28年度</t>
  </si>
  <si>
    <t>14402_平成29年度</t>
  </si>
  <si>
    <t>14402_平成30年度</t>
  </si>
  <si>
    <t>14402_令和元年度</t>
  </si>
  <si>
    <t>14402_令和2年度</t>
  </si>
  <si>
    <t>14402_令和3年度</t>
  </si>
  <si>
    <t>14402_令和4年度</t>
  </si>
  <si>
    <t>14402_令和5年度</t>
  </si>
  <si>
    <t>14402_令和6年度</t>
  </si>
  <si>
    <t>01483_平成2年度</t>
  </si>
  <si>
    <t>01483_平成17年度</t>
  </si>
  <si>
    <t>01483_平成18年度</t>
  </si>
  <si>
    <t>01483_平成19年度</t>
  </si>
  <si>
    <t>01483_平成20年度</t>
  </si>
  <si>
    <t>01483_平成21年度</t>
  </si>
  <si>
    <t>01483_平成22年度</t>
  </si>
  <si>
    <t>01483_平成23年度</t>
  </si>
  <si>
    <t>01483_平成24年度</t>
  </si>
  <si>
    <t>01483_平成25年度</t>
  </si>
  <si>
    <t>01483_平成26年度</t>
  </si>
  <si>
    <t>01483_平成27年度</t>
  </si>
  <si>
    <t>01483_平成28年度</t>
  </si>
  <si>
    <t>01483_平成29年度</t>
  </si>
  <si>
    <t>01483_平成30年度</t>
  </si>
  <si>
    <t>01483_令和元年度</t>
  </si>
  <si>
    <t>01483_令和2年度</t>
  </si>
  <si>
    <t>01483_令和3年度</t>
  </si>
  <si>
    <t>01483_令和5年度</t>
  </si>
  <si>
    <t>31402_平成2年度</t>
  </si>
  <si>
    <t>31402</t>
  </si>
  <si>
    <t>31402_平成17年度</t>
  </si>
  <si>
    <t>31402_平成18年度</t>
  </si>
  <si>
    <t>31402_平成19年度</t>
  </si>
  <si>
    <t>31402_平成20年度</t>
  </si>
  <si>
    <t>31402_平成21年度</t>
  </si>
  <si>
    <t>31402_平成22年度</t>
  </si>
  <si>
    <t>31402_平成23年度</t>
  </si>
  <si>
    <t>31402_平成24年度</t>
  </si>
  <si>
    <t>31402_平成25年度</t>
  </si>
  <si>
    <t>31402_平成26年度</t>
  </si>
  <si>
    <t>31402_平成27年度</t>
  </si>
  <si>
    <t>31402_平成28年度</t>
  </si>
  <si>
    <t>31402_平成29年度</t>
  </si>
  <si>
    <t>31402_平成30年度</t>
  </si>
  <si>
    <t>31402_令和元年度</t>
  </si>
  <si>
    <t>31402_令和2年度</t>
  </si>
  <si>
    <t>31402_令和3年度</t>
  </si>
  <si>
    <t>31402_令和4年度</t>
  </si>
  <si>
    <t>31402_令和5年度</t>
  </si>
  <si>
    <t>31402_令和6年度</t>
  </si>
  <si>
    <t>01487_平成2年度</t>
  </si>
  <si>
    <t>01487_平成17年度</t>
  </si>
  <si>
    <t>01487_平成18年度</t>
  </si>
  <si>
    <t>01487_平成19年度</t>
  </si>
  <si>
    <t>01487_平成20年度</t>
  </si>
  <si>
    <t>01487_平成21年度</t>
  </si>
  <si>
    <t>01487_平成22年度</t>
  </si>
  <si>
    <t>01487_平成23年度</t>
  </si>
  <si>
    <t>01487_平成24年度</t>
  </si>
  <si>
    <t>01487_平成25年度</t>
  </si>
  <si>
    <t>01487_平成26年度</t>
  </si>
  <si>
    <t>01487_平成27年度</t>
  </si>
  <si>
    <t>01487_平成28年度</t>
  </si>
  <si>
    <t>01487_平成29年度</t>
  </si>
  <si>
    <t>01487_平成30年度</t>
  </si>
  <si>
    <t>01487_令和元年度</t>
  </si>
  <si>
    <t>01487_令和2年度</t>
  </si>
  <si>
    <t>01487_令和3年度</t>
  </si>
  <si>
    <t>01487_令和5年度</t>
  </si>
  <si>
    <t>20486_平成2年度</t>
  </si>
  <si>
    <t>20486</t>
  </si>
  <si>
    <t>小谷村</t>
  </si>
  <si>
    <t>20486_平成17年度</t>
  </si>
  <si>
    <t>20486_平成18年度</t>
  </si>
  <si>
    <t>20486_平成19年度</t>
  </si>
  <si>
    <t>20486_平成20年度</t>
  </si>
  <si>
    <t>20486_平成21年度</t>
  </si>
  <si>
    <t>20486_平成22年度</t>
  </si>
  <si>
    <t>20486_平成23年度</t>
  </si>
  <si>
    <t>20486_平成24年度</t>
  </si>
  <si>
    <t>20486_平成25年度</t>
  </si>
  <si>
    <t>20486_平成26年度</t>
  </si>
  <si>
    <t>20486_平成27年度</t>
  </si>
  <si>
    <t>20486_平成28年度</t>
  </si>
  <si>
    <t>20486_平成29年度</t>
  </si>
  <si>
    <t>20486_平成30年度</t>
  </si>
  <si>
    <t>20486_令和元年度</t>
  </si>
  <si>
    <t>20486_令和2年度</t>
  </si>
  <si>
    <t>20486_令和3年度</t>
  </si>
  <si>
    <t>20486_令和4年度</t>
  </si>
  <si>
    <t>20486_令和5年度</t>
  </si>
  <si>
    <t>20486_令和6年度</t>
  </si>
  <si>
    <t>31328</t>
  </si>
  <si>
    <t>智頭町</t>
  </si>
  <si>
    <t>31328_令和4年度</t>
  </si>
  <si>
    <t>31328_令和6年度</t>
  </si>
  <si>
    <t>31401</t>
  </si>
  <si>
    <t>日南町</t>
  </si>
  <si>
    <t>31401_令和4年度</t>
  </si>
  <si>
    <t>31401_令和6年度</t>
  </si>
  <si>
    <t>31384</t>
  </si>
  <si>
    <t>日吉津村</t>
  </si>
  <si>
    <t>31384_令和4年度</t>
  </si>
  <si>
    <t>31384_令和6年度</t>
  </si>
  <si>
    <t>31372</t>
  </si>
  <si>
    <t>北栄町</t>
  </si>
  <si>
    <t>31372_令和4年度</t>
  </si>
  <si>
    <t>31372_令和6年度</t>
  </si>
  <si>
    <t>南部町</t>
  </si>
  <si>
    <t>31364</t>
  </si>
  <si>
    <t>三朝町</t>
  </si>
  <si>
    <t>31364_令和4年度</t>
  </si>
  <si>
    <t>31364_令和6年度</t>
  </si>
  <si>
    <t>31370</t>
  </si>
  <si>
    <t>湯梨浜町</t>
  </si>
  <si>
    <t>31370_令和4年度</t>
  </si>
  <si>
    <t>31370_令和6年度</t>
  </si>
  <si>
    <t>31371</t>
  </si>
  <si>
    <t>琴浦町</t>
  </si>
  <si>
    <t>31371_令和4年度</t>
  </si>
  <si>
    <t>31371_令和6年度</t>
  </si>
  <si>
    <t>31329</t>
  </si>
  <si>
    <t>八頭町</t>
  </si>
  <si>
    <t>31329_令和4年度</t>
  </si>
  <si>
    <t>31329_令和6年度</t>
  </si>
  <si>
    <t>31390</t>
  </si>
  <si>
    <t>伯耆町</t>
  </si>
  <si>
    <t>31390_令和4年度</t>
  </si>
  <si>
    <t>31390_令和6年度</t>
  </si>
  <si>
    <t>31389</t>
  </si>
  <si>
    <t>31389_令和4年度</t>
  </si>
  <si>
    <t>31389_令和6年度</t>
  </si>
  <si>
    <t>31302</t>
  </si>
  <si>
    <t>岩美町</t>
  </si>
  <si>
    <t>31302_令和4年度</t>
  </si>
  <si>
    <t>31302_令和6年度</t>
  </si>
  <si>
    <t>31202</t>
  </si>
  <si>
    <t>米子市</t>
  </si>
  <si>
    <t>31202_令和4年度</t>
  </si>
  <si>
    <t>31202_令和6年度</t>
  </si>
  <si>
    <t>31_平成2年度</t>
  </si>
  <si>
    <t>31</t>
  </si>
  <si>
    <t>鳥取県</t>
  </si>
  <si>
    <t>31_平成17年度</t>
  </si>
  <si>
    <t>31_平成18年度</t>
  </si>
  <si>
    <t>31_平成19年度</t>
  </si>
  <si>
    <t>31_平成20年度</t>
  </si>
  <si>
    <t>31_平成21年度</t>
  </si>
  <si>
    <t>31_平成22年度</t>
  </si>
  <si>
    <t>31_平成23年度</t>
  </si>
  <si>
    <t>31_平成24年度</t>
  </si>
  <si>
    <t>31_平成25年度</t>
  </si>
  <si>
    <t>31_平成26年度</t>
  </si>
  <si>
    <t>31_平成27年度</t>
  </si>
  <si>
    <t>31_平成28年度</t>
  </si>
  <si>
    <t>31_平成29年度</t>
  </si>
  <si>
    <t>31_平成30年度</t>
  </si>
  <si>
    <t>31_令和元年度</t>
  </si>
  <si>
    <t>31_令和2年度</t>
  </si>
  <si>
    <t>31_令和3年度</t>
  </si>
  <si>
    <t>31_令和4年度</t>
  </si>
  <si>
    <t>31_令和5年度</t>
  </si>
  <si>
    <t>31_令和6年度</t>
  </si>
  <si>
    <t>31402_令和7年度</t>
  </si>
  <si>
    <t>31402_令和8年度</t>
  </si>
  <si>
    <t>31402_令和9年度</t>
  </si>
  <si>
    <t>31402_令和10年度</t>
  </si>
  <si>
    <t>31402_令和11年度</t>
  </si>
  <si>
    <t>31402_令和12年度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</si>
</sst>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0.4118878963379341</c:v>
                </c:pt>
                <c:pt idx="1">
                  <c:v>0.43911825332926741</c:v>
                </c:pt>
                <c:pt idx="2">
                  <c:v>0.44071703676379448</c:v>
                </c:pt>
                <c:pt idx="3">
                  <c:v>0.60155854757053562</c:v>
                </c:pt>
                <c:pt idx="4">
                  <c:v>0.42981229089297052</c:v>
                </c:pt>
                <c:pt idx="5">
                  <c:v>0.52538644135849233</c:v>
                </c:pt>
                <c:pt idx="6">
                  <c:v>0.43013382576159059</c:v>
                </c:pt>
                <c:pt idx="7">
                  <c:v>0.28934024830336236</c:v>
                </c:pt>
                <c:pt idx="8">
                  <c:v>0.27156040356738237</c:v>
                </c:pt>
                <c:pt idx="9">
                  <c:v>0.26605429490776072</c:v>
                </c:pt>
                <c:pt idx="10">
                  <c:v>0.25155328653132758</c:v>
                </c:pt>
                <c:pt idx="11">
                  <c:v>0.31116258351464982</c:v>
                </c:pt>
                <c:pt idx="12">
                  <c:v>0.24477038248595681</c:v>
                </c:pt>
                <c:pt idx="13">
                  <c:v>0.21024837400326521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9.505499682689889</c:v>
                </c:pt>
                <c:pt idx="1">
                  <c:v>9.5617469147486229</c:v>
                </c:pt>
                <c:pt idx="2">
                  <c:v>9.2767098007897335</c:v>
                </c:pt>
                <c:pt idx="3">
                  <c:v>9.1806507386467366</c:v>
                </c:pt>
                <c:pt idx="4">
                  <c:v>9.0244632755063421</c:v>
                </c:pt>
                <c:pt idx="5">
                  <c:v>8.6915173685884461</c:v>
                </c:pt>
                <c:pt idx="6">
                  <c:v>8.4585268431546243</c:v>
                </c:pt>
                <c:pt idx="7">
                  <c:v>8.2552928981132823</c:v>
                </c:pt>
                <c:pt idx="8">
                  <c:v>8.0021966052151239</c:v>
                </c:pt>
                <c:pt idx="9">
                  <c:v>7.755682575128974</c:v>
                </c:pt>
                <c:pt idx="10">
                  <c:v>7.556361699474083</c:v>
                </c:pt>
                <c:pt idx="11">
                  <c:v>6.9222057775277541</c:v>
                </c:pt>
                <c:pt idx="12">
                  <c:v>6.957389830642172</c:v>
                </c:pt>
                <c:pt idx="13">
                  <c:v>7.0548961006611117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6.8082989641652327</c:v>
                </c:pt>
                <c:pt idx="1">
                  <c:v>7.3965708991109924</c:v>
                </c:pt>
                <c:pt idx="2">
                  <c:v>7.5416468676646691</c:v>
                </c:pt>
                <c:pt idx="3">
                  <c:v>7.7494688226797512</c:v>
                </c:pt>
                <c:pt idx="4">
                  <c:v>7.1216454474468813</c:v>
                </c:pt>
                <c:pt idx="5">
                  <c:v>7.8238361826564029</c:v>
                </c:pt>
                <c:pt idx="6">
                  <c:v>6.4287569404169993</c:v>
                </c:pt>
                <c:pt idx="7">
                  <c:v>6.0961937340847934</c:v>
                </c:pt>
                <c:pt idx="8">
                  <c:v>6.8157375016468063</c:v>
                </c:pt>
                <c:pt idx="9">
                  <c:v>5.6556561571870514</c:v>
                </c:pt>
                <c:pt idx="10">
                  <c:v>4.8771834326877963</c:v>
                </c:pt>
                <c:pt idx="11">
                  <c:v>4.2485519526557267</c:v>
                </c:pt>
                <c:pt idx="12">
                  <c:v>4.7792944589280459</c:v>
                </c:pt>
                <c:pt idx="13">
                  <c:v>5.0527733448955336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7.3186190389834938</c:v>
                </c:pt>
                <c:pt idx="1">
                  <c:v>8.1294625496495367</c:v>
                </c:pt>
                <c:pt idx="2">
                  <c:v>7.2944571190305636</c:v>
                </c:pt>
                <c:pt idx="3">
                  <c:v>7.7138810316574347</c:v>
                </c:pt>
                <c:pt idx="4">
                  <c:v>7.462524330064678</c:v>
                </c:pt>
                <c:pt idx="5">
                  <c:v>7.4512639173375268</c:v>
                </c:pt>
                <c:pt idx="6">
                  <c:v>7.1171168429469311</c:v>
                </c:pt>
                <c:pt idx="7">
                  <c:v>7.1779661764040164</c:v>
                </c:pt>
                <c:pt idx="8">
                  <c:v>6.2350121230225346</c:v>
                </c:pt>
                <c:pt idx="9">
                  <c:v>5.7657256933116408</c:v>
                </c:pt>
                <c:pt idx="10">
                  <c:v>5.8737331607489622</c:v>
                </c:pt>
                <c:pt idx="11">
                  <c:v>4.2157769744179205</c:v>
                </c:pt>
                <c:pt idx="12">
                  <c:v>5.1539235799665759</c:v>
                </c:pt>
                <c:pt idx="13">
                  <c:v>4.6621127666245288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5.9435828512403583</c:v>
                </c:pt>
                <c:pt idx="1">
                  <c:v>6.3630971920854407</c:v>
                </c:pt>
                <c:pt idx="2">
                  <c:v>6.0972436978503559</c:v>
                </c:pt>
                <c:pt idx="3">
                  <c:v>7.5099091475764599</c:v>
                </c:pt>
                <c:pt idx="4">
                  <c:v>6.9299987590776571</c:v>
                </c:pt>
                <c:pt idx="5">
                  <c:v>5.1359937720959836</c:v>
                </c:pt>
                <c:pt idx="6">
                  <c:v>4.7464938018991534</c:v>
                </c:pt>
                <c:pt idx="7">
                  <c:v>5.2284332162827489</c:v>
                </c:pt>
                <c:pt idx="8">
                  <c:v>5.0508102823827556</c:v>
                </c:pt>
                <c:pt idx="9">
                  <c:v>4.5899078400540203</c:v>
                </c:pt>
                <c:pt idx="10">
                  <c:v>4.5120362319904057</c:v>
                </c:pt>
                <c:pt idx="11">
                  <c:v>5.0748240060202789</c:v>
                </c:pt>
                <c:pt idx="12">
                  <c:v>4.2505086971560617</c:v>
                </c:pt>
                <c:pt idx="13">
                  <c:v>3.9007325618481286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1976</c:v>
                </c:pt>
                <c:pt idx="1">
                  <c:v>1988</c:v>
                </c:pt>
                <c:pt idx="2">
                  <c:v>1973</c:v>
                </c:pt>
                <c:pt idx="3">
                  <c:v>1977</c:v>
                </c:pt>
                <c:pt idx="4">
                  <c:v>1994</c:v>
                </c:pt>
                <c:pt idx="5">
                  <c:v>1975</c:v>
                </c:pt>
                <c:pt idx="6">
                  <c:v>1944</c:v>
                </c:pt>
                <c:pt idx="7">
                  <c:v>1930</c:v>
                </c:pt>
                <c:pt idx="8">
                  <c:v>1918</c:v>
                </c:pt>
                <c:pt idx="9">
                  <c:v>1904</c:v>
                </c:pt>
                <c:pt idx="10">
                  <c:v>1857</c:v>
                </c:pt>
                <c:pt idx="11">
                  <c:v>1845</c:v>
                </c:pt>
                <c:pt idx="12">
                  <c:v>1845</c:v>
                </c:pt>
                <c:pt idx="13">
                  <c:v>1829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1081</c:v>
                </c:pt>
                <c:pt idx="1">
                  <c:v>1063</c:v>
                </c:pt>
                <c:pt idx="2">
                  <c:v>1054</c:v>
                </c:pt>
                <c:pt idx="3">
                  <c:v>1030</c:v>
                </c:pt>
                <c:pt idx="4">
                  <c:v>1021</c:v>
                </c:pt>
                <c:pt idx="5">
                  <c:v>996</c:v>
                </c:pt>
                <c:pt idx="6">
                  <c:v>968</c:v>
                </c:pt>
                <c:pt idx="7">
                  <c:v>975</c:v>
                </c:pt>
                <c:pt idx="8">
                  <c:v>947</c:v>
                </c:pt>
                <c:pt idx="9">
                  <c:v>927</c:v>
                </c:pt>
                <c:pt idx="10">
                  <c:v>914</c:v>
                </c:pt>
                <c:pt idx="11">
                  <c:v>919</c:v>
                </c:pt>
                <c:pt idx="12">
                  <c:v>921</c:v>
                </c:pt>
                <c:pt idx="13">
                  <c:v>933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1504</c:v>
                </c:pt>
                <c:pt idx="1">
                  <c:v>1491</c:v>
                </c:pt>
                <c:pt idx="2">
                  <c:v>1470</c:v>
                </c:pt>
                <c:pt idx="3">
                  <c:v>1458</c:v>
                </c:pt>
                <c:pt idx="4">
                  <c:v>1455</c:v>
                </c:pt>
                <c:pt idx="5">
                  <c:v>1441</c:v>
                </c:pt>
                <c:pt idx="6">
                  <c:v>1425</c:v>
                </c:pt>
                <c:pt idx="7">
                  <c:v>1416</c:v>
                </c:pt>
                <c:pt idx="8">
                  <c:v>1395</c:v>
                </c:pt>
                <c:pt idx="9">
                  <c:v>1374</c:v>
                </c:pt>
                <c:pt idx="10">
                  <c:v>1353</c:v>
                </c:pt>
                <c:pt idx="11">
                  <c:v>1332</c:v>
                </c:pt>
                <c:pt idx="12">
                  <c:v>1325</c:v>
                </c:pt>
                <c:pt idx="13">
                  <c:v>1310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62</c:v>
                </c:pt>
                <c:pt idx="1">
                  <c:v>62</c:v>
                </c:pt>
                <c:pt idx="2">
                  <c:v>62</c:v>
                </c:pt>
                <c:pt idx="3">
                  <c:v>62</c:v>
                </c:pt>
                <c:pt idx="4">
                  <c:v>62</c:v>
                </c:pt>
                <c:pt idx="5">
                  <c:v>68</c:v>
                </c:pt>
                <c:pt idx="6">
                  <c:v>68</c:v>
                </c:pt>
                <c:pt idx="7">
                  <c:v>68</c:v>
                </c:pt>
                <c:pt idx="8">
                  <c:v>68</c:v>
                </c:pt>
                <c:pt idx="9">
                  <c:v>68</c:v>
                </c:pt>
                <c:pt idx="10">
                  <c:v>68</c:v>
                </c:pt>
                <c:pt idx="11">
                  <c:v>66</c:v>
                </c:pt>
                <c:pt idx="12">
                  <c:v>66</c:v>
                </c:pt>
                <c:pt idx="13">
                  <c:v>66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171</c:v>
                </c:pt>
                <c:pt idx="1">
                  <c:v>171</c:v>
                </c:pt>
                <c:pt idx="2">
                  <c:v>171</c:v>
                </c:pt>
                <c:pt idx="3">
                  <c:v>171</c:v>
                </c:pt>
                <c:pt idx="4">
                  <c:v>171</c:v>
                </c:pt>
                <c:pt idx="5">
                  <c:v>132</c:v>
                </c:pt>
                <c:pt idx="6">
                  <c:v>132</c:v>
                </c:pt>
                <c:pt idx="7">
                  <c:v>132</c:v>
                </c:pt>
                <c:pt idx="8">
                  <c:v>132</c:v>
                </c:pt>
                <c:pt idx="9">
                  <c:v>132</c:v>
                </c:pt>
                <c:pt idx="10">
                  <c:v>132</c:v>
                </c:pt>
                <c:pt idx="11">
                  <c:v>121</c:v>
                </c:pt>
                <c:pt idx="12">
                  <c:v>121</c:v>
                </c:pt>
                <c:pt idx="13">
                  <c:v>121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12.541</c:v>
                </c:pt>
                <c:pt idx="1">
                  <c:v>19.109400000000001</c:v>
                </c:pt>
                <c:pt idx="2">
                  <c:v>16.373200000000001</c:v>
                </c:pt>
                <c:pt idx="3">
                  <c:v>26.990500000000001</c:v>
                </c:pt>
                <c:pt idx="4">
                  <c:v>25.3233</c:v>
                </c:pt>
                <c:pt idx="5">
                  <c:v>5.7564000000000002</c:v>
                </c:pt>
                <c:pt idx="6">
                  <c:v>2.8948999999999998</c:v>
                </c:pt>
                <c:pt idx="7">
                  <c:v>5.9827000000000004</c:v>
                </c:pt>
                <c:pt idx="8">
                  <c:v>5.4029999999999996</c:v>
                </c:pt>
                <c:pt idx="9">
                  <c:v>5.1349999999999998</c:v>
                </c:pt>
                <c:pt idx="10">
                  <c:v>4.8060999999999998</c:v>
                </c:pt>
                <c:pt idx="11">
                  <c:v>6.9756</c:v>
                </c:pt>
                <c:pt idx="12">
                  <c:v>8.1534999999999993</c:v>
                </c:pt>
                <c:pt idx="13">
                  <c:v>7.7133000000000003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7.2944571190305636</c:v>
                </c:pt>
                <c:pt idx="1">
                  <c:v>7.7138810316574347</c:v>
                </c:pt>
                <c:pt idx="2">
                  <c:v>7.462524330064678</c:v>
                </c:pt>
                <c:pt idx="3">
                  <c:v>7.4512639173375268</c:v>
                </c:pt>
                <c:pt idx="4">
                  <c:v>7.1171168429469311</c:v>
                </c:pt>
                <c:pt idx="5">
                  <c:v>7.1779661764040164</c:v>
                </c:pt>
                <c:pt idx="6">
                  <c:v>6.2350121230225346</c:v>
                </c:pt>
                <c:pt idx="7">
                  <c:v>5.7657256933116408</c:v>
                </c:pt>
                <c:pt idx="8">
                  <c:v>5.8737331607489622</c:v>
                </c:pt>
                <c:pt idx="9">
                  <c:v>4.2157769744179205</c:v>
                </c:pt>
                <c:pt idx="10">
                  <c:v>5.1539235799665759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6.0972436978503559</c:v>
                </c:pt>
                <c:pt idx="1">
                  <c:v>7.5099091475764599</c:v>
                </c:pt>
                <c:pt idx="2">
                  <c:v>6.9299987590776571</c:v>
                </c:pt>
                <c:pt idx="3">
                  <c:v>5.1359937720959836</c:v>
                </c:pt>
                <c:pt idx="4">
                  <c:v>4.7464938018991534</c:v>
                </c:pt>
                <c:pt idx="5">
                  <c:v>5.2284332162827489</c:v>
                </c:pt>
                <c:pt idx="6">
                  <c:v>5.0508102823827556</c:v>
                </c:pt>
                <c:pt idx="7">
                  <c:v>4.5899078400540203</c:v>
                </c:pt>
                <c:pt idx="8">
                  <c:v>4.5120362319904057</c:v>
                </c:pt>
                <c:pt idx="9">
                  <c:v>5.0748240060202789</c:v>
                </c:pt>
                <c:pt idx="10">
                  <c:v>4.2505086971560617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1.9181571027294959</c:v>
                </c:pt>
                <c:pt idx="2">
                  <c:v>0.85792139024056313</c:v>
                </c:pt>
                <c:pt idx="3">
                  <c:v>1.813073264753313</c:v>
                </c:pt>
                <c:pt idx="4">
                  <c:v>5.3485320060700818</c:v>
                </c:pt>
                <c:pt idx="5">
                  <c:v>9.1077706938407381</c:v>
                </c:pt>
                <c:pt idx="7">
                  <c:v>10.126467826321555</c:v>
                </c:pt>
                <c:pt idx="8">
                  <c:v>0.248559503171872</c:v>
                </c:pt>
                <c:pt idx="9">
                  <c:v>0</c:v>
                </c:pt>
                <c:pt idx="10">
                  <c:v>0.53368145147093382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4.5891517577233722</c:v>
                </c:pt>
                <c:pt idx="4" formatCode="#,##0">
                  <c:v>5.3485320060700818</c:v>
                </c:pt>
                <c:pt idx="5" formatCode="#,##0">
                  <c:v>9.1077706938407381</c:v>
                </c:pt>
                <c:pt idx="6" formatCode="#,##0">
                  <c:v>10.375027329493427</c:v>
                </c:pt>
                <c:pt idx="10" formatCode="#,##0">
                  <c:v>0.53368145147093382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日野町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650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198.80000000000004</c:v>
                </c:pt>
                <c:pt idx="1">
                  <c:v>286.2</c:v>
                </c:pt>
                <c:pt idx="2">
                  <c:v>0</c:v>
                </c:pt>
                <c:pt idx="3">
                  <c:v>165</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238.58385600000005</c:v>
                </c:pt>
                <c:pt idx="1">
                  <c:v>378.57391200000001</c:v>
                </c:pt>
                <c:pt idx="2">
                  <c:v>0</c:v>
                </c:pt>
                <c:pt idx="3">
                  <c:v>867.24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4.4749631880000003</c:v>
                </c:pt>
                <c:pt idx="1">
                  <c:v>13.116378816000001</c:v>
                </c:pt>
                <c:pt idx="2">
                  <c:v>0.85126978800000008</c:v>
                </c:pt>
                <c:pt idx="3">
                  <c:v>0</c:v>
                </c:pt>
                <c:pt idx="4">
                  <c:v>0.12957492000000001</c:v>
                </c:pt>
                <c:pt idx="5">
                  <c:v>1.8896468500000001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254,281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日野町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94703</c:v>
                </c:pt>
                <c:pt idx="1">
                  <c:v>155900</c:v>
                </c:pt>
                <c:pt idx="2">
                  <c:v>3678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165</c:v>
                </c:pt>
                <c:pt idx="7">
                  <c:v>165</c:v>
                </c:pt>
                <c:pt idx="8">
                  <c:v>165</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122.4</c:v>
                </c:pt>
                <c:pt idx="1">
                  <c:v>122.4</c:v>
                </c:pt>
                <c:pt idx="2">
                  <c:v>138.9</c:v>
                </c:pt>
                <c:pt idx="3">
                  <c:v>209</c:v>
                </c:pt>
                <c:pt idx="4">
                  <c:v>209.2</c:v>
                </c:pt>
                <c:pt idx="5">
                  <c:v>209.2</c:v>
                </c:pt>
                <c:pt idx="6">
                  <c:v>286.2</c:v>
                </c:pt>
                <c:pt idx="7">
                  <c:v>286.2</c:v>
                </c:pt>
                <c:pt idx="8">
                  <c:v>286.2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77.2</c:v>
                </c:pt>
                <c:pt idx="1">
                  <c:v>114.6</c:v>
                </c:pt>
                <c:pt idx="2">
                  <c:v>144.6</c:v>
                </c:pt>
                <c:pt idx="3">
                  <c:v>161</c:v>
                </c:pt>
                <c:pt idx="4">
                  <c:v>181.3</c:v>
                </c:pt>
                <c:pt idx="5">
                  <c:v>189.3</c:v>
                </c:pt>
                <c:pt idx="6">
                  <c:v>189.3</c:v>
                </c:pt>
                <c:pt idx="7">
                  <c:v>193.30000000000004</c:v>
                </c:pt>
                <c:pt idx="8">
                  <c:v>198.80000000000004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1.4506357217073279E-2</c:v>
                </c:pt>
                <c:pt idx="1">
                  <c:v>1.8006577484477034E-2</c:v>
                </c:pt>
                <c:pt idx="2">
                  <c:v>2.0413336118073749E-2</c:v>
                </c:pt>
                <c:pt idx="3">
                  <c:v>2.9388744858174397E-2</c:v>
                </c:pt>
                <c:pt idx="4">
                  <c:v>2.9217484585896462E-2</c:v>
                </c:pt>
                <c:pt idx="5">
                  <c:v>3.4245244793362981E-2</c:v>
                </c:pt>
                <c:pt idx="6">
                  <c:v>9.0766639199239899E-2</c:v>
                </c:pt>
                <c:pt idx="7">
                  <c:v>9.2762716234923506E-2</c:v>
                </c:pt>
                <c:pt idx="8">
                  <c:v>9.3177045879519887E-2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3.2537903449361529</c:v>
                </c:pt>
                <c:pt idx="2">
                  <c:v>0.38162959561449561</c:v>
                </c:pt>
                <c:pt idx="3">
                  <c:v>3.294578818527008</c:v>
                </c:pt>
                <c:pt idx="4">
                  <c:v>7.462524330064678</c:v>
                </c:pt>
                <c:pt idx="5">
                  <c:v>7.1216454474468813</c:v>
                </c:pt>
                <c:pt idx="7">
                  <c:v>8.7497760476296396</c:v>
                </c:pt>
                <c:pt idx="8">
                  <c:v>0.27468722787670302</c:v>
                </c:pt>
                <c:pt idx="9">
                  <c:v>0</c:v>
                </c:pt>
                <c:pt idx="10">
                  <c:v>0.42981229089297052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6.9299987590776571</c:v>
                </c:pt>
                <c:pt idx="4" formatCode="#,##0">
                  <c:v>7.462524330064678</c:v>
                </c:pt>
                <c:pt idx="5" formatCode="#,##0">
                  <c:v>7.1216454474468813</c:v>
                </c:pt>
                <c:pt idx="6" formatCode="#,##0">
                  <c:v>9.0244632755063421</c:v>
                </c:pt>
                <c:pt idx="10" formatCode="#,##0">
                  <c:v>0.42981229089297052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c:v>
                </c:pt>
                <c:pt idx="1">
                  <c:v>21</c:v>
                </c:pt>
                <c:pt idx="2">
                  <c:v>26</c:v>
                </c:pt>
                <c:pt idx="3">
                  <c:v>28</c:v>
                </c:pt>
                <c:pt idx="4">
                  <c:v>31</c:v>
                </c:pt>
                <c:pt idx="5">
                  <c:v>33</c:v>
                </c:pt>
                <c:pt idx="6">
                  <c:v>33</c:v>
                </c:pt>
                <c:pt idx="7">
                  <c:v>34</c:v>
                </c:pt>
                <c:pt idx="8">
                  <c:v>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15930.938290524486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1484.397768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512294.772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124304.533</c:v>
                </c:pt>
                <c:pt idx="1">
                  <c:v>364343.85600000003</c:v>
                </c:pt>
                <c:pt idx="2">
                  <c:v>23646.383000000002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617.15776800000003</c:v>
                </c:pt>
                <c:pt idx="1">
                  <c:v>0</c:v>
                </c:pt>
                <c:pt idx="2">
                  <c:v>867.24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排出量比較シート!$DN$21:$DN$50</c:f>
              <c:numCache>
                <c:formatCode>0.0%;;</c:formatCode>
                <c:ptCount val="30"/>
                <c:pt idx="0">
                  <c:v>0</c:v>
                </c:pt>
                <c:pt idx="1">
                  <c:v>0</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排出量比較シート!$DP$21:$DP$50</c:f>
              <c:numCache>
                <c:formatCode>0.0%;;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排出量比較シート!$DF$21:$DF$50</c:f>
              <c:numCache>
                <c:formatCode>#,##0;;</c:formatCode>
                <c:ptCount val="30"/>
                <c:pt idx="0">
                  <c:v>0</c:v>
                </c:pt>
                <c:pt idx="1">
                  <c:v>0</c:v>
                </c:pt>
                <c:pt idx="2">
                  <c:v>0</c:v>
                </c:pt>
                <c:pt idx="3">
                  <c:v>0</c:v>
                </c:pt>
                <c:pt idx="4">
                  <c:v>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排出量比較シート!$DH$21:$DH$50</c:f>
              <c:numCache>
                <c:formatCode>#,##0;;</c:formatCode>
                <c:ptCount val="30"/>
                <c:pt idx="0">
                  <c:v>0</c:v>
                </c:pt>
                <c:pt idx="1">
                  <c:v>0</c:v>
                </c:pt>
                <c:pt idx="2">
                  <c:v>1</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排出量比較シート!$DL$21:$DL$50</c:f>
              <c:numCache>
                <c:formatCode>#,##0;;</c:formatCode>
                <c:ptCount val="30"/>
                <c:pt idx="0">
                  <c:v>0</c:v>
                </c:pt>
                <c:pt idx="1">
                  <c:v>0</c:v>
                </c:pt>
                <c:pt idx="2">
                  <c:v>1</c:v>
                </c:pt>
                <c:pt idx="3">
                  <c:v>0</c:v>
                </c:pt>
                <c:pt idx="4">
                  <c:v>4</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1</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排出量比較シート!$CX$21:$CX$50</c:f>
              <c:numCache>
                <c:formatCode>[=0]#;[&lt;1]0.00;#,##0</c:formatCode>
                <c:ptCount val="30"/>
                <c:pt idx="0">
                  <c:v>0</c:v>
                </c:pt>
                <c:pt idx="1">
                  <c:v>0</c:v>
                </c:pt>
                <c:pt idx="2">
                  <c:v>0</c:v>
                </c:pt>
                <c:pt idx="3">
                  <c:v>0</c:v>
                </c:pt>
                <c:pt idx="4">
                  <c:v>326.084</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排出量比較シート!$CZ$21:$CZ$50</c:f>
              <c:numCache>
                <c:formatCode>[=0]#;[&lt;1]0.00;#,##0</c:formatCode>
                <c:ptCount val="30"/>
                <c:pt idx="0">
                  <c:v>0</c:v>
                </c:pt>
                <c:pt idx="1">
                  <c:v>0</c:v>
                </c:pt>
                <c:pt idx="2">
                  <c:v>3.43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排出量比較シート!$DD$21:$DD$50</c:f>
              <c:numCache>
                <c:formatCode>[=0]#;[&lt;1]0.00;#,##0</c:formatCode>
                <c:ptCount val="30"/>
                <c:pt idx="0">
                  <c:v>0</c:v>
                </c:pt>
                <c:pt idx="1">
                  <c:v>0</c:v>
                </c:pt>
                <c:pt idx="2">
                  <c:v>3.43</c:v>
                </c:pt>
                <c:pt idx="3">
                  <c:v>0</c:v>
                </c:pt>
                <c:pt idx="4">
                  <c:v>326.084</c:v>
                </c:pt>
                <c:pt idx="5">
                  <c:v>0</c:v>
                </c:pt>
                <c:pt idx="6">
                  <c:v>0</c:v>
                </c:pt>
                <c:pt idx="7">
                  <c:v>0</c:v>
                </c:pt>
                <c:pt idx="8">
                  <c:v>0</c:v>
                </c:pt>
                <c:pt idx="9">
                  <c:v>0</c:v>
                </c:pt>
                <c:pt idx="10">
                  <c:v>0</c:v>
                </c:pt>
                <c:pt idx="11">
                  <c:v>0</c:v>
                </c:pt>
                <c:pt idx="12">
                  <c:v>0</c:v>
                </c:pt>
                <c:pt idx="13">
                  <c:v>0</c:v>
                </c:pt>
                <c:pt idx="14">
                  <c:v>0</c:v>
                </c:pt>
                <c:pt idx="15">
                  <c:v>5.0259999999999998</c:v>
                </c:pt>
                <c:pt idx="16">
                  <c:v>0</c:v>
                </c:pt>
                <c:pt idx="17">
                  <c:v>0</c:v>
                </c:pt>
                <c:pt idx="18">
                  <c:v>0</c:v>
                </c:pt>
                <c:pt idx="19">
                  <c:v>7.7</c:v>
                </c:pt>
                <c:pt idx="20">
                  <c:v>0</c:v>
                </c:pt>
                <c:pt idx="21">
                  <c:v>0</c:v>
                </c:pt>
                <c:pt idx="22">
                  <c:v>0</c:v>
                </c:pt>
                <c:pt idx="23">
                  <c:v>0</c:v>
                </c:pt>
                <c:pt idx="24">
                  <c:v>3.234</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0.91192700014876849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排出量比較シート!$CM$21:$CM$50</c:f>
              <c:numCache>
                <c:formatCode>\(0%\);;</c:formatCode>
                <c:ptCount val="30"/>
                <c:pt idx="0">
                  <c:v>0</c:v>
                </c:pt>
                <c:pt idx="1">
                  <c:v>0</c:v>
                </c:pt>
                <c:pt idx="2">
                  <c:v>0.19002851089924069</c:v>
                </c:pt>
                <c:pt idx="3">
                  <c:v>0</c:v>
                </c:pt>
                <c:pt idx="4">
                  <c:v>0.64710635419825679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0.44210331321819707</c:v>
                </c:pt>
                <c:pt idx="20">
                  <c:v>0</c:v>
                </c:pt>
                <c:pt idx="21">
                  <c:v>0</c:v>
                </c:pt>
                <c:pt idx="22">
                  <c:v>0</c:v>
                </c:pt>
                <c:pt idx="23">
                  <c:v>0</c:v>
                </c:pt>
                <c:pt idx="24">
                  <c:v>0.22846118584129774</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排出量比較シート!$BV$21:$BV$50</c:f>
              <c:numCache>
                <c:formatCode>0%</c:formatCode>
                <c:ptCount val="30"/>
                <c:pt idx="0">
                  <c:v>0.17330845713303372</c:v>
                </c:pt>
                <c:pt idx="1">
                  <c:v>0.2799599888568014</c:v>
                </c:pt>
                <c:pt idx="2">
                  <c:v>0.44836201205804299</c:v>
                </c:pt>
                <c:pt idx="3">
                  <c:v>0.21716370930715193</c:v>
                </c:pt>
                <c:pt idx="4">
                  <c:v>0.87639270636989697</c:v>
                </c:pt>
                <c:pt idx="5">
                  <c:v>0.24159645470970148</c:v>
                </c:pt>
                <c:pt idx="6">
                  <c:v>0.37173766324460356</c:v>
                </c:pt>
                <c:pt idx="7">
                  <c:v>0.47184991620673433</c:v>
                </c:pt>
                <c:pt idx="8">
                  <c:v>0.41613563131778986</c:v>
                </c:pt>
                <c:pt idx="9">
                  <c:v>0.32089616536551646</c:v>
                </c:pt>
                <c:pt idx="10">
                  <c:v>4.9638495000236108E-2</c:v>
                </c:pt>
                <c:pt idx="11">
                  <c:v>0.1351717560426062</c:v>
                </c:pt>
                <c:pt idx="12">
                  <c:v>0.3035552985262478</c:v>
                </c:pt>
                <c:pt idx="13">
                  <c:v>0.29034873688210844</c:v>
                </c:pt>
                <c:pt idx="14">
                  <c:v>0.10001222142577793</c:v>
                </c:pt>
                <c:pt idx="15">
                  <c:v>0.25115940928778036</c:v>
                </c:pt>
                <c:pt idx="16">
                  <c:v>0.21843345625864777</c:v>
                </c:pt>
                <c:pt idx="17">
                  <c:v>0.13326176368140788</c:v>
                </c:pt>
                <c:pt idx="18">
                  <c:v>0.24908460148536885</c:v>
                </c:pt>
                <c:pt idx="19">
                  <c:v>0.50617587422613441</c:v>
                </c:pt>
                <c:pt idx="20">
                  <c:v>0.17042563689259338</c:v>
                </c:pt>
                <c:pt idx="21">
                  <c:v>0.44450085414742224</c:v>
                </c:pt>
                <c:pt idx="22">
                  <c:v>0.2799754983312665</c:v>
                </c:pt>
                <c:pt idx="23">
                  <c:v>0.20325361367298539</c:v>
                </c:pt>
                <c:pt idx="24">
                  <c:v>0.49581471549362288</c:v>
                </c:pt>
                <c:pt idx="25">
                  <c:v>0.41644699800771806</c:v>
                </c:pt>
                <c:pt idx="26">
                  <c:v>0.19875297701034914</c:v>
                </c:pt>
                <c:pt idx="27">
                  <c:v>0.25170704783141556</c:v>
                </c:pt>
                <c:pt idx="28">
                  <c:v>9.5528926903964986E-2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排出量比較シート!$BZ$21:$BZ$50</c:f>
              <c:numCache>
                <c:formatCode>0%</c:formatCode>
                <c:ptCount val="30"/>
                <c:pt idx="0">
                  <c:v>0.18990081328137781</c:v>
                </c:pt>
                <c:pt idx="1">
                  <c:v>0.11264232631532754</c:v>
                </c:pt>
                <c:pt idx="2">
                  <c:v>0.10802960143704193</c:v>
                </c:pt>
                <c:pt idx="3">
                  <c:v>9.4821792818749626E-2</c:v>
                </c:pt>
                <c:pt idx="4">
                  <c:v>1.1065194621336486E-2</c:v>
                </c:pt>
                <c:pt idx="5">
                  <c:v>0.17216261727927526</c:v>
                </c:pt>
                <c:pt idx="6">
                  <c:v>9.8268308198086296E-2</c:v>
                </c:pt>
                <c:pt idx="7">
                  <c:v>0.12961104031780404</c:v>
                </c:pt>
                <c:pt idx="8">
                  <c:v>0.14861022220902365</c:v>
                </c:pt>
                <c:pt idx="9">
                  <c:v>0.1527512913591019</c:v>
                </c:pt>
                <c:pt idx="10">
                  <c:v>0.13628217192776107</c:v>
                </c:pt>
                <c:pt idx="11">
                  <c:v>0.16598195521190617</c:v>
                </c:pt>
                <c:pt idx="12">
                  <c:v>0.13442051790445808</c:v>
                </c:pt>
                <c:pt idx="13">
                  <c:v>0.16104199266304212</c:v>
                </c:pt>
                <c:pt idx="14">
                  <c:v>0.15864593542684693</c:v>
                </c:pt>
                <c:pt idx="15">
                  <c:v>0.21450379826525826</c:v>
                </c:pt>
                <c:pt idx="16">
                  <c:v>0.14142055361317241</c:v>
                </c:pt>
                <c:pt idx="17">
                  <c:v>0.19168866840858467</c:v>
                </c:pt>
                <c:pt idx="18">
                  <c:v>0.15878268996495618</c:v>
                </c:pt>
                <c:pt idx="19">
                  <c:v>0.12829870649595401</c:v>
                </c:pt>
                <c:pt idx="20">
                  <c:v>0.12367634497818379</c:v>
                </c:pt>
                <c:pt idx="21">
                  <c:v>0.13226946224359978</c:v>
                </c:pt>
                <c:pt idx="22">
                  <c:v>0.16909873229460626</c:v>
                </c:pt>
                <c:pt idx="23">
                  <c:v>0.1913840394352474</c:v>
                </c:pt>
                <c:pt idx="24">
                  <c:v>0.12425356568694913</c:v>
                </c:pt>
                <c:pt idx="25">
                  <c:v>0.13392291290533392</c:v>
                </c:pt>
                <c:pt idx="26">
                  <c:v>0.24099648484134906</c:v>
                </c:pt>
                <c:pt idx="27">
                  <c:v>0.18232214444009151</c:v>
                </c:pt>
                <c:pt idx="28">
                  <c:v>0.22953661086318242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排出量比較シート!$CA$21:$CA$50</c:f>
              <c:numCache>
                <c:formatCode>0%</c:formatCode>
                <c:ptCount val="30"/>
                <c:pt idx="0">
                  <c:v>0.2519641349034103</c:v>
                </c:pt>
                <c:pt idx="1">
                  <c:v>0.2131462939941664</c:v>
                </c:pt>
                <c:pt idx="2">
                  <c:v>0.12545119223331186</c:v>
                </c:pt>
                <c:pt idx="3">
                  <c:v>0.19405501962672164</c:v>
                </c:pt>
                <c:pt idx="4">
                  <c:v>9.2154161070611747E-3</c:v>
                </c:pt>
                <c:pt idx="5">
                  <c:v>0.23063292580563544</c:v>
                </c:pt>
                <c:pt idx="6">
                  <c:v>0.19162090707951485</c:v>
                </c:pt>
                <c:pt idx="7">
                  <c:v>0.22113842869788253</c:v>
                </c:pt>
                <c:pt idx="8">
                  <c:v>0.15822235635106063</c:v>
                </c:pt>
                <c:pt idx="9">
                  <c:v>0.2536489225054962</c:v>
                </c:pt>
                <c:pt idx="10">
                  <c:v>0.17526877945032721</c:v>
                </c:pt>
                <c:pt idx="11">
                  <c:v>0.19572417345496326</c:v>
                </c:pt>
                <c:pt idx="12">
                  <c:v>0.24253787143193756</c:v>
                </c:pt>
                <c:pt idx="13">
                  <c:v>0.24794338088930903</c:v>
                </c:pt>
                <c:pt idx="14">
                  <c:v>0.26135286197129398</c:v>
                </c:pt>
                <c:pt idx="15">
                  <c:v>0.27092797153347692</c:v>
                </c:pt>
                <c:pt idx="16">
                  <c:v>0.30142204280629431</c:v>
                </c:pt>
                <c:pt idx="17">
                  <c:v>0.30788624307157614</c:v>
                </c:pt>
                <c:pt idx="18">
                  <c:v>0.23795664424554033</c:v>
                </c:pt>
                <c:pt idx="19">
                  <c:v>0.18112103175811206</c:v>
                </c:pt>
                <c:pt idx="20">
                  <c:v>0.17843865929309238</c:v>
                </c:pt>
                <c:pt idx="21">
                  <c:v>0.23677124023352406</c:v>
                </c:pt>
                <c:pt idx="22">
                  <c:v>0.1795403725129118</c:v>
                </c:pt>
                <c:pt idx="23">
                  <c:v>0.27470589928234224</c:v>
                </c:pt>
                <c:pt idx="24">
                  <c:v>0.10859240251438483</c:v>
                </c:pt>
                <c:pt idx="25">
                  <c:v>0.2252226055328492</c:v>
                </c:pt>
                <c:pt idx="26">
                  <c:v>0.22347889850374264</c:v>
                </c:pt>
                <c:pt idx="27">
                  <c:v>0.24737114491007015</c:v>
                </c:pt>
                <c:pt idx="28">
                  <c:v>0.24116099488996809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排出量比較シート!$CB$21:$CB$50</c:f>
              <c:numCache>
                <c:formatCode>0%</c:formatCode>
                <c:ptCount val="30"/>
                <c:pt idx="0">
                  <c:v>0.35695939854562092</c:v>
                </c:pt>
                <c:pt idx="1">
                  <c:v>0.34989305098760715</c:v>
                </c:pt>
                <c:pt idx="2">
                  <c:v>0.30811310924071761</c:v>
                </c:pt>
                <c:pt idx="3">
                  <c:v>0.47367597337841028</c:v>
                </c:pt>
                <c:pt idx="4">
                  <c:v>0.10228780277543177</c:v>
                </c:pt>
                <c:pt idx="5">
                  <c:v>0.3349327765955335</c:v>
                </c:pt>
                <c:pt idx="6">
                  <c:v>0.33152442620064693</c:v>
                </c:pt>
                <c:pt idx="7">
                  <c:v>0.17504525352447442</c:v>
                </c:pt>
                <c:pt idx="8">
                  <c:v>0.25353905715086472</c:v>
                </c:pt>
                <c:pt idx="9">
                  <c:v>0.27270362076988541</c:v>
                </c:pt>
                <c:pt idx="10">
                  <c:v>0.60605054170469652</c:v>
                </c:pt>
                <c:pt idx="11">
                  <c:v>0.47633464167410861</c:v>
                </c:pt>
                <c:pt idx="12">
                  <c:v>0.31948631213735657</c:v>
                </c:pt>
                <c:pt idx="13">
                  <c:v>0.29085410536687112</c:v>
                </c:pt>
                <c:pt idx="14">
                  <c:v>0.46306053373094397</c:v>
                </c:pt>
                <c:pt idx="15">
                  <c:v>0.26340882091348455</c:v>
                </c:pt>
                <c:pt idx="16">
                  <c:v>0.32532012463287768</c:v>
                </c:pt>
                <c:pt idx="17">
                  <c:v>0.36716332483843134</c:v>
                </c:pt>
                <c:pt idx="18">
                  <c:v>0.35417606430413473</c:v>
                </c:pt>
                <c:pt idx="19">
                  <c:v>0.18440438751979957</c:v>
                </c:pt>
                <c:pt idx="20">
                  <c:v>0.49890399365646393</c:v>
                </c:pt>
                <c:pt idx="21">
                  <c:v>0.18633954334400124</c:v>
                </c:pt>
                <c:pt idx="22">
                  <c:v>0.37138539686121547</c:v>
                </c:pt>
                <c:pt idx="23">
                  <c:v>0.33065644760942486</c:v>
                </c:pt>
                <c:pt idx="24">
                  <c:v>0.27133931630504315</c:v>
                </c:pt>
                <c:pt idx="25">
                  <c:v>0.22440748355409879</c:v>
                </c:pt>
                <c:pt idx="26">
                  <c:v>0.32532622318520793</c:v>
                </c:pt>
                <c:pt idx="27">
                  <c:v>0.31859966281842267</c:v>
                </c:pt>
                <c:pt idx="28">
                  <c:v>0.41388856435064358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排出量比較シート!$CH$21:$CH$50</c:f>
              <c:numCache>
                <c:formatCode>0%</c:formatCode>
                <c:ptCount val="30"/>
                <c:pt idx="0">
                  <c:v>2.7867196136557179E-2</c:v>
                </c:pt>
                <c:pt idx="1">
                  <c:v>4.4358339846097605E-2</c:v>
                </c:pt>
                <c:pt idx="2">
                  <c:v>1.0044085030885686E-2</c:v>
                </c:pt>
                <c:pt idx="3">
                  <c:v>2.0283504868966448E-2</c:v>
                </c:pt>
                <c:pt idx="4">
                  <c:v>1.0388801262735368E-3</c:v>
                </c:pt>
                <c:pt idx="5">
                  <c:v>2.0675225609854408E-2</c:v>
                </c:pt>
                <c:pt idx="6">
                  <c:v>6.8486952771485577E-3</c:v>
                </c:pt>
                <c:pt idx="7">
                  <c:v>2.355361253104764E-3</c:v>
                </c:pt>
                <c:pt idx="8">
                  <c:v>2.3492732971261282E-2</c:v>
                </c:pt>
                <c:pt idx="9">
                  <c:v>0</c:v>
                </c:pt>
                <c:pt idx="10">
                  <c:v>3.276001191697913E-2</c:v>
                </c:pt>
                <c:pt idx="11">
                  <c:v>2.6787473616415775E-2</c:v>
                </c:pt>
                <c:pt idx="12">
                  <c:v>0</c:v>
                </c:pt>
                <c:pt idx="13">
                  <c:v>9.8117841986693419E-3</c:v>
                </c:pt>
                <c:pt idx="14">
                  <c:v>1.6928447445137291E-2</c:v>
                </c:pt>
                <c:pt idx="15">
                  <c:v>0</c:v>
                </c:pt>
                <c:pt idx="16">
                  <c:v>1.340382268900785E-2</c:v>
                </c:pt>
                <c:pt idx="17">
                  <c:v>0</c:v>
                </c:pt>
                <c:pt idx="18">
                  <c:v>0</c:v>
                </c:pt>
                <c:pt idx="19">
                  <c:v>0</c:v>
                </c:pt>
                <c:pt idx="20">
                  <c:v>2.8555365179666413E-2</c:v>
                </c:pt>
                <c:pt idx="21">
                  <c:v>1.189000314527881E-4</c:v>
                </c:pt>
                <c:pt idx="22">
                  <c:v>0</c:v>
                </c:pt>
                <c:pt idx="23">
                  <c:v>0</c:v>
                </c:pt>
                <c:pt idx="24">
                  <c:v>0</c:v>
                </c:pt>
                <c:pt idx="25">
                  <c:v>0</c:v>
                </c:pt>
                <c:pt idx="26">
                  <c:v>1.1445416459351276E-2</c:v>
                </c:pt>
                <c:pt idx="27">
                  <c:v>0</c:v>
                </c:pt>
                <c:pt idx="28">
                  <c:v>1.9884902992241018E-2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排出量比較シート!$BW$21:$BW$50</c15:sqref>
                        </c15:formulaRef>
                      </c:ext>
                    </c:extLst>
                    <c:numCache>
                      <c:formatCode>0%</c:formatCode>
                      <c:ptCount val="30"/>
                      <c:pt idx="0">
                        <c:v>1.7380115370550234E-2</c:v>
                      </c:pt>
                      <c:pt idx="1">
                        <c:v>0.10236352699645802</c:v>
                      </c:pt>
                      <c:pt idx="2">
                        <c:v>0.25630776476683875</c:v>
                      </c:pt>
                      <c:pt idx="3">
                        <c:v>0.1355028156159781</c:v>
                      </c:pt>
                      <c:pt idx="4">
                        <c:v>0.86686671432324369</c:v>
                      </c:pt>
                      <c:pt idx="5">
                        <c:v>0.15257527386586553</c:v>
                      </c:pt>
                      <c:pt idx="6">
                        <c:v>4.1964131468155454E-2</c:v>
                      </c:pt>
                      <c:pt idx="7">
                        <c:v>0.23882521440874505</c:v>
                      </c:pt>
                      <c:pt idx="8">
                        <c:v>0.37453193358930387</c:v>
                      </c:pt>
                      <c:pt idx="9">
                        <c:v>0.11521772513740741</c:v>
                      </c:pt>
                      <c:pt idx="10">
                        <c:v>1.1104230007590256E-2</c:v>
                      </c:pt>
                      <c:pt idx="11">
                        <c:v>1.8463242433265019E-2</c:v>
                      </c:pt>
                      <c:pt idx="12">
                        <c:v>7.5047717551339765E-2</c:v>
                      </c:pt>
                      <c:pt idx="13">
                        <c:v>4.5621696902705858E-2</c:v>
                      </c:pt>
                      <c:pt idx="14">
                        <c:v>1.0625460851463348E-2</c:v>
                      </c:pt>
                      <c:pt idx="15">
                        <c:v>6.3371586134412725E-2</c:v>
                      </c:pt>
                      <c:pt idx="16">
                        <c:v>2.1100399108022961E-2</c:v>
                      </c:pt>
                      <c:pt idx="17">
                        <c:v>5.168849597836131E-2</c:v>
                      </c:pt>
                      <c:pt idx="18">
                        <c:v>1.451011463286444E-3</c:v>
                      </c:pt>
                      <c:pt idx="19">
                        <c:v>0.37394834498590218</c:v>
                      </c:pt>
                      <c:pt idx="20">
                        <c:v>1.2406537479218785E-2</c:v>
                      </c:pt>
                      <c:pt idx="21">
                        <c:v>3.2020538645467438E-2</c:v>
                      </c:pt>
                      <c:pt idx="22">
                        <c:v>5.3764899277937456E-2</c:v>
                      </c:pt>
                      <c:pt idx="23">
                        <c:v>0.1201757392317888</c:v>
                      </c:pt>
                      <c:pt idx="24">
                        <c:v>0.29867138272071109</c:v>
                      </c:pt>
                      <c:pt idx="25">
                        <c:v>0.11318704244269742</c:v>
                      </c:pt>
                      <c:pt idx="26">
                        <c:v>2.9649196896842644E-2</c:v>
                      </c:pt>
                      <c:pt idx="27">
                        <c:v>0</c:v>
                      </c:pt>
                      <c:pt idx="28">
                        <c:v>1.779901649546508E-2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1.487622083245083E-2</c:v>
                      </c:pt>
                      <c:pt idx="1">
                        <c:v>3.0446328235835537E-2</c:v>
                      </c:pt>
                      <c:pt idx="2">
                        <c:v>3.0777343651326198E-3</c:v>
                      </c:pt>
                      <c:pt idx="3">
                        <c:v>3.0469400068207409E-2</c:v>
                      </c:pt>
                      <c:pt idx="4">
                        <c:v>7.7258733548850051E-4</c:v>
                      </c:pt>
                      <c:pt idx="5">
                        <c:v>1.3687927470647189E-2</c:v>
                      </c:pt>
                      <c:pt idx="6">
                        <c:v>1.1520282143948646E-2</c:v>
                      </c:pt>
                      <c:pt idx="7">
                        <c:v>1.6149246134448476E-2</c:v>
                      </c:pt>
                      <c:pt idx="8">
                        <c:v>1.4880290171158344E-2</c:v>
                      </c:pt>
                      <c:pt idx="9">
                        <c:v>1.7861249157009217E-2</c:v>
                      </c:pt>
                      <c:pt idx="10">
                        <c:v>1.3364681237776203E-2</c:v>
                      </c:pt>
                      <c:pt idx="11">
                        <c:v>3.7930889003035477E-2</c:v>
                      </c:pt>
                      <c:pt idx="12">
                        <c:v>8.0996339585615827E-3</c:v>
                      </c:pt>
                      <c:pt idx="13">
                        <c:v>1.9658496707547199E-2</c:v>
                      </c:pt>
                      <c:pt idx="14">
                        <c:v>2.6720811293229715E-2</c:v>
                      </c:pt>
                      <c:pt idx="15">
                        <c:v>1.0036705204889085E-2</c:v>
                      </c:pt>
                      <c:pt idx="16">
                        <c:v>1.0369820944495522E-2</c:v>
                      </c:pt>
                      <c:pt idx="17">
                        <c:v>9.0361680136474241E-3</c:v>
                      </c:pt>
                      <c:pt idx="18">
                        <c:v>1.5760261449051401E-2</c:v>
                      </c:pt>
                      <c:pt idx="19">
                        <c:v>1.238251429832939E-2</c:v>
                      </c:pt>
                      <c:pt idx="20">
                        <c:v>1.3576444707635893E-2</c:v>
                      </c:pt>
                      <c:pt idx="21">
                        <c:v>1.4327371550147289E-2</c:v>
                      </c:pt>
                      <c:pt idx="22">
                        <c:v>1.7714750072752534E-2</c:v>
                      </c:pt>
                      <c:pt idx="23">
                        <c:v>8.5487459832340098E-3</c:v>
                      </c:pt>
                      <c:pt idx="24">
                        <c:v>1.2244825854404309E-2</c:v>
                      </c:pt>
                      <c:pt idx="25">
                        <c:v>1.5547856733067137E-2</c:v>
                      </c:pt>
                      <c:pt idx="26">
                        <c:v>1.3024540337117306E-2</c:v>
                      </c:pt>
                      <c:pt idx="27">
                        <c:v>2.6649591374434324E-2</c:v>
                      </c:pt>
                      <c:pt idx="28">
                        <c:v>3.2866700687603535E-2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0.14105212093003264</c:v>
                      </c:pt>
                      <c:pt idx="1">
                        <c:v>0.14715013362450782</c:v>
                      </c:pt>
                      <c:pt idx="2">
                        <c:v>0.18897651292607159</c:v>
                      </c:pt>
                      <c:pt idx="3">
                        <c:v>5.1191493622966426E-2</c:v>
                      </c:pt>
                      <c:pt idx="4">
                        <c:v>8.7534047111649371E-3</c:v>
                      </c:pt>
                      <c:pt idx="5">
                        <c:v>7.5333253373188733E-2</c:v>
                      </c:pt>
                      <c:pt idx="6">
                        <c:v>0.31825324963249946</c:v>
                      </c:pt>
                      <c:pt idx="7">
                        <c:v>0.21687545566354083</c:v>
                      </c:pt>
                      <c:pt idx="8">
                        <c:v>2.6723407557327598E-2</c:v>
                      </c:pt>
                      <c:pt idx="9">
                        <c:v>0.18781719107109979</c:v>
                      </c:pt>
                      <c:pt idx="10">
                        <c:v>2.5169583754869648E-2</c:v>
                      </c:pt>
                      <c:pt idx="11">
                        <c:v>7.8777624606305677E-2</c:v>
                      </c:pt>
                      <c:pt idx="12">
                        <c:v>0.22040794701634644</c:v>
                      </c:pt>
                      <c:pt idx="13">
                        <c:v>0.22506854327185538</c:v>
                      </c:pt>
                      <c:pt idx="14">
                        <c:v>6.2665949281084862E-2</c:v>
                      </c:pt>
                      <c:pt idx="15">
                        <c:v>0.17775111794847856</c:v>
                      </c:pt>
                      <c:pt idx="16">
                        <c:v>0.18696323620612926</c:v>
                      </c:pt>
                      <c:pt idx="17">
                        <c:v>7.2537099689399143E-2</c:v>
                      </c:pt>
                      <c:pt idx="18">
                        <c:v>0.231873328573031</c:v>
                      </c:pt>
                      <c:pt idx="19">
                        <c:v>0.11984501494190282</c:v>
                      </c:pt>
                      <c:pt idx="20">
                        <c:v>0.14444265470573872</c:v>
                      </c:pt>
                      <c:pt idx="21">
                        <c:v>0.3981529439518075</c:v>
                      </c:pt>
                      <c:pt idx="22">
                        <c:v>0.20849584898057652</c:v>
                      </c:pt>
                      <c:pt idx="23">
                        <c:v>7.4529128457962585E-2</c:v>
                      </c:pt>
                      <c:pt idx="24">
                        <c:v>0.18489850691850745</c:v>
                      </c:pt>
                      <c:pt idx="25">
                        <c:v>0.28771209883195353</c:v>
                      </c:pt>
                      <c:pt idx="26">
                        <c:v>0.15607923977638918</c:v>
                      </c:pt>
                      <c:pt idx="27">
                        <c:v>0.22505745645698125</c:v>
                      </c:pt>
                      <c:pt idx="28">
                        <c:v>4.4863209720896385E-2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0.34891991356712998</c:v>
                      </c:pt>
                      <c:pt idx="1">
                        <c:v>0.34274853996761911</c:v>
                      </c:pt>
                      <c:pt idx="2">
                        <c:v>0.30366055939470027</c:v>
                      </c:pt>
                      <c:pt idx="3">
                        <c:v>0.46503056519837199</c:v>
                      </c:pt>
                      <c:pt idx="4">
                        <c:v>9.3601297487557068E-3</c:v>
                      </c:pt>
                      <c:pt idx="5">
                        <c:v>0.32614678256405905</c:v>
                      </c:pt>
                      <c:pt idx="6">
                        <c:v>0.32625387348551199</c:v>
                      </c:pt>
                      <c:pt idx="7">
                        <c:v>0.16961751854211585</c:v>
                      </c:pt>
                      <c:pt idx="8">
                        <c:v>0.24238794585410672</c:v>
                      </c:pt>
                      <c:pt idx="9">
                        <c:v>0.26604333096311777</c:v>
                      </c:pt>
                      <c:pt idx="10">
                        <c:v>0.59467170981079176</c:v>
                      </c:pt>
                      <c:pt idx="11">
                        <c:v>0.46779418954999724</c:v>
                      </c:pt>
                      <c:pt idx="12">
                        <c:v>0.30685315113386874</c:v>
                      </c:pt>
                      <c:pt idx="13">
                        <c:v>0.28417793924450158</c:v>
                      </c:pt>
                      <c:pt idx="14">
                        <c:v>0.45240132116562815</c:v>
                      </c:pt>
                      <c:pt idx="15">
                        <c:v>0.25669380537205094</c:v>
                      </c:pt>
                      <c:pt idx="16">
                        <c:v>0.31629261707066386</c:v>
                      </c:pt>
                      <c:pt idx="17">
                        <c:v>0.35887593618250807</c:v>
                      </c:pt>
                      <c:pt idx="18">
                        <c:v>0.34748871419453009</c:v>
                      </c:pt>
                      <c:pt idx="19">
                        <c:v>0.17956318536672072</c:v>
                      </c:pt>
                      <c:pt idx="20">
                        <c:v>0.48530577355513965</c:v>
                      </c:pt>
                      <c:pt idx="21">
                        <c:v>0.1804474283302207</c:v>
                      </c:pt>
                      <c:pt idx="22">
                        <c:v>0.36266043363970646</c:v>
                      </c:pt>
                      <c:pt idx="23">
                        <c:v>0.3205343727169237</c:v>
                      </c:pt>
                      <c:pt idx="24">
                        <c:v>0.26549040795047968</c:v>
                      </c:pt>
                      <c:pt idx="25">
                        <c:v>0.2185250532455264</c:v>
                      </c:pt>
                      <c:pt idx="26">
                        <c:v>0.3173650474072045</c:v>
                      </c:pt>
                      <c:pt idx="27">
                        <c:v>0.25446925209617116</c:v>
                      </c:pt>
                      <c:pt idx="28">
                        <c:v>0.40553937700278231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0.12208194404773999</c:v>
                      </c:pt>
                      <c:pt idx="1">
                        <c:v>0.10761862921795776</c:v>
                      </c:pt>
                      <c:pt idx="2">
                        <c:v>6.5428962965695156E-2</c:v>
                      </c:pt>
                      <c:pt idx="3">
                        <c:v>0.15772263945131512</c:v>
                      </c:pt>
                      <c:pt idx="4">
                        <c:v>3.7678712633665195E-3</c:v>
                      </c:pt>
                      <c:pt idx="5">
                        <c:v>0.13210651498362661</c:v>
                      </c:pt>
                      <c:pt idx="6">
                        <c:v>9.8887077417032079E-2</c:v>
                      </c:pt>
                      <c:pt idx="7">
                        <c:v>7.7733096263559495E-2</c:v>
                      </c:pt>
                      <c:pt idx="8">
                        <c:v>9.32187454696847E-2</c:v>
                      </c:pt>
                      <c:pt idx="9">
                        <c:v>9.3012963295850598E-2</c:v>
                      </c:pt>
                      <c:pt idx="10">
                        <c:v>0.21937303505793354</c:v>
                      </c:pt>
                      <c:pt idx="11">
                        <c:v>0.13642567179740372</c:v>
                      </c:pt>
                      <c:pt idx="12">
                        <c:v>0.16659905452881202</c:v>
                      </c:pt>
                      <c:pt idx="13">
                        <c:v>9.2791816973861366E-2</c:v>
                      </c:pt>
                      <c:pt idx="14">
                        <c:v>0.15256018228299989</c:v>
                      </c:pt>
                      <c:pt idx="15">
                        <c:v>9.4474987052209206E-2</c:v>
                      </c:pt>
                      <c:pt idx="16">
                        <c:v>0.12005137731470134</c:v>
                      </c:pt>
                      <c:pt idx="17">
                        <c:v>0.12032596771776187</c:v>
                      </c:pt>
                      <c:pt idx="18">
                        <c:v>0.10340472766624581</c:v>
                      </c:pt>
                      <c:pt idx="19">
                        <c:v>6.9638532080095142E-2</c:v>
                      </c:pt>
                      <c:pt idx="20">
                        <c:v>0.18408261864270234</c:v>
                      </c:pt>
                      <c:pt idx="21">
                        <c:v>7.228656276490783E-2</c:v>
                      </c:pt>
                      <c:pt idx="22">
                        <c:v>0.13341614216153094</c:v>
                      </c:pt>
                      <c:pt idx="23">
                        <c:v>0.144689866972432</c:v>
                      </c:pt>
                      <c:pt idx="24">
                        <c:v>9.9970974999483972E-2</c:v>
                      </c:pt>
                      <c:pt idx="25">
                        <c:v>8.1551865168661586E-2</c:v>
                      </c:pt>
                      <c:pt idx="26">
                        <c:v>0.11725514644452001</c:v>
                      </c:pt>
                      <c:pt idx="27">
                        <c:v>0.1069779869884324</c:v>
                      </c:pt>
                      <c:pt idx="28">
                        <c:v>0.13281112169362566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0.22683796951938998</c:v>
                      </c:pt>
                      <c:pt idx="1">
                        <c:v>0.23512991074966133</c:v>
                      </c:pt>
                      <c:pt idx="2">
                        <c:v>0.23823159642900513</c:v>
                      </c:pt>
                      <c:pt idx="3">
                        <c:v>0.30730792574705684</c:v>
                      </c:pt>
                      <c:pt idx="4">
                        <c:v>5.5922584853891864E-3</c:v>
                      </c:pt>
                      <c:pt idx="5">
                        <c:v>0.1940402675804325</c:v>
                      </c:pt>
                      <c:pt idx="6">
                        <c:v>0.22736679606847995</c:v>
                      </c:pt>
                      <c:pt idx="7">
                        <c:v>9.188442227855638E-2</c:v>
                      </c:pt>
                      <c:pt idx="8">
                        <c:v>0.149169200384422</c:v>
                      </c:pt>
                      <c:pt idx="9">
                        <c:v>0.17303036766726718</c:v>
                      </c:pt>
                      <c:pt idx="10">
                        <c:v>0.37529867475285822</c:v>
                      </c:pt>
                      <c:pt idx="11">
                        <c:v>0.33136851775259352</c:v>
                      </c:pt>
                      <c:pt idx="12">
                        <c:v>0.14025409660505669</c:v>
                      </c:pt>
                      <c:pt idx="13">
                        <c:v>0.1913861222706402</c:v>
                      </c:pt>
                      <c:pt idx="14">
                        <c:v>0.2998411388826282</c:v>
                      </c:pt>
                      <c:pt idx="15">
                        <c:v>0.16221881831984172</c:v>
                      </c:pt>
                      <c:pt idx="16">
                        <c:v>0.19624123975596255</c:v>
                      </c:pt>
                      <c:pt idx="17">
                        <c:v>0.23854996846474619</c:v>
                      </c:pt>
                      <c:pt idx="18">
                        <c:v>0.24408398652828428</c:v>
                      </c:pt>
                      <c:pt idx="19">
                        <c:v>0.10992465328662558</c:v>
                      </c:pt>
                      <c:pt idx="20">
                        <c:v>0.3012231549124374</c:v>
                      </c:pt>
                      <c:pt idx="21">
                        <c:v>0.10816086556531285</c:v>
                      </c:pt>
                      <c:pt idx="22">
                        <c:v>0.22924429147817552</c:v>
                      </c:pt>
                      <c:pt idx="23">
                        <c:v>0.17584450574449165</c:v>
                      </c:pt>
                      <c:pt idx="24">
                        <c:v>0.16551943295099572</c:v>
                      </c:pt>
                      <c:pt idx="25">
                        <c:v>0.13697318807686482</c:v>
                      </c:pt>
                      <c:pt idx="26">
                        <c:v>0.20010990096268447</c:v>
                      </c:pt>
                      <c:pt idx="27">
                        <c:v>0.1474912651077388</c:v>
                      </c:pt>
                      <c:pt idx="28">
                        <c:v>0.27272825530915662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8.0394849784909458E-3</c:v>
                      </c:pt>
                      <c:pt idx="1">
                        <c:v>7.1445110199880538E-3</c:v>
                      </c:pt>
                      <c:pt idx="2">
                        <c:v>4.4525498460173474E-3</c:v>
                      </c:pt>
                      <c:pt idx="3">
                        <c:v>8.6454081800383387E-3</c:v>
                      </c:pt>
                      <c:pt idx="4">
                        <c:v>3.0555125859263747E-4</c:v>
                      </c:pt>
                      <c:pt idx="5">
                        <c:v>8.7859940314744291E-3</c:v>
                      </c:pt>
                      <c:pt idx="6">
                        <c:v>5.2705527151349083E-3</c:v>
                      </c:pt>
                      <c:pt idx="7">
                        <c:v>5.4277349823585504E-3</c:v>
                      </c:pt>
                      <c:pt idx="8">
                        <c:v>6.9157738958626628E-3</c:v>
                      </c:pt>
                      <c:pt idx="9">
                        <c:v>6.6602898067676126E-3</c:v>
                      </c:pt>
                      <c:pt idx="10">
                        <c:v>1.1378831893904713E-2</c:v>
                      </c:pt>
                      <c:pt idx="11">
                        <c:v>8.5404521241113293E-3</c:v>
                      </c:pt>
                      <c:pt idx="12">
                        <c:v>1.2633161003487867E-2</c:v>
                      </c:pt>
                      <c:pt idx="13">
                        <c:v>6.6761661223695354E-3</c:v>
                      </c:pt>
                      <c:pt idx="14">
                        <c:v>1.0659212565315832E-2</c:v>
                      </c:pt>
                      <c:pt idx="15">
                        <c:v>6.7150155414335902E-3</c:v>
                      </c:pt>
                      <c:pt idx="16">
                        <c:v>9.0275075622137761E-3</c:v>
                      </c:pt>
                      <c:pt idx="17">
                        <c:v>8.287388655923246E-3</c:v>
                      </c:pt>
                      <c:pt idx="18">
                        <c:v>6.687350109604649E-3</c:v>
                      </c:pt>
                      <c:pt idx="19">
                        <c:v>4.841202153078825E-3</c:v>
                      </c:pt>
                      <c:pt idx="20">
                        <c:v>1.3598220101324226E-2</c:v>
                      </c:pt>
                      <c:pt idx="21">
                        <c:v>5.8921150137805347E-3</c:v>
                      </c:pt>
                      <c:pt idx="22">
                        <c:v>8.7249632215089957E-3</c:v>
                      </c:pt>
                      <c:pt idx="23">
                        <c:v>1.0122074892501172E-2</c:v>
                      </c:pt>
                      <c:pt idx="24">
                        <c:v>5.8489083545634288E-3</c:v>
                      </c:pt>
                      <c:pt idx="25">
                        <c:v>5.8824303085723865E-3</c:v>
                      </c:pt>
                      <c:pt idx="26">
                        <c:v>7.9611757780034768E-3</c:v>
                      </c:pt>
                      <c:pt idx="27">
                        <c:v>6.3936832986674075E-3</c:v>
                      </c:pt>
                      <c:pt idx="28">
                        <c:v>8.3491873478612876E-3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9.2622121768083432E-2</c:v>
                      </c:pt>
                      <c:pt idx="5">
                        <c:v>0</c:v>
                      </c:pt>
                      <c:pt idx="6">
                        <c:v>0</c:v>
                      </c:pt>
                      <c:pt idx="7">
                        <c:v>0</c:v>
                      </c:pt>
                      <c:pt idx="8">
                        <c:v>4.2353374008953538E-3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5.7736727423584107E-2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排出量比較シート!$BE$21:$BE$50</c:f>
              <c:numCache>
                <c:formatCode>#,##0_);[Red]\(#,##0\)</c:formatCode>
                <c:ptCount val="30"/>
                <c:pt idx="0">
                  <c:v>3.8376548468653637</c:v>
                </c:pt>
                <c:pt idx="1">
                  <c:v>7.1314397832283394</c:v>
                </c:pt>
                <c:pt idx="2">
                  <c:v>18.049923055065658</c:v>
                </c:pt>
                <c:pt idx="3">
                  <c:v>4.5773326706300796</c:v>
                </c:pt>
                <c:pt idx="4">
                  <c:v>503.91098446870791</c:v>
                </c:pt>
                <c:pt idx="5">
                  <c:v>5.0333155514881192</c:v>
                </c:pt>
                <c:pt idx="6">
                  <c:v>12.481974747465012</c:v>
                </c:pt>
                <c:pt idx="7">
                  <c:v>15.724745358118181</c:v>
                </c:pt>
                <c:pt idx="8">
                  <c:v>10.73302873684634</c:v>
                </c:pt>
                <c:pt idx="9">
                  <c:v>8.7122346903515471</c:v>
                </c:pt>
                <c:pt idx="10">
                  <c:v>0.76207808601282512</c:v>
                </c:pt>
                <c:pt idx="11">
                  <c:v>2.818525009393662</c:v>
                </c:pt>
                <c:pt idx="12">
                  <c:v>4.1232753045080237</c:v>
                </c:pt>
                <c:pt idx="13">
                  <c:v>7.4934010345014253</c:v>
                </c:pt>
                <c:pt idx="14">
                  <c:v>1.6599214586737312</c:v>
                </c:pt>
                <c:pt idx="15">
                  <c:v>6.4532260173231073</c:v>
                </c:pt>
                <c:pt idx="16">
                  <c:v>4.2411042184993892</c:v>
                </c:pt>
                <c:pt idx="17">
                  <c:v>2.7696623425892994</c:v>
                </c:pt>
                <c:pt idx="18">
                  <c:v>6.3350531651081994</c:v>
                </c:pt>
                <c:pt idx="19">
                  <c:v>17.416743484570354</c:v>
                </c:pt>
                <c:pt idx="20">
                  <c:v>2.3555416949519965</c:v>
                </c:pt>
                <c:pt idx="21">
                  <c:v>12.870592963677593</c:v>
                </c:pt>
                <c:pt idx="22">
                  <c:v>5.4989717302241141</c:v>
                </c:pt>
                <c:pt idx="23">
                  <c:v>3.4481068395893164</c:v>
                </c:pt>
                <c:pt idx="24">
                  <c:v>14.155577404060759</c:v>
                </c:pt>
                <c:pt idx="25">
                  <c:v>11.937601964401974</c:v>
                </c:pt>
                <c:pt idx="26">
                  <c:v>4.2505086971560617</c:v>
                </c:pt>
                <c:pt idx="27">
                  <c:v>6.6452191416450441</c:v>
                </c:pt>
                <c:pt idx="28">
                  <c:v>1.8017253931197312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排出量比較シート!$BI$21:$BI$50</c:f>
              <c:numCache>
                <c:formatCode>#,##0_);[Red]\(#,##0\)</c:formatCode>
                <c:ptCount val="30"/>
                <c:pt idx="0">
                  <c:v>4.2050675920191143</c:v>
                </c:pt>
                <c:pt idx="1">
                  <c:v>2.8693456177103993</c:v>
                </c:pt>
                <c:pt idx="2">
                  <c:v>4.3489991149285601</c:v>
                </c:pt>
                <c:pt idx="3">
                  <c:v>1.9986345395449794</c:v>
                </c:pt>
                <c:pt idx="4">
                  <c:v>6.3622997709226992</c:v>
                </c:pt>
                <c:pt idx="5">
                  <c:v>3.5867611549925464</c:v>
                </c:pt>
                <c:pt idx="6">
                  <c:v>3.2995917892708388</c:v>
                </c:pt>
                <c:pt idx="7">
                  <c:v>4.3193832076581167</c:v>
                </c:pt>
                <c:pt idx="8">
                  <c:v>3.8329757548218462</c:v>
                </c:pt>
                <c:pt idx="9">
                  <c:v>4.1471517681082659</c:v>
                </c:pt>
                <c:pt idx="10">
                  <c:v>2.0922805322740934</c:v>
                </c:pt>
                <c:pt idx="11">
                  <c:v>3.4609618574856555</c:v>
                </c:pt>
                <c:pt idx="12">
                  <c:v>1.8258709519666168</c:v>
                </c:pt>
                <c:pt idx="13">
                  <c:v>4.1562165807161531</c:v>
                </c:pt>
                <c:pt idx="14">
                  <c:v>2.6330761260194859</c:v>
                </c:pt>
                <c:pt idx="15">
                  <c:v>5.5114060655952466</c:v>
                </c:pt>
                <c:pt idx="16">
                  <c:v>2.745821619015834</c:v>
                </c:pt>
                <c:pt idx="17">
                  <c:v>3.9839851411663014</c:v>
                </c:pt>
                <c:pt idx="18">
                  <c:v>4.0383740168136235</c:v>
                </c:pt>
                <c:pt idx="19">
                  <c:v>4.4145637400409301</c:v>
                </c:pt>
                <c:pt idx="20">
                  <c:v>1.7093953268250319</c:v>
                </c:pt>
                <c:pt idx="21">
                  <c:v>3.8298833268322237</c:v>
                </c:pt>
                <c:pt idx="22">
                  <c:v>3.3212518739927583</c:v>
                </c:pt>
                <c:pt idx="23">
                  <c:v>3.2467448102873142</c:v>
                </c:pt>
                <c:pt idx="24">
                  <c:v>3.5474561602332657</c:v>
                </c:pt>
                <c:pt idx="25">
                  <c:v>3.8389481394401108</c:v>
                </c:pt>
                <c:pt idx="26">
                  <c:v>5.1539235799665759</c:v>
                </c:pt>
                <c:pt idx="27">
                  <c:v>4.8134154947879546</c:v>
                </c:pt>
                <c:pt idx="28">
                  <c:v>4.3291802163609665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排出量比較シート!$BJ$21:$BJ$50</c:f>
              <c:numCache>
                <c:formatCode>#,##0_);[Red]\(#,##0\)</c:formatCode>
                <c:ptCount val="30"/>
                <c:pt idx="0">
                  <c:v>5.5793664056801742</c:v>
                </c:pt>
                <c:pt idx="1">
                  <c:v>5.429490002641689</c:v>
                </c:pt>
                <c:pt idx="2">
                  <c:v>5.0503483927723831</c:v>
                </c:pt>
                <c:pt idx="3">
                  <c:v>4.0902523910237019</c:v>
                </c:pt>
                <c:pt idx="4">
                  <c:v>5.298708408965247</c:v>
                </c:pt>
                <c:pt idx="5">
                  <c:v>4.8049061545111149</c:v>
                </c:pt>
                <c:pt idx="6">
                  <c:v>6.4341269657119282</c:v>
                </c:pt>
                <c:pt idx="7">
                  <c:v>7.3696007156755057</c:v>
                </c:pt>
                <c:pt idx="8">
                  <c:v>4.0808932706620578</c:v>
                </c:pt>
                <c:pt idx="9">
                  <c:v>6.8864922063046441</c:v>
                </c:pt>
                <c:pt idx="10">
                  <c:v>2.6908248523786633</c:v>
                </c:pt>
                <c:pt idx="11">
                  <c:v>4.081129771309886</c:v>
                </c:pt>
                <c:pt idx="12">
                  <c:v>3.2944587709009401</c:v>
                </c:pt>
                <c:pt idx="13">
                  <c:v>6.3989918013940468</c:v>
                </c:pt>
                <c:pt idx="14">
                  <c:v>4.3377221072316585</c:v>
                </c:pt>
                <c:pt idx="15">
                  <c:v>6.9611544304801409</c:v>
                </c:pt>
                <c:pt idx="16">
                  <c:v>5.8524107029683465</c:v>
                </c:pt>
                <c:pt idx="17">
                  <c:v>6.3989918013940468</c:v>
                </c:pt>
                <c:pt idx="18">
                  <c:v>6.0520320537549743</c:v>
                </c:pt>
                <c:pt idx="19">
                  <c:v>6.2320997708841137</c:v>
                </c:pt>
                <c:pt idx="20">
                  <c:v>2.466293860595099</c:v>
                </c:pt>
                <c:pt idx="21">
                  <c:v>6.8557489375264993</c:v>
                </c:pt>
                <c:pt idx="22">
                  <c:v>3.5263351213478398</c:v>
                </c:pt>
                <c:pt idx="23">
                  <c:v>4.6602629742905934</c:v>
                </c:pt>
                <c:pt idx="24">
                  <c:v>3.1003278266053558</c:v>
                </c:pt>
                <c:pt idx="25">
                  <c:v>6.4560864434106042</c:v>
                </c:pt>
                <c:pt idx="26">
                  <c:v>4.7792944589280459</c:v>
                </c:pt>
                <c:pt idx="27">
                  <c:v>6.5307486675861002</c:v>
                </c:pt>
                <c:pt idx="28">
                  <c:v>4.548422162850013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排出量比較シート!$BK$21:$BK$50</c:f>
              <c:numCache>
                <c:formatCode>#,##0_);[Red]\(#,##0\)</c:formatCode>
                <c:ptCount val="30"/>
                <c:pt idx="0">
                  <c:v>7.9043284362701645</c:v>
                </c:pt>
                <c:pt idx="1">
                  <c:v>8.9128494177947371</c:v>
                </c:pt>
                <c:pt idx="2">
                  <c:v>12.403856179796149</c:v>
                </c:pt>
                <c:pt idx="3">
                  <c:v>9.9840462071445018</c:v>
                </c:pt>
                <c:pt idx="4">
                  <c:v>58.813756688150512</c:v>
                </c:pt>
                <c:pt idx="5">
                  <c:v>6.9778439222837623</c:v>
                </c:pt>
                <c:pt idx="6">
                  <c:v>11.131719825982346</c:v>
                </c:pt>
                <c:pt idx="7">
                  <c:v>5.8335117656640891</c:v>
                </c:pt>
                <c:pt idx="8">
                  <c:v>6.5393150249972942</c:v>
                </c:pt>
                <c:pt idx="9">
                  <c:v>7.4038215519018422</c:v>
                </c:pt>
                <c:pt idx="10">
                  <c:v>9.3044286867914536</c:v>
                </c:pt>
                <c:pt idx="11">
                  <c:v>9.9322605528322629</c:v>
                </c:pt>
                <c:pt idx="12">
                  <c:v>4.3396706542758556</c:v>
                </c:pt>
                <c:pt idx="13">
                  <c:v>7.5064437250506959</c:v>
                </c:pt>
                <c:pt idx="14">
                  <c:v>7.6855018881401307</c:v>
                </c:pt>
                <c:pt idx="15">
                  <c:v>6.7679592858239905</c:v>
                </c:pt>
                <c:pt idx="16">
                  <c:v>6.3164158850717342</c:v>
                </c:pt>
                <c:pt idx="17">
                  <c:v>7.6309843595951277</c:v>
                </c:pt>
                <c:pt idx="18">
                  <c:v>9.0078799885478649</c:v>
                </c:pt>
                <c:pt idx="19">
                  <c:v>6.3450750586876365</c:v>
                </c:pt>
                <c:pt idx="20">
                  <c:v>6.8956125396585817</c:v>
                </c:pt>
                <c:pt idx="21">
                  <c:v>5.395491129073922</c:v>
                </c:pt>
                <c:pt idx="22">
                  <c:v>7.2943447213424202</c:v>
                </c:pt>
                <c:pt idx="23">
                  <c:v>5.6094390547502533</c:v>
                </c:pt>
                <c:pt idx="24">
                  <c:v>7.7467742983323493</c:v>
                </c:pt>
                <c:pt idx="25">
                  <c:v>6.4327206807053638</c:v>
                </c:pt>
                <c:pt idx="26">
                  <c:v>6.957389830642172</c:v>
                </c:pt>
                <c:pt idx="27">
                  <c:v>8.4112248589107477</c:v>
                </c:pt>
                <c:pt idx="28">
                  <c:v>7.8061542244904372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排出量比較シート!$BQ$21:$BQ$50</c:f>
              <c:numCache>
                <c:formatCode>#,##0_);[Red]\(#,##0\)</c:formatCode>
                <c:ptCount val="30"/>
                <c:pt idx="0">
                  <c:v>0.61707710108984659</c:v>
                </c:pt>
                <c:pt idx="1">
                  <c:v>1.1299429993127681</c:v>
                </c:pt>
                <c:pt idx="2">
                  <c:v>0.40434951465637042</c:v>
                </c:pt>
                <c:pt idx="3">
                  <c:v>0.42753160649087668</c:v>
                </c:pt>
                <c:pt idx="4">
                  <c:v>0.5973385028999999</c:v>
                </c:pt>
                <c:pt idx="5">
                  <c:v>0.43073866591978111</c:v>
                </c:pt>
                <c:pt idx="6">
                  <c:v>0.22996120639570991</c:v>
                </c:pt>
                <c:pt idx="7">
                  <c:v>7.8494145403690457E-2</c:v>
                </c:pt>
                <c:pt idx="8">
                  <c:v>0.60592787329726905</c:v>
                </c:pt>
                <c:pt idx="9">
                  <c:v>0</c:v>
                </c:pt>
                <c:pt idx="10">
                  <c:v>0.50295012327287614</c:v>
                </c:pt>
                <c:pt idx="11">
                  <c:v>0.55855724995199996</c:v>
                </c:pt>
                <c:pt idx="12">
                  <c:v>0</c:v>
                </c:pt>
                <c:pt idx="13">
                  <c:v>0.2532252581986148</c:v>
                </c:pt>
                <c:pt idx="14">
                  <c:v>0.28096459388283529</c:v>
                </c:pt>
                <c:pt idx="15">
                  <c:v>0</c:v>
                </c:pt>
                <c:pt idx="16">
                  <c:v>0.26024863555267969</c:v>
                </c:pt>
                <c:pt idx="17">
                  <c:v>0</c:v>
                </c:pt>
                <c:pt idx="18">
                  <c:v>0</c:v>
                </c:pt>
                <c:pt idx="19">
                  <c:v>0</c:v>
                </c:pt>
                <c:pt idx="20">
                  <c:v>0.39467860893297257</c:v>
                </c:pt>
                <c:pt idx="21">
                  <c:v>3.4427693308543301E-3</c:v>
                </c:pt>
                <c:pt idx="22">
                  <c:v>0</c:v>
                </c:pt>
                <c:pt idx="23">
                  <c:v>0</c:v>
                </c:pt>
                <c:pt idx="24">
                  <c:v>0</c:v>
                </c:pt>
                <c:pt idx="25">
                  <c:v>0</c:v>
                </c:pt>
                <c:pt idx="26">
                  <c:v>0.24477038248595681</c:v>
                </c:pt>
                <c:pt idx="27">
                  <c:v>0</c:v>
                </c:pt>
                <c:pt idx="28">
                  <c:v>0.37503964319477912</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排出量比較シート!$BR$21:$BR$50</c:f>
              <c:numCache>
                <c:formatCode>#,##0_);[Red]\(#,##0\)</c:formatCode>
                <c:ptCount val="30"/>
                <c:pt idx="0">
                  <c:v>22.143494381924665</c:v>
                </c:pt>
                <c:pt idx="1">
                  <c:v>25.47306782068793</c:v>
                </c:pt>
                <c:pt idx="2">
                  <c:v>40.257476257219118</c:v>
                </c:pt>
                <c:pt idx="3">
                  <c:v>21.077797414834141</c:v>
                </c:pt>
                <c:pt idx="4">
                  <c:v>574.98308783964637</c:v>
                </c:pt>
                <c:pt idx="5">
                  <c:v>20.833565449195323</c:v>
                </c:pt>
                <c:pt idx="6">
                  <c:v>33.577374534825829</c:v>
                </c:pt>
                <c:pt idx="7">
                  <c:v>33.325735192519581</c:v>
                </c:pt>
                <c:pt idx="8">
                  <c:v>25.792140660624803</c:v>
                </c:pt>
                <c:pt idx="9">
                  <c:v>27.1497002166663</c:v>
                </c:pt>
                <c:pt idx="10">
                  <c:v>15.352562280729911</c:v>
                </c:pt>
                <c:pt idx="11">
                  <c:v>20.851434440973467</c:v>
                </c:pt>
                <c:pt idx="12">
                  <c:v>13.583275681651436</c:v>
                </c:pt>
                <c:pt idx="13">
                  <c:v>25.808278399860935</c:v>
                </c:pt>
                <c:pt idx="14">
                  <c:v>16.59718617394784</c:v>
                </c:pt>
                <c:pt idx="15">
                  <c:v>25.693745799222484</c:v>
                </c:pt>
                <c:pt idx="16">
                  <c:v>19.416001061107984</c:v>
                </c:pt>
                <c:pt idx="17">
                  <c:v>20.783623644744775</c:v>
                </c:pt>
                <c:pt idx="18">
                  <c:v>25.43333922422466</c:v>
                </c:pt>
                <c:pt idx="19">
                  <c:v>34.408482054183033</c:v>
                </c:pt>
                <c:pt idx="20">
                  <c:v>13.821522030963683</c:v>
                </c:pt>
                <c:pt idx="21">
                  <c:v>28.955159126441089</c:v>
                </c:pt>
                <c:pt idx="22">
                  <c:v>19.640903446907132</c:v>
                </c:pt>
                <c:pt idx="23">
                  <c:v>16.964553678917479</c:v>
                </c:pt>
                <c:pt idx="24">
                  <c:v>28.55013568923173</c:v>
                </c:pt>
                <c:pt idx="25">
                  <c:v>28.665357227958054</c:v>
                </c:pt>
                <c:pt idx="26">
                  <c:v>21.385886949178811</c:v>
                </c:pt>
                <c:pt idx="27">
                  <c:v>26.400608162929849</c:v>
                </c:pt>
                <c:pt idx="28">
                  <c:v>18.860521640015925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c:ext uri="{02D57815-91ED-43cb-92C2-25804820EDAC}">
                        <c15:formulaRef>
                          <c15:sqref>排出量比較シート!$BF$21:$BF$68</c15:sqref>
                        </c15:formulaRef>
                      </c:ext>
                    </c:extLst>
                    <c:numCache>
                      <c:formatCode>#,##0_);[Red]\(#,##0\)</c:formatCode>
                      <c:ptCount val="48"/>
                      <c:pt idx="0">
                        <c:v>0.38485648706498166</c:v>
                      </c:pt>
                      <c:pt idx="1">
                        <c:v>2.6075130655455951</c:v>
                      </c:pt>
                      <c:pt idx="2">
                        <c:v>10.318303754641914</c:v>
                      </c:pt>
                      <c:pt idx="3">
                        <c:v>2.8561008966932104</c:v>
                      </c:pt>
                      <c:pt idx="4">
                        <c:v>498.43370014698723</c:v>
                      </c:pt>
                      <c:pt idx="5">
                        <c:v>3.1786869540134099</c:v>
                      </c:pt>
                      <c:pt idx="6">
                        <c:v>1.4090453593349261</c:v>
                      </c:pt>
                      <c:pt idx="7">
                        <c:v>7.959025852682549</c:v>
                      </c:pt>
                      <c:pt idx="8">
                        <c:v>9.659980313031113</c:v>
                      </c:pt>
                      <c:pt idx="9">
                        <c:v>3.1281266971268682</c:v>
                      </c:pt>
                      <c:pt idx="10">
                        <c:v>0.17047838277107938</c:v>
                      </c:pt>
                      <c:pt idx="11">
                        <c:v>0.384985089165025</c:v>
                      </c:pt>
                      <c:pt idx="12">
                        <c:v>1.0193938367785591</c:v>
                      </c:pt>
                      <c:pt idx="13">
                        <c:v>1.1774174547391061</c:v>
                      </c:pt>
                      <c:pt idx="14">
                        <c:v>0.17635275193573152</c:v>
                      </c:pt>
                      <c:pt idx="15">
                        <c:v>1.6282534250311329</c:v>
                      </c:pt>
                      <c:pt idx="16">
                        <c:v>0.40968537147117579</c:v>
                      </c:pt>
                      <c:pt idx="17">
                        <c:v>1.0742742471771654</c:v>
                      </c:pt>
                      <c:pt idx="18">
                        <c:v>3.6904066764002735E-2</c:v>
                      </c:pt>
                      <c:pt idx="19">
                        <c:v>12.866994917638861</c:v>
                      </c:pt>
                      <c:pt idx="20">
                        <c:v>0.17147723109699908</c:v>
                      </c:pt>
                      <c:pt idx="21">
                        <c:v>0.92715979179386598</c:v>
                      </c:pt>
                      <c:pt idx="22">
                        <c:v>1.0559911955506565</c:v>
                      </c:pt>
                      <c:pt idx="23">
                        <c:v>2.0387277791012703</c:v>
                      </c:pt>
                      <c:pt idx="24">
                        <c:v>8.5271085031667635</c:v>
                      </c:pt>
                      <c:pt idx="25">
                        <c:v>3.2445470051959715</c:v>
                      </c:pt>
                      <c:pt idx="26">
                        <c:v>0.63407437296982005</c:v>
                      </c:pt>
                      <c:pt idx="27">
                        <c:v>0</c:v>
                      </c:pt>
                      <c:pt idx="28">
                        <c:v>0.33569873578371956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0.3294115124276456</c:v>
                      </c:pt>
                      <c:pt idx="1">
                        <c:v>0.77556138404236452</c:v>
                      </c:pt>
                      <c:pt idx="2">
                        <c:v>0.12390181813035379</c:v>
                      </c:pt>
                      <c:pt idx="3">
                        <c:v>0.64222784198920935</c:v>
                      </c:pt>
                      <c:pt idx="4">
                        <c:v>0.44422465178498283</c:v>
                      </c:pt>
                      <c:pt idx="5">
                        <c:v>0.28516833282356679</c:v>
                      </c:pt>
                      <c:pt idx="6">
                        <c:v>0.38682082829422998</c:v>
                      </c:pt>
                      <c:pt idx="7">
                        <c:v>0.53818550023545042</c:v>
                      </c:pt>
                      <c:pt idx="8">
                        <c:v>0.38379453716542872</c:v>
                      </c:pt>
                      <c:pt idx="9">
                        <c:v>0.48492756010798393</c:v>
                      </c:pt>
                      <c:pt idx="10">
                        <c:v>0.20518210106506168</c:v>
                      </c:pt>
                      <c:pt idx="11">
                        <c:v>0.7909134453346357</c:v>
                      </c:pt>
                      <c:pt idx="12">
                        <c:v>0.1100195609796077</c:v>
                      </c:pt>
                      <c:pt idx="13">
                        <c:v>0.5073519559511277</c:v>
                      </c:pt>
                      <c:pt idx="14">
                        <c:v>0.44349027975266153</c:v>
                      </c:pt>
                      <c:pt idx="15">
                        <c:v>0.25788055219615336</c:v>
                      </c:pt>
                      <c:pt idx="16">
                        <c:v>0.20134045446182486</c:v>
                      </c:pt>
                      <c:pt idx="17">
                        <c:v>0.18780431518632903</c:v>
                      </c:pt>
                      <c:pt idx="18">
                        <c:v>0.40083607569619478</c:v>
                      </c:pt>
                      <c:pt idx="19">
                        <c:v>0.42606352101973161</c:v>
                      </c:pt>
                      <c:pt idx="20">
                        <c:v>0.1876471296287498</c:v>
                      </c:pt>
                      <c:pt idx="21">
                        <c:v>0.4148513230981597</c:v>
                      </c:pt>
                      <c:pt idx="22">
                        <c:v>0.34793369576502364</c:v>
                      </c:pt>
                      <c:pt idx="23">
                        <c:v>0.14502566012000354</c:v>
                      </c:pt>
                      <c:pt idx="24">
                        <c:v>0.34959143963425587</c:v>
                      </c:pt>
                      <c:pt idx="25">
                        <c:v>0.44568486738248236</c:v>
                      </c:pt>
                      <c:pt idx="26">
                        <c:v>0.27854134721460999</c:v>
                      </c:pt>
                      <c:pt idx="27">
                        <c:v>0.70356541957863572</c:v>
                      </c:pt>
                      <c:pt idx="28">
                        <c:v>0.61988311955447273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3.1233868473727364</c:v>
                      </c:pt>
                      <c:pt idx="1">
                        <c:v>3.7483653336403795</c:v>
                      </c:pt>
                      <c:pt idx="2">
                        <c:v>7.6077174822933893</c:v>
                      </c:pt>
                      <c:pt idx="3">
                        <c:v>1.0790039319476601</c:v>
                      </c:pt>
                      <c:pt idx="4">
                        <c:v>5.0330596699357235</c:v>
                      </c:pt>
                      <c:pt idx="5">
                        <c:v>1.5694602646511417</c:v>
                      </c:pt>
                      <c:pt idx="6">
                        <c:v>10.686108559835855</c:v>
                      </c:pt>
                      <c:pt idx="7">
                        <c:v>7.2275340052001829</c:v>
                      </c:pt>
                      <c:pt idx="8">
                        <c:v>0.68925388664979725</c:v>
                      </c:pt>
                      <c:pt idx="9">
                        <c:v>5.0991804331166941</c:v>
                      </c:pt>
                      <c:pt idx="10">
                        <c:v>0.38641760217668408</c:v>
                      </c:pt>
                      <c:pt idx="11">
                        <c:v>1.6426264748940012</c:v>
                      </c:pt>
                      <c:pt idx="12">
                        <c:v>2.9938619067498569</c:v>
                      </c:pt>
                      <c:pt idx="13">
                        <c:v>5.8086316238111912</c:v>
                      </c:pt>
                      <c:pt idx="14">
                        <c:v>1.0400784269853383</c:v>
                      </c:pt>
                      <c:pt idx="15">
                        <c:v>4.5670920400958215</c:v>
                      </c:pt>
                      <c:pt idx="16">
                        <c:v>3.6300783925663884</c:v>
                      </c:pt>
                      <c:pt idx="17">
                        <c:v>1.507583780225805</c:v>
                      </c:pt>
                      <c:pt idx="18">
                        <c:v>5.8973130226480022</c:v>
                      </c:pt>
                      <c:pt idx="19">
                        <c:v>4.1236850459117607</c:v>
                      </c:pt>
                      <c:pt idx="20">
                        <c:v>1.9964173342262477</c:v>
                      </c:pt>
                      <c:pt idx="21">
                        <c:v>11.528581848785567</c:v>
                      </c:pt>
                      <c:pt idx="22">
                        <c:v>4.0950468389084342</c:v>
                      </c:pt>
                      <c:pt idx="23">
                        <c:v>1.2643534003680426</c:v>
                      </c:pt>
                      <c:pt idx="24">
                        <c:v>5.2788774612597393</c:v>
                      </c:pt>
                      <c:pt idx="25">
                        <c:v>8.2473700918235213</c:v>
                      </c:pt>
                      <c:pt idx="26">
                        <c:v>3.3378929769716317</c:v>
                      </c:pt>
                      <c:pt idx="27">
                        <c:v>5.9416537220664081</c:v>
                      </c:pt>
                      <c:pt idx="28">
                        <c:v>0.84614353778153906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7.7263061458153821</c:v>
                      </c:pt>
                      <c:pt idx="1">
                        <c:v>8.7308568040369288</c:v>
                      </c:pt>
                      <c:pt idx="2">
                        <c:v>12.224607760086021</c:v>
                      </c:pt>
                      <c:pt idx="3">
                        <c:v>9.801820044957104</c:v>
                      </c:pt>
                      <c:pt idx="4">
                        <c:v>5.3819163055192893</c:v>
                      </c:pt>
                      <c:pt idx="5">
                        <c:v>6.7948003405928006</c:v>
                      </c:pt>
                      <c:pt idx="6">
                        <c:v>10.954748503460719</c:v>
                      </c:pt>
                      <c:pt idx="7">
                        <c:v>5.6526285069468329</c:v>
                      </c:pt>
                      <c:pt idx="8">
                        <c:v>6.2517039939090289</c:v>
                      </c:pt>
                      <c:pt idx="9">
                        <c:v>7.2229966802919829</c:v>
                      </c:pt>
                      <c:pt idx="10">
                        <c:v>9.1297344614583249</c:v>
                      </c:pt>
                      <c:pt idx="11">
                        <c:v>9.7541798752700828</c:v>
                      </c:pt>
                      <c:pt idx="12">
                        <c:v>4.168070945634792</c:v>
                      </c:pt>
                      <c:pt idx="13">
                        <c:v>7.334143371120863</c:v>
                      </c:pt>
                      <c:pt idx="14">
                        <c:v>7.5085889527258995</c:v>
                      </c:pt>
                      <c:pt idx="15">
                        <c:v>6.5954253834645673</c:v>
                      </c:pt>
                      <c:pt idx="16">
                        <c:v>6.141137788664631</c:v>
                      </c:pt>
                      <c:pt idx="17">
                        <c:v>7.4587423927726917</c:v>
                      </c:pt>
                      <c:pt idx="18">
                        <c:v>8.8377983446991344</c:v>
                      </c:pt>
                      <c:pt idx="19">
                        <c:v>6.1784966412827513</c:v>
                      </c:pt>
                      <c:pt idx="20">
                        <c:v>6.7076644409462354</c:v>
                      </c:pt>
                      <c:pt idx="21">
                        <c:v>5.224884001258614</c:v>
                      </c:pt>
                      <c:pt idx="22">
                        <c:v>7.122978561130946</c:v>
                      </c:pt>
                      <c:pt idx="23">
                        <c:v>5.437722571894394</c:v>
                      </c:pt>
                      <c:pt idx="24">
                        <c:v>7.5797871711756821</c:v>
                      </c:pt>
                      <c:pt idx="25">
                        <c:v>6.2640987145415687</c:v>
                      </c:pt>
                      <c:pt idx="26">
                        <c:v>6.787133025471249</c:v>
                      </c:pt>
                      <c:pt idx="27">
                        <c:v>6.7181430141048306</c:v>
                      </c:pt>
                      <c:pt idx="28">
                        <c:v>7.6486841958395519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0.59227417569459839</c:v>
                </c:pt>
                <c:pt idx="2">
                  <c:v>0.25897225626056808</c:v>
                </c:pt>
                <c:pt idx="3">
                  <c:v>3.0494861298929621</c:v>
                </c:pt>
                <c:pt idx="4">
                  <c:v>4.6621127666245288</c:v>
                </c:pt>
                <c:pt idx="5">
                  <c:v>5.0527733448955336</c:v>
                </c:pt>
                <c:pt idx="7">
                  <c:v>6.8865872209333574</c:v>
                </c:pt>
                <c:pt idx="8">
                  <c:v>0.16830887972775391</c:v>
                </c:pt>
                <c:pt idx="9">
                  <c:v>0</c:v>
                </c:pt>
                <c:pt idx="10">
                  <c:v>0.21024837400326521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3.9007325618481286</c:v>
                </c:pt>
                <c:pt idx="4">
                  <c:v>4.6621127666245288</c:v>
                </c:pt>
                <c:pt idx="5">
                  <c:v>5.0527733448955336</c:v>
                </c:pt>
                <c:pt idx="6">
                  <c:v>7.0548961006611117</c:v>
                </c:pt>
                <c:pt idx="10">
                  <c:v>0.21024837400326521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再エネ比較シート!$BM$72:$BM$161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再エネ比較シート!$BK$72:$BK$161</c:f>
              <c:numCache>
                <c:formatCode>#,##0_);[Red]\(#,##0\)</c:formatCode>
                <c:ptCount val="90"/>
                <c:pt idx="0">
                  <c:v>423825.13213091512</c:v>
                </c:pt>
                <c:pt idx="1">
                  <c:v>1622981.4434716115</c:v>
                </c:pt>
                <c:pt idx="2">
                  <c:v>431615.28497877286</c:v>
                </c:pt>
                <c:pt idx="3">
                  <c:v>1388391.2740494648</c:v>
                </c:pt>
                <c:pt idx="4">
                  <c:v>98830.570853129349</c:v>
                </c:pt>
                <c:pt idx="5">
                  <c:v>1973205.1926429833</c:v>
                </c:pt>
                <c:pt idx="6">
                  <c:v>1192714.5087526564</c:v>
                </c:pt>
                <c:pt idx="7">
                  <c:v>3529867.0552083533</c:v>
                </c:pt>
                <c:pt idx="8">
                  <c:v>486290.04661318008</c:v>
                </c:pt>
                <c:pt idx="9">
                  <c:v>2536403.4355245857</c:v>
                </c:pt>
                <c:pt idx="10">
                  <c:v>21868.184697642017</c:v>
                </c:pt>
                <c:pt idx="11">
                  <c:v>496363.83370947553</c:v>
                </c:pt>
                <c:pt idx="12">
                  <c:v>761333.86080185301</c:v>
                </c:pt>
                <c:pt idx="13">
                  <c:v>763331.43008665508</c:v>
                </c:pt>
                <c:pt idx="14">
                  <c:v>1149064.6793609164</c:v>
                </c:pt>
                <c:pt idx="15">
                  <c:v>784045.64247161441</c:v>
                </c:pt>
                <c:pt idx="16">
                  <c:v>434358.22152382485</c:v>
                </c:pt>
                <c:pt idx="17">
                  <c:v>632938.5204543313</c:v>
                </c:pt>
                <c:pt idx="18">
                  <c:v>904920.22150937293</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再エネ比較シート!$BJ$72:$BJ$161</c:f>
              <c:numCache>
                <c:formatCode>#,##0_);[Red]\(#,##0\)</c:formatCode>
                <c:ptCount val="90"/>
                <c:pt idx="0">
                  <c:v>55846.528869084912</c:v>
                </c:pt>
                <c:pt idx="1">
                  <c:v>340584.34652838827</c:v>
                </c:pt>
                <c:pt idx="2">
                  <c:v>15082.791021227127</c:v>
                </c:pt>
                <c:pt idx="3">
                  <c:v>106139.41095053524</c:v>
                </c:pt>
                <c:pt idx="4">
                  <c:v>240587.01114687065</c:v>
                </c:pt>
                <c:pt idx="5">
                  <c:v>69069.605357016597</c:v>
                </c:pt>
                <c:pt idx="6">
                  <c:v>33680.262247343533</c:v>
                </c:pt>
                <c:pt idx="7">
                  <c:v>1240802.7167916475</c:v>
                </c:pt>
                <c:pt idx="8">
                  <c:v>78577.18938681994</c:v>
                </c:pt>
                <c:pt idx="9">
                  <c:v>22442.143475414152</c:v>
                </c:pt>
                <c:pt idx="10">
                  <c:v>23367.705302357983</c:v>
                </c:pt>
                <c:pt idx="11">
                  <c:v>15930.938290524486</c:v>
                </c:pt>
                <c:pt idx="12">
                  <c:v>48276.202198146893</c:v>
                </c:pt>
                <c:pt idx="13">
                  <c:v>61322.466913344921</c:v>
                </c:pt>
                <c:pt idx="14">
                  <c:v>28473.89263908366</c:v>
                </c:pt>
                <c:pt idx="15">
                  <c:v>61857.056528385663</c:v>
                </c:pt>
                <c:pt idx="16">
                  <c:v>66379.952476175225</c:v>
                </c:pt>
                <c:pt idx="17">
                  <c:v>945915.32954566879</c:v>
                </c:pt>
                <c:pt idx="18">
                  <c:v>14407.121490626962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再エネ比較シート!$BE$72:$BE$161</c:f>
              <c:numCache>
                <c:formatCode>#,##0_);[Red]\(#,##0\)</c:formatCode>
                <c:ptCount val="90"/>
                <c:pt idx="0">
                  <c:v>276035.25300000003</c:v>
                </c:pt>
                <c:pt idx="1">
                  <c:v>1272164.274</c:v>
                </c:pt>
                <c:pt idx="2">
                  <c:v>234063.52800000002</c:v>
                </c:pt>
                <c:pt idx="3">
                  <c:v>1118165.672</c:v>
                </c:pt>
                <c:pt idx="4">
                  <c:v>339369.50699999998</c:v>
                </c:pt>
                <c:pt idx="5">
                  <c:v>1639019.5630000001</c:v>
                </c:pt>
                <c:pt idx="6">
                  <c:v>157372.08100000001</c:v>
                </c:pt>
                <c:pt idx="7">
                  <c:v>2725318.7859999998</c:v>
                </c:pt>
                <c:pt idx="8">
                  <c:v>379296.12099999998</c:v>
                </c:pt>
                <c:pt idx="9">
                  <c:v>418997.70099999994</c:v>
                </c:pt>
                <c:pt idx="10">
                  <c:v>45235.89</c:v>
                </c:pt>
                <c:pt idx="11">
                  <c:v>124304.533</c:v>
                </c:pt>
                <c:pt idx="12">
                  <c:v>606183.94799999986</c:v>
                </c:pt>
                <c:pt idx="13">
                  <c:v>784443.478</c:v>
                </c:pt>
                <c:pt idx="14">
                  <c:v>208352.65899999999</c:v>
                </c:pt>
                <c:pt idx="15">
                  <c:v>608015.67499999993</c:v>
                </c:pt>
                <c:pt idx="16">
                  <c:v>373533.76800000004</c:v>
                </c:pt>
                <c:pt idx="17">
                  <c:v>1543829.3599999999</c:v>
                </c:pt>
                <c:pt idx="18">
                  <c:v>99290.888999999996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再エネ比較シート!$BF$72:$BF$161</c:f>
              <c:numCache>
                <c:formatCode>#,##0_);[Red]\(#,##0\)</c:formatCode>
                <c:ptCount val="90"/>
                <c:pt idx="0">
                  <c:v>201032.19500000001</c:v>
                </c:pt>
                <c:pt idx="1">
                  <c:v>664546.25399999996</c:v>
                </c:pt>
                <c:pt idx="2">
                  <c:v>183280.00599999999</c:v>
                </c:pt>
                <c:pt idx="3">
                  <c:v>359314.054</c:v>
                </c:pt>
                <c:pt idx="4">
                  <c:v>0</c:v>
                </c:pt>
                <c:pt idx="5">
                  <c:v>369679.90500000003</c:v>
                </c:pt>
                <c:pt idx="6">
                  <c:v>1022709.801</c:v>
                </c:pt>
                <c:pt idx="7">
                  <c:v>1945164.7090000003</c:v>
                </c:pt>
                <c:pt idx="8">
                  <c:v>180018.01500000004</c:v>
                </c:pt>
                <c:pt idx="9">
                  <c:v>2105693.5780000002</c:v>
                </c:pt>
                <c:pt idx="10">
                  <c:v>0</c:v>
                </c:pt>
                <c:pt idx="11">
                  <c:v>364343.85600000003</c:v>
                </c:pt>
                <c:pt idx="12">
                  <c:v>178608.30799999999</c:v>
                </c:pt>
                <c:pt idx="13">
                  <c:v>38761.339999999997</c:v>
                </c:pt>
                <c:pt idx="14">
                  <c:v>918773.38899999997</c:v>
                </c:pt>
                <c:pt idx="15">
                  <c:v>170198.37599999999</c:v>
                </c:pt>
                <c:pt idx="16">
                  <c:v>126822.652</c:v>
                </c:pt>
                <c:pt idx="17">
                  <c:v>16084.965</c:v>
                </c:pt>
                <c:pt idx="18">
                  <c:v>717035.94799999997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再エネ比較シート!$BG$72:$BG$161</c:f>
              <c:numCache>
                <c:formatCode>#,##0_);[Red]\(#,##0\)</c:formatCode>
                <c:ptCount val="90"/>
                <c:pt idx="0">
                  <c:v>2604.2130000000002</c:v>
                </c:pt>
                <c:pt idx="1">
                  <c:v>26609.001</c:v>
                </c:pt>
                <c:pt idx="2">
                  <c:v>29354.542000000005</c:v>
                </c:pt>
                <c:pt idx="3">
                  <c:v>17050.958999999999</c:v>
                </c:pt>
                <c:pt idx="4">
                  <c:v>0</c:v>
                </c:pt>
                <c:pt idx="5">
                  <c:v>33253.031999999999</c:v>
                </c:pt>
                <c:pt idx="6">
                  <c:v>46312.88900000001</c:v>
                </c:pt>
                <c:pt idx="7">
                  <c:v>100145.07</c:v>
                </c:pt>
                <c:pt idx="8">
                  <c:v>5553.1000000000013</c:v>
                </c:pt>
                <c:pt idx="9">
                  <c:v>34154.30000000001</c:v>
                </c:pt>
                <c:pt idx="10">
                  <c:v>0</c:v>
                </c:pt>
                <c:pt idx="11">
                  <c:v>23646.383000000002</c:v>
                </c:pt>
                <c:pt idx="12">
                  <c:v>24817.807000000004</c:v>
                </c:pt>
                <c:pt idx="13">
                  <c:v>1449.079</c:v>
                </c:pt>
                <c:pt idx="14">
                  <c:v>50061.038</c:v>
                </c:pt>
                <c:pt idx="15">
                  <c:v>67688.648000000001</c:v>
                </c:pt>
                <c:pt idx="16">
                  <c:v>275.30200000000008</c:v>
                </c:pt>
                <c:pt idx="17">
                  <c:v>18712.640999999996</c:v>
                </c:pt>
                <c:pt idx="18">
                  <c:v>103000.50599999998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再エネ比較シート!$BH$72:$BH$161</c:f>
              <c:numCache>
                <c:formatCode>#,##0_);[Red]\(#,##0\)</c:formatCode>
                <c:ptCount val="90"/>
                <c:pt idx="0">
                  <c:v>0</c:v>
                </c:pt>
                <c:pt idx="1">
                  <c:v>246.261</c:v>
                </c:pt>
                <c:pt idx="2">
                  <c:v>0</c:v>
                </c:pt>
                <c:pt idx="3">
                  <c:v>0</c:v>
                </c:pt>
                <c:pt idx="4">
                  <c:v>48.075000000000003</c:v>
                </c:pt>
                <c:pt idx="5">
                  <c:v>322.298</c:v>
                </c:pt>
                <c:pt idx="6">
                  <c:v>0</c:v>
                </c:pt>
                <c:pt idx="7">
                  <c:v>41.207000000000001</c:v>
                </c:pt>
                <c:pt idx="8">
                  <c:v>0</c:v>
                </c:pt>
                <c:pt idx="9">
                  <c:v>0</c:v>
                </c:pt>
                <c:pt idx="10">
                  <c:v>0</c:v>
                </c:pt>
                <c:pt idx="11">
                  <c:v>0</c:v>
                </c:pt>
                <c:pt idx="12">
                  <c:v>0</c:v>
                </c:pt>
                <c:pt idx="13">
                  <c:v>0</c:v>
                </c:pt>
                <c:pt idx="14">
                  <c:v>351.48600000000005</c:v>
                </c:pt>
                <c:pt idx="15">
                  <c:v>0</c:v>
                </c:pt>
                <c:pt idx="16">
                  <c:v>106.452</c:v>
                </c:pt>
                <c:pt idx="17">
                  <c:v>226.88399999999996</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岩美町</c:v>
                </c:pt>
                <c:pt idx="1">
                  <c:v>倉吉市</c:v>
                </c:pt>
                <c:pt idx="2">
                  <c:v>江府町</c:v>
                </c:pt>
                <c:pt idx="3">
                  <c:v>琴浦町</c:v>
                </c:pt>
                <c:pt idx="4">
                  <c:v>境港市</c:v>
                </c:pt>
                <c:pt idx="5">
                  <c:v>大山町</c:v>
                </c:pt>
                <c:pt idx="6">
                  <c:v>智頭町</c:v>
                </c:pt>
                <c:pt idx="7">
                  <c:v>鳥取市</c:v>
                </c:pt>
                <c:pt idx="8">
                  <c:v>南部町</c:v>
                </c:pt>
                <c:pt idx="9">
                  <c:v>日南町</c:v>
                </c:pt>
                <c:pt idx="10">
                  <c:v>日吉津村</c:v>
                </c:pt>
                <c:pt idx="11">
                  <c:v>日野町</c:v>
                </c:pt>
                <c:pt idx="12">
                  <c:v>伯耆町</c:v>
                </c:pt>
                <c:pt idx="13">
                  <c:v>北栄町</c:v>
                </c:pt>
                <c:pt idx="14">
                  <c:v>三朝町</c:v>
                </c:pt>
                <c:pt idx="15">
                  <c:v>八頭町</c:v>
                </c:pt>
                <c:pt idx="16">
                  <c:v>湯梨浜町</c:v>
                </c:pt>
                <c:pt idx="17">
                  <c:v>米子市</c:v>
                </c:pt>
                <c:pt idx="18">
                  <c:v>若桜町</c:v>
                </c:pt>
              </c:strCache>
            </c:strRef>
          </c:cat>
          <c:val>
            <c:numRef>
              <c:f>再エネ比較シート!$BI$72:$BI$161</c:f>
              <c:numCache>
                <c:formatCode>#,##0_);[Red]\(#,##0\)</c:formatCode>
                <c:ptCount val="90"/>
                <c:pt idx="0">
                  <c:v>479671.66100000002</c:v>
                </c:pt>
                <c:pt idx="1">
                  <c:v>1963565.7899999998</c:v>
                </c:pt>
                <c:pt idx="2">
                  <c:v>446698.076</c:v>
                </c:pt>
                <c:pt idx="3">
                  <c:v>1494530.6850000001</c:v>
                </c:pt>
                <c:pt idx="4">
                  <c:v>339417.58199999999</c:v>
                </c:pt>
                <c:pt idx="5">
                  <c:v>2042274.798</c:v>
                </c:pt>
                <c:pt idx="6">
                  <c:v>1226394.7709999999</c:v>
                </c:pt>
                <c:pt idx="7">
                  <c:v>4770669.7720000008</c:v>
                </c:pt>
                <c:pt idx="8">
                  <c:v>564867.23600000003</c:v>
                </c:pt>
                <c:pt idx="9">
                  <c:v>2558845.5789999999</c:v>
                </c:pt>
                <c:pt idx="10">
                  <c:v>45235.89</c:v>
                </c:pt>
                <c:pt idx="11">
                  <c:v>512294.772</c:v>
                </c:pt>
                <c:pt idx="12">
                  <c:v>809610.06299999985</c:v>
                </c:pt>
                <c:pt idx="13">
                  <c:v>824653.897</c:v>
                </c:pt>
                <c:pt idx="14">
                  <c:v>1177538.5719999999</c:v>
                </c:pt>
                <c:pt idx="15">
                  <c:v>845902.69900000002</c:v>
                </c:pt>
                <c:pt idx="16">
                  <c:v>500738.17400000006</c:v>
                </c:pt>
                <c:pt idx="17">
                  <c:v>1578853.85</c:v>
                </c:pt>
                <c:pt idx="18">
                  <c:v>919327.34299999988</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再エネ比較シート!$CO$13:$CO$42</c:f>
              <c:numCache>
                <c:formatCode>0.0%</c:formatCode>
                <c:ptCount val="30"/>
                <c:pt idx="0">
                  <c:v>7.6067875950848445E-3</c:v>
                </c:pt>
                <c:pt idx="1">
                  <c:v>6.4753495217071383E-2</c:v>
                </c:pt>
                <c:pt idx="2">
                  <c:v>6.5313327449249781E-2</c:v>
                </c:pt>
                <c:pt idx="3">
                  <c:v>0.10280373831775701</c:v>
                </c:pt>
                <c:pt idx="4">
                  <c:v>3.1088082901554404E-2</c:v>
                </c:pt>
                <c:pt idx="5">
                  <c:v>2.722177742193755E-2</c:v>
                </c:pt>
                <c:pt idx="6">
                  <c:v>5.1229508196721313E-2</c:v>
                </c:pt>
                <c:pt idx="7">
                  <c:v>8.4848484848484857E-3</c:v>
                </c:pt>
                <c:pt idx="8">
                  <c:v>4.9427365883062083E-2</c:v>
                </c:pt>
                <c:pt idx="9">
                  <c:v>3.7254901960784313E-2</c:v>
                </c:pt>
                <c:pt idx="10">
                  <c:v>6.8640646029609689E-2</c:v>
                </c:pt>
                <c:pt idx="11">
                  <c:v>5.1540284360189571E-2</c:v>
                </c:pt>
                <c:pt idx="12">
                  <c:v>3.7227214377406934E-2</c:v>
                </c:pt>
                <c:pt idx="13">
                  <c:v>4.8010973936899867E-3</c:v>
                </c:pt>
                <c:pt idx="14">
                  <c:v>1.7408123791102514E-2</c:v>
                </c:pt>
                <c:pt idx="15">
                  <c:v>1.5355086372360844E-2</c:v>
                </c:pt>
                <c:pt idx="16">
                  <c:v>1.2917933130699088E-2</c:v>
                </c:pt>
                <c:pt idx="17">
                  <c:v>5.027932960893855E-2</c:v>
                </c:pt>
                <c:pt idx="18">
                  <c:v>2.5735294117647058E-2</c:v>
                </c:pt>
                <c:pt idx="19">
                  <c:v>4.8342541436464086E-3</c:v>
                </c:pt>
                <c:pt idx="20">
                  <c:v>8.7431693989071038E-2</c:v>
                </c:pt>
                <c:pt idx="21">
                  <c:v>8.4911822338340961E-3</c:v>
                </c:pt>
                <c:pt idx="22">
                  <c:v>5.2359882005899708E-2</c:v>
                </c:pt>
                <c:pt idx="23">
                  <c:v>4.6985121378230231E-3</c:v>
                </c:pt>
                <c:pt idx="24">
                  <c:v>3.8095238095238099E-2</c:v>
                </c:pt>
                <c:pt idx="25">
                  <c:v>8.152173913043478E-3</c:v>
                </c:pt>
                <c:pt idx="26">
                  <c:v>2.6717557251908396E-2</c:v>
                </c:pt>
                <c:pt idx="27">
                  <c:v>1.2244897959183673E-2</c:v>
                </c:pt>
                <c:pt idx="28">
                  <c:v>3.205128205128205E-3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再エネ比較シート!$CC$13:$CC$42</c:f>
              <c:numCache>
                <c:formatCode>0.0%</c:formatCode>
                <c:ptCount val="30"/>
                <c:pt idx="0">
                  <c:v>7.5961704845911686E-3</c:v>
                </c:pt>
                <c:pt idx="1">
                  <c:v>4.0709697941073826E-2</c:v>
                </c:pt>
                <c:pt idx="2">
                  <c:v>1.6200718145948319E-2</c:v>
                </c:pt>
                <c:pt idx="3">
                  <c:v>5.6753905532729479E-2</c:v>
                </c:pt>
                <c:pt idx="4">
                  <c:v>5.5096560002735435E-4</c:v>
                </c:pt>
                <c:pt idx="5">
                  <c:v>1.3041572500506349E-2</c:v>
                </c:pt>
                <c:pt idx="6">
                  <c:v>5.2900757496741252E-2</c:v>
                </c:pt>
                <c:pt idx="7">
                  <c:v>4.014272684348682E-3</c:v>
                </c:pt>
                <c:pt idx="8">
                  <c:v>3.1113903472090844E-2</c:v>
                </c:pt>
                <c:pt idx="9">
                  <c:v>3.5861154305829777E-2</c:v>
                </c:pt>
                <c:pt idx="10">
                  <c:v>5.5238475043339938E-2</c:v>
                </c:pt>
                <c:pt idx="11">
                  <c:v>2.7840164332951906E-2</c:v>
                </c:pt>
                <c:pt idx="12">
                  <c:v>2.5139878363513585E-2</c:v>
                </c:pt>
                <c:pt idx="13">
                  <c:v>3.3577881875554972E-3</c:v>
                </c:pt>
                <c:pt idx="14">
                  <c:v>9.2209073948463609E-3</c:v>
                </c:pt>
                <c:pt idx="15">
                  <c:v>1.1684255750203506E-2</c:v>
                </c:pt>
                <c:pt idx="16">
                  <c:v>8.7693149290391063E-3</c:v>
                </c:pt>
                <c:pt idx="17">
                  <c:v>5.0034258049533938E-2</c:v>
                </c:pt>
                <c:pt idx="18">
                  <c:v>2.1212190830616661E-2</c:v>
                </c:pt>
                <c:pt idx="19">
                  <c:v>3.2257753365073374E-3</c:v>
                </c:pt>
                <c:pt idx="20">
                  <c:v>6.396283419366855E-2</c:v>
                </c:pt>
                <c:pt idx="21">
                  <c:v>6.0756069447797378E-3</c:v>
                </c:pt>
                <c:pt idx="22">
                  <c:v>3.2570555406185246E-2</c:v>
                </c:pt>
                <c:pt idx="23">
                  <c:v>2.3490732706056487E-3</c:v>
                </c:pt>
                <c:pt idx="24">
                  <c:v>1.5828203743057396E-2</c:v>
                </c:pt>
                <c:pt idx="25">
                  <c:v>6.7608618290866049E-3</c:v>
                </c:pt>
                <c:pt idx="26">
                  <c:v>1.4976133335593082E-2</c:v>
                </c:pt>
                <c:pt idx="27">
                  <c:v>1.2055806230118793E-2</c:v>
                </c:pt>
                <c:pt idx="28">
                  <c:v>1.5834705538349768E-3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再エネ比較シート!$CD$13:$CD$42</c:f>
              <c:numCache>
                <c:formatCode>0.0%</c:formatCode>
                <c:ptCount val="30"/>
                <c:pt idx="0">
                  <c:v>0.38798217879159824</c:v>
                </c:pt>
                <c:pt idx="1">
                  <c:v>0.31909558209802463</c:v>
                </c:pt>
                <c:pt idx="2">
                  <c:v>7.9862640177712857E-2</c:v>
                </c:pt>
                <c:pt idx="3">
                  <c:v>2.8673512381653663</c:v>
                </c:pt>
                <c:pt idx="4">
                  <c:v>4.5247468340589075E-3</c:v>
                </c:pt>
                <c:pt idx="5">
                  <c:v>1.8257630000773316E-2</c:v>
                </c:pt>
                <c:pt idx="6">
                  <c:v>2.7412653639557236</c:v>
                </c:pt>
                <c:pt idx="7">
                  <c:v>1.5216199229385126E-3</c:v>
                </c:pt>
                <c:pt idx="8">
                  <c:v>0.3866931430089609</c:v>
                </c:pt>
                <c:pt idx="9">
                  <c:v>1.0141320798341244E-2</c:v>
                </c:pt>
                <c:pt idx="10">
                  <c:v>1.1735705750321521</c:v>
                </c:pt>
                <c:pt idx="11">
                  <c:v>1.5261667091738035E-2</c:v>
                </c:pt>
                <c:pt idx="12">
                  <c:v>8.2722172670178881E-2</c:v>
                </c:pt>
                <c:pt idx="13">
                  <c:v>1.4390329821449567E-2</c:v>
                </c:pt>
                <c:pt idx="14">
                  <c:v>0</c:v>
                </c:pt>
                <c:pt idx="15">
                  <c:v>9.0435804877803644E-2</c:v>
                </c:pt>
                <c:pt idx="16">
                  <c:v>2.1760182651701668E-2</c:v>
                </c:pt>
                <c:pt idx="17">
                  <c:v>3.317100366864207E-2</c:v>
                </c:pt>
                <c:pt idx="18">
                  <c:v>0.43643667982113638</c:v>
                </c:pt>
                <c:pt idx="19">
                  <c:v>7.6397381740530906E-4</c:v>
                </c:pt>
                <c:pt idx="20">
                  <c:v>0.2937880031186661</c:v>
                </c:pt>
                <c:pt idx="21">
                  <c:v>4.5594959897946917E-3</c:v>
                </c:pt>
                <c:pt idx="22">
                  <c:v>4.8642104426912962E-2</c:v>
                </c:pt>
                <c:pt idx="23">
                  <c:v>4.1591256129118953E-3</c:v>
                </c:pt>
                <c:pt idx="24">
                  <c:v>5.8872948368024437E-3</c:v>
                </c:pt>
                <c:pt idx="25">
                  <c:v>1.9784984862712481E-3</c:v>
                </c:pt>
                <c:pt idx="26">
                  <c:v>2.3763440991116686E-2</c:v>
                </c:pt>
                <c:pt idx="27">
                  <c:v>1.7304384396948105E-2</c:v>
                </c:pt>
                <c:pt idx="28">
                  <c:v>1.8922564367111325E-3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0.46857991222689682</c:v>
                </c:pt>
                <c:pt idx="22">
                  <c:v>0</c:v>
                </c:pt>
                <c:pt idx="23">
                  <c:v>0</c:v>
                </c:pt>
                <c:pt idx="24">
                  <c:v>0</c:v>
                </c:pt>
                <c:pt idx="25">
                  <c:v>10.824486550002097</c:v>
                </c:pt>
                <c:pt idx="26">
                  <c:v>0</c:v>
                </c:pt>
                <c:pt idx="27">
                  <c:v>0.78908532137481768</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再エネ比較シート!$CF$13:$CF$42</c:f>
              <c:numCache>
                <c:formatCode>0.0%</c:formatCode>
                <c:ptCount val="30"/>
                <c:pt idx="0">
                  <c:v>0.13924347256822336</c:v>
                </c:pt>
                <c:pt idx="1">
                  <c:v>0</c:v>
                </c:pt>
                <c:pt idx="2">
                  <c:v>0</c:v>
                </c:pt>
                <c:pt idx="3">
                  <c:v>0</c:v>
                </c:pt>
                <c:pt idx="4">
                  <c:v>0</c:v>
                </c:pt>
                <c:pt idx="5">
                  <c:v>0</c:v>
                </c:pt>
                <c:pt idx="6">
                  <c:v>0</c:v>
                </c:pt>
                <c:pt idx="7">
                  <c:v>0</c:v>
                </c:pt>
                <c:pt idx="8">
                  <c:v>0</c:v>
                </c:pt>
                <c:pt idx="9">
                  <c:v>0</c:v>
                </c:pt>
                <c:pt idx="10">
                  <c:v>0</c:v>
                </c:pt>
                <c:pt idx="11">
                  <c:v>4.7344898789338137</c:v>
                </c:pt>
                <c:pt idx="12">
                  <c:v>0</c:v>
                </c:pt>
                <c:pt idx="13">
                  <c:v>0</c:v>
                </c:pt>
                <c:pt idx="14">
                  <c:v>0.22314839822927066</c:v>
                </c:pt>
                <c:pt idx="15">
                  <c:v>0</c:v>
                </c:pt>
                <c:pt idx="16">
                  <c:v>0</c:v>
                </c:pt>
                <c:pt idx="17">
                  <c:v>0</c:v>
                </c:pt>
                <c:pt idx="18">
                  <c:v>0</c:v>
                </c:pt>
                <c:pt idx="19">
                  <c:v>0.11985009529799538</c:v>
                </c:pt>
                <c:pt idx="20">
                  <c:v>0</c:v>
                </c:pt>
                <c:pt idx="21">
                  <c:v>0</c:v>
                </c:pt>
                <c:pt idx="22">
                  <c:v>0</c:v>
                </c:pt>
                <c:pt idx="23">
                  <c:v>3.4037666741342911</c:v>
                </c:pt>
                <c:pt idx="24">
                  <c:v>0</c:v>
                </c:pt>
                <c:pt idx="25">
                  <c:v>0</c:v>
                </c:pt>
                <c:pt idx="26">
                  <c:v>5.4437471552810104E-2</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再エネ比較シート!$CH$13:$CH$42</c:f>
              <c:numCache>
                <c:formatCode>0.0%</c:formatCode>
                <c:ptCount val="30"/>
                <c:pt idx="0">
                  <c:v>0</c:v>
                </c:pt>
                <c:pt idx="1">
                  <c:v>0</c:v>
                </c:pt>
                <c:pt idx="2">
                  <c:v>0</c:v>
                </c:pt>
                <c:pt idx="3">
                  <c:v>0</c:v>
                </c:pt>
                <c:pt idx="4">
                  <c:v>0</c:v>
                </c:pt>
                <c:pt idx="5">
                  <c:v>0</c:v>
                </c:pt>
                <c:pt idx="6">
                  <c:v>0</c:v>
                </c:pt>
                <c:pt idx="7">
                  <c:v>0.90551500844539556</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再エネ比較シート!$CI$13:$CI$42</c:f>
              <c:numCache>
                <c:formatCode>0.0%</c:formatCode>
                <c:ptCount val="30"/>
                <c:pt idx="0">
                  <c:v>0.53482182184441285</c:v>
                </c:pt>
                <c:pt idx="1">
                  <c:v>0.3598052800390984</c:v>
                </c:pt>
                <c:pt idx="2">
                  <c:v>9.6063358323661169E-2</c:v>
                </c:pt>
                <c:pt idx="3">
                  <c:v>2.9241051436980956</c:v>
                </c:pt>
                <c:pt idx="4">
                  <c:v>5.0757124340862622E-3</c:v>
                </c:pt>
                <c:pt idx="5">
                  <c:v>3.1299202501279669E-2</c:v>
                </c:pt>
                <c:pt idx="6">
                  <c:v>2.7941661214524647</c:v>
                </c:pt>
                <c:pt idx="7">
                  <c:v>0.91105090105268272</c:v>
                </c:pt>
                <c:pt idx="8">
                  <c:v>0.41780704648105177</c:v>
                </c:pt>
                <c:pt idx="9">
                  <c:v>4.6002475104171027E-2</c:v>
                </c:pt>
                <c:pt idx="10">
                  <c:v>1.228809050075492</c:v>
                </c:pt>
                <c:pt idx="11">
                  <c:v>4.7775917103585028</c:v>
                </c:pt>
                <c:pt idx="12">
                  <c:v>0.10786205103369245</c:v>
                </c:pt>
                <c:pt idx="13">
                  <c:v>1.7748118009005064E-2</c:v>
                </c:pt>
                <c:pt idx="14">
                  <c:v>0.23236930562411701</c:v>
                </c:pt>
                <c:pt idx="15">
                  <c:v>0.10212006062800714</c:v>
                </c:pt>
                <c:pt idx="16">
                  <c:v>3.0529497580740778E-2</c:v>
                </c:pt>
                <c:pt idx="17">
                  <c:v>8.3205261718176007E-2</c:v>
                </c:pt>
                <c:pt idx="18">
                  <c:v>0.45764887065175303</c:v>
                </c:pt>
                <c:pt idx="19">
                  <c:v>0.12383984445190804</c:v>
                </c:pt>
                <c:pt idx="20">
                  <c:v>0.35775083731233465</c:v>
                </c:pt>
                <c:pt idx="21">
                  <c:v>0.47921501516147125</c:v>
                </c:pt>
                <c:pt idx="22">
                  <c:v>8.1212659833098208E-2</c:v>
                </c:pt>
                <c:pt idx="23">
                  <c:v>3.4102748730178085</c:v>
                </c:pt>
                <c:pt idx="24">
                  <c:v>2.171549857985984E-2</c:v>
                </c:pt>
                <c:pt idx="25">
                  <c:v>10.833225910317456</c:v>
                </c:pt>
                <c:pt idx="26">
                  <c:v>9.3177045879519874E-2</c:v>
                </c:pt>
                <c:pt idx="27">
                  <c:v>0.81844551200188465</c:v>
                </c:pt>
                <c:pt idx="28">
                  <c:v>3.4757269905461088E-3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再エネ比較シート!$BE$13:$BE$42</c:f>
              <c:numCache>
                <c:formatCode>#,##0_);[Red]\(#,##0\)</c:formatCode>
                <c:ptCount val="30"/>
                <c:pt idx="0">
                  <c:v>88.4</c:v>
                </c:pt>
                <c:pt idx="1">
                  <c:v>466.90000000000003</c:v>
                </c:pt>
                <c:pt idx="2">
                  <c:v>354.9</c:v>
                </c:pt>
                <c:pt idx="3">
                  <c:v>590.69999999999982</c:v>
                </c:pt>
                <c:pt idx="4">
                  <c:v>219.30000000000007</c:v>
                </c:pt>
                <c:pt idx="5">
                  <c:v>169.89999999999998</c:v>
                </c:pt>
                <c:pt idx="6">
                  <c:v>587.87899999999991</c:v>
                </c:pt>
                <c:pt idx="7">
                  <c:v>58.155000000000001</c:v>
                </c:pt>
                <c:pt idx="8">
                  <c:v>434.19599999999997</c:v>
                </c:pt>
                <c:pt idx="9">
                  <c:v>431.84300000000007</c:v>
                </c:pt>
                <c:pt idx="10">
                  <c:v>520.11999999999989</c:v>
                </c:pt>
                <c:pt idx="11">
                  <c:v>417.19999999999993</c:v>
                </c:pt>
                <c:pt idx="12">
                  <c:v>294.50000000000006</c:v>
                </c:pt>
                <c:pt idx="13">
                  <c:v>38.499999999999993</c:v>
                </c:pt>
                <c:pt idx="14">
                  <c:v>89.4</c:v>
                </c:pt>
                <c:pt idx="15">
                  <c:v>153.054</c:v>
                </c:pt>
                <c:pt idx="16">
                  <c:v>93.5</c:v>
                </c:pt>
                <c:pt idx="17">
                  <c:v>515.87800000000004</c:v>
                </c:pt>
                <c:pt idx="18">
                  <c:v>224.65600000000001</c:v>
                </c:pt>
                <c:pt idx="19">
                  <c:v>48.4</c:v>
                </c:pt>
                <c:pt idx="20">
                  <c:v>574.57499999999982</c:v>
                </c:pt>
                <c:pt idx="21">
                  <c:v>72.7</c:v>
                </c:pt>
                <c:pt idx="22">
                  <c:v>358.90000000000003</c:v>
                </c:pt>
                <c:pt idx="23">
                  <c:v>28.200000000000003</c:v>
                </c:pt>
                <c:pt idx="24">
                  <c:v>209.8000000000001</c:v>
                </c:pt>
                <c:pt idx="25">
                  <c:v>83.990000000000009</c:v>
                </c:pt>
                <c:pt idx="26">
                  <c:v>198.80000000000004</c:v>
                </c:pt>
                <c:pt idx="27">
                  <c:v>144.9</c:v>
                </c:pt>
                <c:pt idx="28">
                  <c:v>19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再エネ比較シート!$BF$13:$BF$42</c:f>
              <c:numCache>
                <c:formatCode>#,##0_);[Red]\(#,##0\)</c:formatCode>
                <c:ptCount val="30"/>
                <c:pt idx="0">
                  <c:v>4096.5000000000018</c:v>
                </c:pt>
                <c:pt idx="1">
                  <c:v>3320.4</c:v>
                </c:pt>
                <c:pt idx="2">
                  <c:v>1587.3000000000002</c:v>
                </c:pt>
                <c:pt idx="3">
                  <c:v>27076.700000000004</c:v>
                </c:pt>
                <c:pt idx="4">
                  <c:v>1634</c:v>
                </c:pt>
                <c:pt idx="5">
                  <c:v>215.8</c:v>
                </c:pt>
                <c:pt idx="6">
                  <c:v>27638.9</c:v>
                </c:pt>
                <c:pt idx="7">
                  <c:v>20</c:v>
                </c:pt>
                <c:pt idx="8">
                  <c:v>4895.9999999999982</c:v>
                </c:pt>
                <c:pt idx="9">
                  <c:v>110.8</c:v>
                </c:pt>
                <c:pt idx="10">
                  <c:v>10025.700000000003</c:v>
                </c:pt>
                <c:pt idx="11">
                  <c:v>207.49999999999997</c:v>
                </c:pt>
                <c:pt idx="12">
                  <c:v>879.2</c:v>
                </c:pt>
                <c:pt idx="13">
                  <c:v>149.69999999999999</c:v>
                </c:pt>
                <c:pt idx="14">
                  <c:v>0</c:v>
                </c:pt>
                <c:pt idx="15">
                  <c:v>1074.8</c:v>
                </c:pt>
                <c:pt idx="16">
                  <c:v>210.5</c:v>
                </c:pt>
                <c:pt idx="17">
                  <c:v>310.3</c:v>
                </c:pt>
                <c:pt idx="18">
                  <c:v>4193.7</c:v>
                </c:pt>
                <c:pt idx="19">
                  <c:v>10.4</c:v>
                </c:pt>
                <c:pt idx="20">
                  <c:v>2394.400000000001</c:v>
                </c:pt>
                <c:pt idx="21">
                  <c:v>49.5</c:v>
                </c:pt>
                <c:pt idx="22">
                  <c:v>486.3</c:v>
                </c:pt>
                <c:pt idx="23">
                  <c:v>45.3</c:v>
                </c:pt>
                <c:pt idx="24">
                  <c:v>70.8</c:v>
                </c:pt>
                <c:pt idx="25">
                  <c:v>22.3</c:v>
                </c:pt>
                <c:pt idx="26">
                  <c:v>286.2</c:v>
                </c:pt>
                <c:pt idx="27">
                  <c:v>188.7</c:v>
                </c:pt>
                <c:pt idx="28">
                  <c:v>20.6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3097.4</c:v>
                </c:pt>
                <c:pt idx="22">
                  <c:v>0</c:v>
                </c:pt>
                <c:pt idx="23">
                  <c:v>0</c:v>
                </c:pt>
                <c:pt idx="24">
                  <c:v>0</c:v>
                </c:pt>
                <c:pt idx="25">
                  <c:v>74285.100000000006</c:v>
                </c:pt>
                <c:pt idx="26">
                  <c:v>0</c:v>
                </c:pt>
                <c:pt idx="27">
                  <c:v>5239.2</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再エネ比較シート!$BH$13:$BH$42</c:f>
              <c:numCache>
                <c:formatCode>#,##0_);[Red]\(#,##0\)</c:formatCode>
                <c:ptCount val="30"/>
                <c:pt idx="0">
                  <c:v>370</c:v>
                </c:pt>
                <c:pt idx="1">
                  <c:v>0</c:v>
                </c:pt>
                <c:pt idx="2">
                  <c:v>0</c:v>
                </c:pt>
                <c:pt idx="3">
                  <c:v>0</c:v>
                </c:pt>
                <c:pt idx="4">
                  <c:v>0</c:v>
                </c:pt>
                <c:pt idx="5">
                  <c:v>0</c:v>
                </c:pt>
                <c:pt idx="6">
                  <c:v>0</c:v>
                </c:pt>
                <c:pt idx="7">
                  <c:v>0</c:v>
                </c:pt>
                <c:pt idx="8">
                  <c:v>0</c:v>
                </c:pt>
                <c:pt idx="9">
                  <c:v>0</c:v>
                </c:pt>
                <c:pt idx="10">
                  <c:v>0</c:v>
                </c:pt>
                <c:pt idx="11">
                  <c:v>16200</c:v>
                </c:pt>
                <c:pt idx="12">
                  <c:v>0</c:v>
                </c:pt>
                <c:pt idx="13">
                  <c:v>0</c:v>
                </c:pt>
                <c:pt idx="14">
                  <c:v>494</c:v>
                </c:pt>
                <c:pt idx="15">
                  <c:v>0</c:v>
                </c:pt>
                <c:pt idx="16">
                  <c:v>0</c:v>
                </c:pt>
                <c:pt idx="17">
                  <c:v>0</c:v>
                </c:pt>
                <c:pt idx="18">
                  <c:v>0</c:v>
                </c:pt>
                <c:pt idx="19">
                  <c:v>410.6</c:v>
                </c:pt>
                <c:pt idx="20">
                  <c:v>0</c:v>
                </c:pt>
                <c:pt idx="21">
                  <c:v>0</c:v>
                </c:pt>
                <c:pt idx="22">
                  <c:v>0</c:v>
                </c:pt>
                <c:pt idx="23">
                  <c:v>9330</c:v>
                </c:pt>
                <c:pt idx="24">
                  <c:v>0</c:v>
                </c:pt>
                <c:pt idx="25">
                  <c:v>0</c:v>
                </c:pt>
                <c:pt idx="26">
                  <c:v>165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2246.5</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再エネ比較シート!$BK$13:$BK$42</c:f>
              <c:numCache>
                <c:formatCode>#,##0_);[Red]\(#,##0\)</c:formatCode>
                <c:ptCount val="30"/>
                <c:pt idx="0">
                  <c:v>4554.9000000000015</c:v>
                </c:pt>
                <c:pt idx="1">
                  <c:v>3787.3</c:v>
                </c:pt>
                <c:pt idx="2">
                  <c:v>1942.2000000000003</c:v>
                </c:pt>
                <c:pt idx="3">
                  <c:v>27667.400000000005</c:v>
                </c:pt>
                <c:pt idx="4">
                  <c:v>1853.3000000000002</c:v>
                </c:pt>
                <c:pt idx="5">
                  <c:v>385.7</c:v>
                </c:pt>
                <c:pt idx="6">
                  <c:v>28226.779000000002</c:v>
                </c:pt>
                <c:pt idx="7">
                  <c:v>2324.6550000000002</c:v>
                </c:pt>
                <c:pt idx="8">
                  <c:v>5330.1959999999981</c:v>
                </c:pt>
                <c:pt idx="9">
                  <c:v>542.64300000000003</c:v>
                </c:pt>
                <c:pt idx="10">
                  <c:v>10545.820000000003</c:v>
                </c:pt>
                <c:pt idx="11">
                  <c:v>16824.7</c:v>
                </c:pt>
                <c:pt idx="12">
                  <c:v>1173.7</c:v>
                </c:pt>
                <c:pt idx="13">
                  <c:v>188.2</c:v>
                </c:pt>
                <c:pt idx="14">
                  <c:v>583.4</c:v>
                </c:pt>
                <c:pt idx="15">
                  <c:v>1227.854</c:v>
                </c:pt>
                <c:pt idx="16">
                  <c:v>304</c:v>
                </c:pt>
                <c:pt idx="17">
                  <c:v>826.17800000000011</c:v>
                </c:pt>
                <c:pt idx="18">
                  <c:v>4418.3559999999998</c:v>
                </c:pt>
                <c:pt idx="19">
                  <c:v>469.40000000000003</c:v>
                </c:pt>
                <c:pt idx="20">
                  <c:v>2968.9750000000008</c:v>
                </c:pt>
                <c:pt idx="21">
                  <c:v>3219.6</c:v>
                </c:pt>
                <c:pt idx="22">
                  <c:v>845.2</c:v>
                </c:pt>
                <c:pt idx="23">
                  <c:v>9403.5</c:v>
                </c:pt>
                <c:pt idx="24">
                  <c:v>280.60000000000008</c:v>
                </c:pt>
                <c:pt idx="25">
                  <c:v>74391.39</c:v>
                </c:pt>
                <c:pt idx="26">
                  <c:v>650</c:v>
                </c:pt>
                <c:pt idx="27">
                  <c:v>5572.8</c:v>
                </c:pt>
                <c:pt idx="28">
                  <c:v>39.6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再エネ比較シート!$BO$13:$BO$42</c:f>
              <c:numCache>
                <c:formatCode>#,##0_);[Red]\(#,##0\)</c:formatCode>
                <c:ptCount val="30"/>
                <c:pt idx="0">
                  <c:v>106.09060799999999</c:v>
                </c:pt>
                <c:pt idx="1">
                  <c:v>560.33602800000006</c:v>
                </c:pt>
                <c:pt idx="2">
                  <c:v>425.92258799999991</c:v>
                </c:pt>
                <c:pt idx="3">
                  <c:v>708.91088399999978</c:v>
                </c:pt>
                <c:pt idx="4">
                  <c:v>263.18631600000003</c:v>
                </c:pt>
                <c:pt idx="5">
                  <c:v>203.90038799999994</c:v>
                </c:pt>
                <c:pt idx="6">
                  <c:v>705.52534547999994</c:v>
                </c:pt>
                <c:pt idx="7">
                  <c:v>69.792978599999998</c:v>
                </c:pt>
                <c:pt idx="8">
                  <c:v>521.08730351999986</c:v>
                </c:pt>
                <c:pt idx="9">
                  <c:v>518.26342116000012</c:v>
                </c:pt>
                <c:pt idx="10">
                  <c:v>624.20641439999986</c:v>
                </c:pt>
                <c:pt idx="11">
                  <c:v>500.69006399999984</c:v>
                </c:pt>
                <c:pt idx="12">
                  <c:v>353.43534000000005</c:v>
                </c:pt>
                <c:pt idx="13">
                  <c:v>46.204619999999998</c:v>
                </c:pt>
                <c:pt idx="14">
                  <c:v>107.290728</c:v>
                </c:pt>
                <c:pt idx="15">
                  <c:v>183.68316647999998</c:v>
                </c:pt>
                <c:pt idx="16">
                  <c:v>112.21122</c:v>
                </c:pt>
                <c:pt idx="17">
                  <c:v>619.11550535999993</c:v>
                </c:pt>
                <c:pt idx="18">
                  <c:v>269.61415872000003</c:v>
                </c:pt>
                <c:pt idx="19">
                  <c:v>58.085807999999993</c:v>
                </c:pt>
                <c:pt idx="20">
                  <c:v>689.55894899999976</c:v>
                </c:pt>
                <c:pt idx="21">
                  <c:v>87.248723999999982</c:v>
                </c:pt>
                <c:pt idx="22">
                  <c:v>430.72306799999996</c:v>
                </c:pt>
                <c:pt idx="23">
                  <c:v>33.843384000000007</c:v>
                </c:pt>
                <c:pt idx="24">
                  <c:v>251.78517600000009</c:v>
                </c:pt>
                <c:pt idx="25">
                  <c:v>100.79807879999998</c:v>
                </c:pt>
                <c:pt idx="26">
                  <c:v>238.58385600000005</c:v>
                </c:pt>
                <c:pt idx="27">
                  <c:v>173.89738799999998</c:v>
                </c:pt>
                <c:pt idx="28">
                  <c:v>22.802280000000003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再エネ比較シート!$BP$13:$BP$42</c:f>
              <c:numCache>
                <c:formatCode>#,##0_);[Red]\(#,##0\)</c:formatCode>
                <c:ptCount val="30"/>
                <c:pt idx="0">
                  <c:v>5418.686340000002</c:v>
                </c:pt>
                <c:pt idx="1">
                  <c:v>4392.0923040000007</c:v>
                </c:pt>
                <c:pt idx="2">
                  <c:v>2099.6169480000003</c:v>
                </c:pt>
                <c:pt idx="3">
                  <c:v>35815.975692000007</c:v>
                </c:pt>
                <c:pt idx="4">
                  <c:v>2161.3898399999998</c:v>
                </c:pt>
                <c:pt idx="5">
                  <c:v>285.45160800000002</c:v>
                </c:pt>
                <c:pt idx="6">
                  <c:v>36559.631364000001</c:v>
                </c:pt>
                <c:pt idx="7">
                  <c:v>26.455200000000001</c:v>
                </c:pt>
                <c:pt idx="8">
                  <c:v>6476.2329599999985</c:v>
                </c:pt>
                <c:pt idx="9">
                  <c:v>146.56180799999998</c:v>
                </c:pt>
                <c:pt idx="10">
                  <c:v>13261.594932000004</c:v>
                </c:pt>
                <c:pt idx="11">
                  <c:v>274.47269999999997</c:v>
                </c:pt>
                <c:pt idx="12">
                  <c:v>1162.9705919999999</c:v>
                </c:pt>
                <c:pt idx="13">
                  <c:v>198.01717199999999</c:v>
                </c:pt>
                <c:pt idx="14">
                  <c:v>0</c:v>
                </c:pt>
                <c:pt idx="15">
                  <c:v>1421.702448</c:v>
                </c:pt>
                <c:pt idx="16">
                  <c:v>278.44097999999997</c:v>
                </c:pt>
                <c:pt idx="17">
                  <c:v>410.452428</c:v>
                </c:pt>
                <c:pt idx="18">
                  <c:v>5547.2586119999996</c:v>
                </c:pt>
                <c:pt idx="19">
                  <c:v>13.756703999999999</c:v>
                </c:pt>
                <c:pt idx="20">
                  <c:v>3167.2165440000012</c:v>
                </c:pt>
                <c:pt idx="21">
                  <c:v>65.476619999999983</c:v>
                </c:pt>
                <c:pt idx="22">
                  <c:v>643.25818800000013</c:v>
                </c:pt>
                <c:pt idx="23">
                  <c:v>59.921028</c:v>
                </c:pt>
                <c:pt idx="24">
                  <c:v>93.651407999999989</c:v>
                </c:pt>
                <c:pt idx="25">
                  <c:v>29.497548000000002</c:v>
                </c:pt>
                <c:pt idx="26">
                  <c:v>378.57391200000001</c:v>
                </c:pt>
                <c:pt idx="27">
                  <c:v>249.60481200000001</c:v>
                </c:pt>
                <c:pt idx="28">
                  <c:v>27.248856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6729.0395520000002</c:v>
                </c:pt>
                <c:pt idx="22">
                  <c:v>0</c:v>
                </c:pt>
                <c:pt idx="23">
                  <c:v>0</c:v>
                </c:pt>
                <c:pt idx="24">
                  <c:v>0</c:v>
                </c:pt>
                <c:pt idx="25">
                  <c:v>161382.89404800005</c:v>
                </c:pt>
                <c:pt idx="26">
                  <c:v>0</c:v>
                </c:pt>
                <c:pt idx="27">
                  <c:v>11382.057215999999</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再エネ比較シート!$BR$13:$BR$42</c:f>
              <c:numCache>
                <c:formatCode>#,##0_);[Red]\(#,##0\)</c:formatCode>
                <c:ptCount val="30"/>
                <c:pt idx="0">
                  <c:v>1944.72</c:v>
                </c:pt>
                <c:pt idx="1">
                  <c:v>0</c:v>
                </c:pt>
                <c:pt idx="2">
                  <c:v>0</c:v>
                </c:pt>
                <c:pt idx="3">
                  <c:v>0</c:v>
                </c:pt>
                <c:pt idx="4">
                  <c:v>0</c:v>
                </c:pt>
                <c:pt idx="5">
                  <c:v>0</c:v>
                </c:pt>
                <c:pt idx="6">
                  <c:v>0</c:v>
                </c:pt>
                <c:pt idx="7">
                  <c:v>0</c:v>
                </c:pt>
                <c:pt idx="8">
                  <c:v>0</c:v>
                </c:pt>
                <c:pt idx="9">
                  <c:v>0</c:v>
                </c:pt>
                <c:pt idx="10">
                  <c:v>0</c:v>
                </c:pt>
                <c:pt idx="11">
                  <c:v>85147.199999999997</c:v>
                </c:pt>
                <c:pt idx="12">
                  <c:v>0</c:v>
                </c:pt>
                <c:pt idx="13">
                  <c:v>0</c:v>
                </c:pt>
                <c:pt idx="14">
                  <c:v>2596.4639999999999</c:v>
                </c:pt>
                <c:pt idx="15">
                  <c:v>0</c:v>
                </c:pt>
                <c:pt idx="16">
                  <c:v>0</c:v>
                </c:pt>
                <c:pt idx="17">
                  <c:v>0</c:v>
                </c:pt>
                <c:pt idx="18">
                  <c:v>0</c:v>
                </c:pt>
                <c:pt idx="19">
                  <c:v>2158.1136000000001</c:v>
                </c:pt>
                <c:pt idx="20">
                  <c:v>0</c:v>
                </c:pt>
                <c:pt idx="21">
                  <c:v>0</c:v>
                </c:pt>
                <c:pt idx="22">
                  <c:v>0</c:v>
                </c:pt>
                <c:pt idx="23">
                  <c:v>49038.48</c:v>
                </c:pt>
                <c:pt idx="24">
                  <c:v>0</c:v>
                </c:pt>
                <c:pt idx="25">
                  <c:v>0</c:v>
                </c:pt>
                <c:pt idx="26">
                  <c:v>867.24</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15743.472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大宜味村</c:v>
                </c:pt>
                <c:pt idx="1">
                  <c:v>田野畑村</c:v>
                </c:pt>
                <c:pt idx="2">
                  <c:v>大潟村</c:v>
                </c:pt>
                <c:pt idx="3">
                  <c:v>鮫川村</c:v>
                </c:pt>
                <c:pt idx="4">
                  <c:v>直島町</c:v>
                </c:pt>
                <c:pt idx="5">
                  <c:v>柳津町</c:v>
                </c:pt>
                <c:pt idx="6">
                  <c:v>豊頃町</c:v>
                </c:pt>
                <c:pt idx="7">
                  <c:v>下川町</c:v>
                </c:pt>
                <c:pt idx="8">
                  <c:v>奈半利町</c:v>
                </c:pt>
                <c:pt idx="9">
                  <c:v>和寒町</c:v>
                </c:pt>
                <c:pt idx="10">
                  <c:v>赤村</c:v>
                </c:pt>
                <c:pt idx="11">
                  <c:v>十津川村</c:v>
                </c:pt>
                <c:pt idx="12">
                  <c:v>太地町</c:v>
                </c:pt>
                <c:pt idx="13">
                  <c:v>沼田町</c:v>
                </c:pt>
                <c:pt idx="14">
                  <c:v>大蔵村</c:v>
                </c:pt>
                <c:pt idx="15">
                  <c:v>月形町</c:v>
                </c:pt>
                <c:pt idx="16">
                  <c:v>藤里町</c:v>
                </c:pt>
                <c:pt idx="17">
                  <c:v>剣淵町</c:v>
                </c:pt>
                <c:pt idx="18">
                  <c:v>新篠津村</c:v>
                </c:pt>
                <c:pt idx="19">
                  <c:v>京極町</c:v>
                </c:pt>
                <c:pt idx="20">
                  <c:v>球磨村</c:v>
                </c:pt>
                <c:pt idx="21">
                  <c:v>小平町</c:v>
                </c:pt>
                <c:pt idx="22">
                  <c:v>東栄町</c:v>
                </c:pt>
                <c:pt idx="23">
                  <c:v>若桜町</c:v>
                </c:pt>
                <c:pt idx="24">
                  <c:v>清川村</c:v>
                </c:pt>
                <c:pt idx="25">
                  <c:v>苫前町</c:v>
                </c:pt>
                <c:pt idx="26">
                  <c:v>日野町</c:v>
                </c:pt>
                <c:pt idx="27">
                  <c:v>天塩町</c:v>
                </c:pt>
                <c:pt idx="28">
                  <c:v>小谷村</c:v>
                </c:pt>
              </c:strCache>
            </c:strRef>
          </c:cat>
          <c:val>
            <c:numRef>
              <c:f>再エネ比較シート!$BU$13:$BU$42</c:f>
              <c:numCache>
                <c:formatCode>#,##0_);[Red]\(#,##0\)</c:formatCode>
                <c:ptCount val="30"/>
                <c:pt idx="0">
                  <c:v>7469.4969480000027</c:v>
                </c:pt>
                <c:pt idx="1">
                  <c:v>4952.4283320000004</c:v>
                </c:pt>
                <c:pt idx="2">
                  <c:v>2525.5395360000002</c:v>
                </c:pt>
                <c:pt idx="3">
                  <c:v>36524.886576000004</c:v>
                </c:pt>
                <c:pt idx="4">
                  <c:v>2424.5761560000001</c:v>
                </c:pt>
                <c:pt idx="5">
                  <c:v>489.35199599999999</c:v>
                </c:pt>
                <c:pt idx="6">
                  <c:v>37265.156709479998</c:v>
                </c:pt>
                <c:pt idx="7">
                  <c:v>15839.720178600001</c:v>
                </c:pt>
                <c:pt idx="8">
                  <c:v>6997.3202635199987</c:v>
                </c:pt>
                <c:pt idx="9">
                  <c:v>664.82522916000016</c:v>
                </c:pt>
                <c:pt idx="10">
                  <c:v>13885.801346400003</c:v>
                </c:pt>
                <c:pt idx="11">
                  <c:v>85922.36276399999</c:v>
                </c:pt>
                <c:pt idx="12">
                  <c:v>1516.4059319999999</c:v>
                </c:pt>
                <c:pt idx="13">
                  <c:v>244.22179199999999</c:v>
                </c:pt>
                <c:pt idx="14">
                  <c:v>2703.7547279999999</c:v>
                </c:pt>
                <c:pt idx="15">
                  <c:v>1605.38561448</c:v>
                </c:pt>
                <c:pt idx="16">
                  <c:v>390.65219999999999</c:v>
                </c:pt>
                <c:pt idx="17">
                  <c:v>1029.5679333599999</c:v>
                </c:pt>
                <c:pt idx="18">
                  <c:v>5816.8727707199996</c:v>
                </c:pt>
                <c:pt idx="19">
                  <c:v>2229.9561120000003</c:v>
                </c:pt>
                <c:pt idx="20">
                  <c:v>3856.775493000001</c:v>
                </c:pt>
                <c:pt idx="21">
                  <c:v>6881.7648960000006</c:v>
                </c:pt>
                <c:pt idx="22">
                  <c:v>1073.981256</c:v>
                </c:pt>
                <c:pt idx="23">
                  <c:v>49132.244412</c:v>
                </c:pt>
                <c:pt idx="24">
                  <c:v>345.4365840000001</c:v>
                </c:pt>
                <c:pt idx="25">
                  <c:v>161513.18967480006</c:v>
                </c:pt>
                <c:pt idx="26">
                  <c:v>1484.397768</c:v>
                </c:pt>
                <c:pt idx="27">
                  <c:v>11805.559416</c:v>
                </c:pt>
                <c:pt idx="28">
                  <c:v>50.051136</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日野町</c:v>
                </c:pt>
              </c:strCache>
            </c:strRef>
          </c:cat>
          <c:val>
            <c:numRef>
              <c:f>①CO2排出量の現状把握!$AX$43:$AX$45</c:f>
              <c:numCache>
                <c:formatCode>0%</c:formatCode>
                <c:ptCount val="3"/>
                <c:pt idx="0">
                  <c:v>0.42072759503743129</c:v>
                </c:pt>
                <c:pt idx="1">
                  <c:v>0.24018540866253693</c:v>
                </c:pt>
                <c:pt idx="2">
                  <c:v>0.18680986581736425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日野町</c:v>
                </c:pt>
              </c:strCache>
            </c:strRef>
          </c:cat>
          <c:val>
            <c:numRef>
              <c:f>①CO2排出量の現状把握!$AY$43:$AY$45</c:f>
              <c:numCache>
                <c:formatCode>0%</c:formatCode>
                <c:ptCount val="3"/>
                <c:pt idx="0">
                  <c:v>0.19118662390594171</c:v>
                </c:pt>
                <c:pt idx="1">
                  <c:v>0.2232897121549057</c:v>
                </c:pt>
                <c:pt idx="2">
                  <c:v>0.22327310230822686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日野町</c:v>
                </c:pt>
              </c:strCache>
            </c:strRef>
          </c:cat>
          <c:val>
            <c:numRef>
              <c:f>①CO2排出量の現状把握!$AZ$43:$AZ$45</c:f>
              <c:numCache>
                <c:formatCode>0%</c:formatCode>
                <c:ptCount val="3"/>
                <c:pt idx="0">
                  <c:v>0.18034974026133399</c:v>
                </c:pt>
                <c:pt idx="1">
                  <c:v>0.2460504318687298</c:v>
                </c:pt>
                <c:pt idx="2">
                  <c:v>0.24198221631433128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日野町</c:v>
                </c:pt>
              </c:strCache>
            </c:strRef>
          </c:cat>
          <c:val>
            <c:numRef>
              <c:f>①CO2排出量の現状把握!$BA$43:$BA$45</c:f>
              <c:numCache>
                <c:formatCode>0%</c:formatCode>
                <c:ptCount val="3"/>
                <c:pt idx="0">
                  <c:v>0.19226168778726088</c:v>
                </c:pt>
                <c:pt idx="1">
                  <c:v>0.27577712202249777</c:v>
                </c:pt>
                <c:pt idx="2">
                  <c:v>0.33786581700323726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鳥取県</c:v>
                </c:pt>
                <c:pt idx="2">
                  <c:v>日野町</c:v>
                </c:pt>
              </c:strCache>
            </c:strRef>
          </c:cat>
          <c:val>
            <c:numRef>
              <c:f>①CO2排出量の現状把握!$BB$43:$BB$45</c:f>
              <c:numCache>
                <c:formatCode>0%</c:formatCode>
                <c:ptCount val="3"/>
                <c:pt idx="0">
                  <c:v>1.5474353008032191E-2</c:v>
                </c:pt>
                <c:pt idx="1">
                  <c:v>1.4697325291329949E-2</c:v>
                </c:pt>
                <c:pt idx="2">
                  <c:v>1.0068998556840356E-2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1227</c:v>
                </c:pt>
                <c:pt idx="1">
                  <c:v>1227</c:v>
                </c:pt>
                <c:pt idx="2">
                  <c:v>1227</c:v>
                </c:pt>
                <c:pt idx="3">
                  <c:v>1227</c:v>
                </c:pt>
                <c:pt idx="4">
                  <c:v>1227</c:v>
                </c:pt>
                <c:pt idx="5">
                  <c:v>1259</c:v>
                </c:pt>
                <c:pt idx="6">
                  <c:v>1259</c:v>
                </c:pt>
                <c:pt idx="7">
                  <c:v>1259</c:v>
                </c:pt>
                <c:pt idx="8">
                  <c:v>1259</c:v>
                </c:pt>
                <c:pt idx="9">
                  <c:v>1259</c:v>
                </c:pt>
                <c:pt idx="10">
                  <c:v>1259</c:v>
                </c:pt>
                <c:pt idx="11">
                  <c:v>1135</c:v>
                </c:pt>
                <c:pt idx="12">
                  <c:v>1135</c:v>
                </c:pt>
                <c:pt idx="13">
                  <c:v>1135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0.4118878963379341</c:v>
                </c:pt>
                <c:pt idx="1">
                  <c:v>0.43911825332926741</c:v>
                </c:pt>
                <c:pt idx="2">
                  <c:v>0.44071703676379448</c:v>
                </c:pt>
                <c:pt idx="3">
                  <c:v>0.60155854757053562</c:v>
                </c:pt>
                <c:pt idx="4">
                  <c:v>0.42981229089297052</c:v>
                </c:pt>
                <c:pt idx="5">
                  <c:v>0.52538644135849233</c:v>
                </c:pt>
                <c:pt idx="6">
                  <c:v>0.43013382576159059</c:v>
                </c:pt>
                <c:pt idx="7">
                  <c:v>0.28934024830336241</c:v>
                </c:pt>
                <c:pt idx="8">
                  <c:v>0.27156040356738242</c:v>
                </c:pt>
                <c:pt idx="9">
                  <c:v>0.26605429490776072</c:v>
                </c:pt>
                <c:pt idx="10">
                  <c:v>0.25155328653132758</c:v>
                </c:pt>
                <c:pt idx="11">
                  <c:v>0.31116258351464982</c:v>
                </c:pt>
                <c:pt idx="12">
                  <c:v>0.24477038248595681</c:v>
                </c:pt>
                <c:pt idx="13">
                  <c:v>0.21024837400326521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3873</c:v>
                </c:pt>
                <c:pt idx="1">
                  <c:v>3791</c:v>
                </c:pt>
                <c:pt idx="2">
                  <c:v>3688</c:v>
                </c:pt>
                <c:pt idx="3">
                  <c:v>3604</c:v>
                </c:pt>
                <c:pt idx="4">
                  <c:v>3551</c:v>
                </c:pt>
                <c:pt idx="5">
                  <c:v>3479</c:v>
                </c:pt>
                <c:pt idx="6">
                  <c:v>3414</c:v>
                </c:pt>
                <c:pt idx="7">
                  <c:v>3348</c:v>
                </c:pt>
                <c:pt idx="8">
                  <c:v>3253</c:v>
                </c:pt>
                <c:pt idx="9">
                  <c:v>3156</c:v>
                </c:pt>
                <c:pt idx="10">
                  <c:v>3054</c:v>
                </c:pt>
                <c:pt idx="11">
                  <c:v>2990</c:v>
                </c:pt>
                <c:pt idx="12">
                  <c:v>2916</c:v>
                </c:pt>
                <c:pt idx="13">
                  <c:v>2859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日野町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1693</v>
      </c>
      <c r="B9" s="70">
        <v>426</v>
      </c>
      <c r="C9" s="70">
        <v>1</v>
      </c>
      <c r="D9" s="70">
        <v>26</v>
      </c>
      <c r="E9" s="70">
        <v>1990</v>
      </c>
      <c r="F9" s="70" t="s">
        <v>787</v>
      </c>
      <c r="G9" s="70" t="s">
        <v>1694</v>
      </c>
      <c r="H9" s="70" t="s">
        <v>1695</v>
      </c>
      <c r="I9" s="148"/>
      <c r="J9" s="71">
        <v>0.72994418886660517</v>
      </c>
      <c r="K9" s="71">
        <v>0.7580188162338245</v>
      </c>
      <c r="L9" s="71">
        <v>0</v>
      </c>
      <c r="M9" s="71">
        <v>2.6981930363452369</v>
      </c>
      <c r="N9" s="71">
        <v>5.637456761396396</v>
      </c>
      <c r="O9" s="71">
        <v>4.0212812452586997</v>
      </c>
      <c r="P9" s="71">
        <v>4.0113488485930171</v>
      </c>
      <c r="Q9" s="71">
        <v>0.216362924806171</v>
      </c>
      <c r="R9" s="71">
        <v>0</v>
      </c>
      <c r="S9" s="71">
        <v>0.22127740375884131</v>
      </c>
      <c r="T9" s="72"/>
      <c r="U9" s="71">
        <v>34487</v>
      </c>
      <c r="V9" s="71">
        <v>177</v>
      </c>
      <c r="W9" s="71">
        <v>0</v>
      </c>
      <c r="X9" s="71">
        <v>585</v>
      </c>
      <c r="Y9" s="71">
        <v>1296</v>
      </c>
      <c r="Z9" s="71">
        <v>1654</v>
      </c>
      <c r="AA9" s="71">
        <v>974</v>
      </c>
      <c r="AB9" s="71">
        <v>3513</v>
      </c>
      <c r="AC9" s="71">
        <v>0</v>
      </c>
      <c r="AD9" s="71">
        <v>0.22127740375884131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1696</v>
      </c>
      <c r="B10" s="70">
        <v>427</v>
      </c>
      <c r="C10" s="70">
        <v>2</v>
      </c>
      <c r="D10" s="70">
        <v>26</v>
      </c>
      <c r="E10" s="70">
        <v>2005</v>
      </c>
      <c r="F10" s="70" t="s">
        <v>789</v>
      </c>
      <c r="G10" s="70" t="s">
        <v>1694</v>
      </c>
      <c r="H10" s="70" t="s">
        <v>1695</v>
      </c>
      <c r="I10" s="148"/>
      <c r="J10" s="71">
        <v>1.2044489190857099</v>
      </c>
      <c r="K10" s="71">
        <v>1.1764706718403399</v>
      </c>
      <c r="L10" s="71">
        <v>2.3000606829105519</v>
      </c>
      <c r="M10" s="71">
        <v>4.5487714003710664</v>
      </c>
      <c r="N10" s="71">
        <v>7.9774627441290686</v>
      </c>
      <c r="O10" s="71">
        <v>4.3112318208678806</v>
      </c>
      <c r="P10" s="71">
        <v>6.1802274513740576</v>
      </c>
      <c r="Q10" s="71">
        <v>0.20684816677801399</v>
      </c>
      <c r="R10" s="71">
        <v>0</v>
      </c>
      <c r="S10" s="71">
        <v>0</v>
      </c>
      <c r="T10" s="72"/>
      <c r="U10" s="71">
        <v>49135</v>
      </c>
      <c r="V10" s="71">
        <v>312</v>
      </c>
      <c r="W10" s="71">
        <v>25</v>
      </c>
      <c r="X10" s="71">
        <v>424</v>
      </c>
      <c r="Y10" s="71">
        <v>1609</v>
      </c>
      <c r="Z10" s="71">
        <v>2052</v>
      </c>
      <c r="AA10" s="71">
        <v>1229</v>
      </c>
      <c r="AB10" s="71">
        <v>3511</v>
      </c>
      <c r="AC10" s="71">
        <v>0</v>
      </c>
      <c r="AD10" s="71">
        <v>0</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1697</v>
      </c>
      <c r="B11" s="70">
        <v>428</v>
      </c>
      <c r="C11" s="70">
        <v>3</v>
      </c>
      <c r="D11" s="70">
        <v>26</v>
      </c>
      <c r="E11" s="70">
        <v>2006</v>
      </c>
      <c r="F11" s="70" t="s">
        <v>790</v>
      </c>
      <c r="G11" s="70" t="s">
        <v>1694</v>
      </c>
      <c r="H11" s="70" t="s">
        <v>1695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1698</v>
      </c>
      <c r="B12" s="70">
        <v>429</v>
      </c>
      <c r="C12" s="70">
        <v>4</v>
      </c>
      <c r="D12" s="70">
        <v>26</v>
      </c>
      <c r="E12" s="70">
        <v>2007</v>
      </c>
      <c r="F12" s="70" t="s">
        <v>791</v>
      </c>
      <c r="G12" s="70" t="s">
        <v>1694</v>
      </c>
      <c r="H12" s="70" t="s">
        <v>1695</v>
      </c>
      <c r="I12" s="148"/>
      <c r="J12" s="71">
        <v>1.078232871681613</v>
      </c>
      <c r="K12" s="71">
        <v>1.00068006353662</v>
      </c>
      <c r="L12" s="71">
        <v>4.669880292068453</v>
      </c>
      <c r="M12" s="71">
        <v>5.4078521907722443</v>
      </c>
      <c r="N12" s="71">
        <v>7.0792776823768753</v>
      </c>
      <c r="O12" s="71">
        <v>3.7328871282511349</v>
      </c>
      <c r="P12" s="71">
        <v>6.0563106727199134</v>
      </c>
      <c r="Q12" s="71">
        <v>0.21254978880015199</v>
      </c>
      <c r="R12" s="71">
        <v>0</v>
      </c>
      <c r="S12" s="71">
        <v>0</v>
      </c>
      <c r="T12" s="72"/>
      <c r="U12" s="71">
        <v>48352</v>
      </c>
      <c r="V12" s="71">
        <v>269</v>
      </c>
      <c r="W12" s="71">
        <v>62</v>
      </c>
      <c r="X12" s="71">
        <v>700</v>
      </c>
      <c r="Y12" s="71">
        <v>1608</v>
      </c>
      <c r="Z12" s="71">
        <v>1847</v>
      </c>
      <c r="AA12" s="71">
        <v>1186</v>
      </c>
      <c r="AB12" s="71">
        <v>3417</v>
      </c>
      <c r="AC12" s="71">
        <v>0</v>
      </c>
      <c r="AD12" s="71">
        <v>0</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1699</v>
      </c>
      <c r="B13" s="70">
        <v>430</v>
      </c>
      <c r="C13" s="70">
        <v>5</v>
      </c>
      <c r="D13" s="70">
        <v>26</v>
      </c>
      <c r="E13" s="70">
        <v>2008</v>
      </c>
      <c r="F13" s="70" t="s">
        <v>792</v>
      </c>
      <c r="G13" s="70" t="s">
        <v>1694</v>
      </c>
      <c r="H13" s="70" t="s">
        <v>1695</v>
      </c>
      <c r="I13" s="148"/>
      <c r="J13" s="71">
        <v>0.50870121467757667</v>
      </c>
      <c r="K13" s="71">
        <v>0.77468241090242096</v>
      </c>
      <c r="L13" s="71">
        <v>4.2424925843268033</v>
      </c>
      <c r="M13" s="71">
        <v>6.0447329105646812</v>
      </c>
      <c r="N13" s="71">
        <v>7.5702868101076328</v>
      </c>
      <c r="O13" s="71">
        <v>3.6648876217189219</v>
      </c>
      <c r="P13" s="71">
        <v>5.7229649752933094</v>
      </c>
      <c r="Q13" s="71">
        <v>0.20911036916543499</v>
      </c>
      <c r="R13" s="71">
        <v>0</v>
      </c>
      <c r="S13" s="71">
        <v>0</v>
      </c>
      <c r="T13" s="72"/>
      <c r="U13" s="71">
        <v>26413</v>
      </c>
      <c r="V13" s="71">
        <v>269</v>
      </c>
      <c r="W13" s="71">
        <v>62</v>
      </c>
      <c r="X13" s="71">
        <v>700</v>
      </c>
      <c r="Y13" s="71">
        <v>1627</v>
      </c>
      <c r="Z13" s="71">
        <v>1877</v>
      </c>
      <c r="AA13" s="71">
        <v>1122</v>
      </c>
      <c r="AB13" s="71">
        <v>3417</v>
      </c>
      <c r="AC13" s="71">
        <v>0</v>
      </c>
      <c r="AD13" s="71">
        <v>0</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1700</v>
      </c>
      <c r="B14" s="70">
        <v>431</v>
      </c>
      <c r="C14" s="70">
        <v>6</v>
      </c>
      <c r="D14" s="70">
        <v>26</v>
      </c>
      <c r="E14" s="70">
        <v>2009</v>
      </c>
      <c r="F14" s="70" t="s">
        <v>176</v>
      </c>
      <c r="G14" s="70" t="s">
        <v>1694</v>
      </c>
      <c r="H14" s="70" t="s">
        <v>1695</v>
      </c>
      <c r="I14" s="148"/>
      <c r="J14" s="71">
        <v>0.47586048621974691</v>
      </c>
      <c r="K14" s="71">
        <v>0.66366833883636556</v>
      </c>
      <c r="L14" s="71">
        <v>5.5446146916234946</v>
      </c>
      <c r="M14" s="71">
        <v>5.6334290311636241</v>
      </c>
      <c r="N14" s="71">
        <v>6.7574580499988803</v>
      </c>
      <c r="O14" s="71">
        <v>3.70506331791846</v>
      </c>
      <c r="P14" s="71">
        <v>5.584545531297965</v>
      </c>
      <c r="Q14" s="71">
        <v>0.19605401615322701</v>
      </c>
      <c r="R14" s="71">
        <v>0</v>
      </c>
      <c r="S14" s="71">
        <v>0</v>
      </c>
      <c r="T14" s="72"/>
      <c r="U14" s="71">
        <v>22117</v>
      </c>
      <c r="V14" s="71">
        <v>230</v>
      </c>
      <c r="W14" s="71">
        <v>123</v>
      </c>
      <c r="X14" s="71">
        <v>728</v>
      </c>
      <c r="Y14" s="71">
        <v>1629</v>
      </c>
      <c r="Z14" s="71">
        <v>1873</v>
      </c>
      <c r="AA14" s="71">
        <v>1124</v>
      </c>
      <c r="AB14" s="71">
        <v>3363</v>
      </c>
      <c r="AC14" s="71">
        <v>0</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1701</v>
      </c>
      <c r="B15" s="70">
        <v>432</v>
      </c>
      <c r="C15" s="70">
        <v>7</v>
      </c>
      <c r="D15" s="70">
        <v>26</v>
      </c>
      <c r="E15" s="70">
        <v>2010</v>
      </c>
      <c r="F15" s="70" t="s">
        <v>177</v>
      </c>
      <c r="G15" s="70" t="s">
        <v>1694</v>
      </c>
      <c r="H15" s="70" t="s">
        <v>1695</v>
      </c>
      <c r="I15" s="148"/>
      <c r="J15" s="71">
        <v>0.3900460985803072</v>
      </c>
      <c r="K15" s="71">
        <v>0.70361020882574943</v>
      </c>
      <c r="L15" s="71">
        <v>5.4058074054765974</v>
      </c>
      <c r="M15" s="71">
        <v>5.8402864641141061</v>
      </c>
      <c r="N15" s="71">
        <v>7.2724182127611394</v>
      </c>
      <c r="O15" s="71">
        <v>3.678081292538133</v>
      </c>
      <c r="P15" s="71">
        <v>5.7224887311928274</v>
      </c>
      <c r="Q15" s="71">
        <v>0.20673080715113001</v>
      </c>
      <c r="R15" s="71">
        <v>0</v>
      </c>
      <c r="S15" s="71">
        <v>0</v>
      </c>
      <c r="T15" s="72"/>
      <c r="U15" s="71">
        <v>20556</v>
      </c>
      <c r="V15" s="71">
        <v>230</v>
      </c>
      <c r="W15" s="71">
        <v>123</v>
      </c>
      <c r="X15" s="71">
        <v>728</v>
      </c>
      <c r="Y15" s="71">
        <v>1661</v>
      </c>
      <c r="Z15" s="71">
        <v>1868</v>
      </c>
      <c r="AA15" s="71">
        <v>1123</v>
      </c>
      <c r="AB15" s="71">
        <v>3398</v>
      </c>
      <c r="AC15" s="71">
        <v>0</v>
      </c>
      <c r="AD15" s="71">
        <v>0</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1702</v>
      </c>
      <c r="B16" s="70">
        <v>433</v>
      </c>
      <c r="C16" s="70">
        <v>8</v>
      </c>
      <c r="D16" s="70">
        <v>26</v>
      </c>
      <c r="E16" s="70">
        <v>2011</v>
      </c>
      <c r="F16" s="70" t="s">
        <v>178</v>
      </c>
      <c r="G16" s="70" t="s">
        <v>1694</v>
      </c>
      <c r="H16" s="70" t="s">
        <v>1695</v>
      </c>
      <c r="I16" s="148"/>
      <c r="J16" s="71">
        <v>0.30887939388653068</v>
      </c>
      <c r="K16" s="71">
        <v>0.79494943728222001</v>
      </c>
      <c r="L16" s="71">
        <v>6.0688665211521782</v>
      </c>
      <c r="M16" s="71">
        <v>5.6850480614025507</v>
      </c>
      <c r="N16" s="71">
        <v>7.4855831916439053</v>
      </c>
      <c r="O16" s="71">
        <v>3.6095096718069595</v>
      </c>
      <c r="P16" s="71">
        <v>5.3987673923687689</v>
      </c>
      <c r="Q16" s="71">
        <v>0.236005391585659</v>
      </c>
      <c r="R16" s="71">
        <v>0</v>
      </c>
      <c r="S16" s="71">
        <v>0</v>
      </c>
      <c r="T16" s="72"/>
      <c r="U16" s="71">
        <v>17273</v>
      </c>
      <c r="V16" s="71">
        <v>230</v>
      </c>
      <c r="W16" s="71">
        <v>123</v>
      </c>
      <c r="X16" s="71">
        <v>728</v>
      </c>
      <c r="Y16" s="71">
        <v>1658</v>
      </c>
      <c r="Z16" s="71">
        <v>1873</v>
      </c>
      <c r="AA16" s="71">
        <v>1091</v>
      </c>
      <c r="AB16" s="71">
        <v>3363</v>
      </c>
      <c r="AC16" s="71">
        <v>0</v>
      </c>
      <c r="AD16" s="71">
        <v>0</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1703</v>
      </c>
      <c r="B17" s="70">
        <v>434</v>
      </c>
      <c r="C17" s="70">
        <v>9</v>
      </c>
      <c r="D17" s="70">
        <v>26</v>
      </c>
      <c r="E17" s="70">
        <v>2012</v>
      </c>
      <c r="F17" s="70" t="s">
        <v>179</v>
      </c>
      <c r="G17" s="70" t="s">
        <v>1694</v>
      </c>
      <c r="H17" s="70" t="s">
        <v>1695</v>
      </c>
      <c r="I17" s="148"/>
      <c r="J17" s="71">
        <v>0.30059019851481139</v>
      </c>
      <c r="K17" s="71">
        <v>0.70355343017853511</v>
      </c>
      <c r="L17" s="71">
        <v>5.8554006437271093</v>
      </c>
      <c r="M17" s="71">
        <v>5.8927188852396108</v>
      </c>
      <c r="N17" s="71">
        <v>6.5626999763628531</v>
      </c>
      <c r="O17" s="71">
        <v>3.6269929888437393</v>
      </c>
      <c r="P17" s="71">
        <v>5.4941796587576794</v>
      </c>
      <c r="Q17" s="71">
        <v>0.25603387274240602</v>
      </c>
      <c r="R17" s="71">
        <v>0</v>
      </c>
      <c r="S17" s="71">
        <v>0</v>
      </c>
      <c r="T17" s="72"/>
      <c r="U17" s="71">
        <v>18928</v>
      </c>
      <c r="V17" s="71">
        <v>230</v>
      </c>
      <c r="W17" s="71">
        <v>123</v>
      </c>
      <c r="X17" s="71">
        <v>728</v>
      </c>
      <c r="Y17" s="71">
        <v>1670</v>
      </c>
      <c r="Z17" s="71">
        <v>1897</v>
      </c>
      <c r="AA17" s="71">
        <v>1104</v>
      </c>
      <c r="AB17" s="71">
        <v>3358</v>
      </c>
      <c r="AC17" s="71">
        <v>0</v>
      </c>
      <c r="AD17" s="71">
        <v>0</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1704</v>
      </c>
      <c r="B18" s="70">
        <v>435</v>
      </c>
      <c r="C18" s="70">
        <v>10</v>
      </c>
      <c r="D18" s="70">
        <v>26</v>
      </c>
      <c r="E18" s="70">
        <v>2013</v>
      </c>
      <c r="F18" s="70" t="s">
        <v>180</v>
      </c>
      <c r="G18" s="70" t="s">
        <v>1694</v>
      </c>
      <c r="H18" s="70" t="s">
        <v>1695</v>
      </c>
      <c r="I18" s="148"/>
      <c r="J18" s="71">
        <v>0.31731277153042542</v>
      </c>
      <c r="K18" s="71">
        <v>0.6536420684572205</v>
      </c>
      <c r="L18" s="71">
        <v>5.2482330778872521</v>
      </c>
      <c r="M18" s="71">
        <v>6.0825177548597544</v>
      </c>
      <c r="N18" s="71">
        <v>6.545893094826301</v>
      </c>
      <c r="O18" s="71">
        <v>3.5872811391335819</v>
      </c>
      <c r="P18" s="71">
        <v>5.5648354067544865</v>
      </c>
      <c r="Q18" s="71">
        <v>0.25565792400239501</v>
      </c>
      <c r="R18" s="71">
        <v>0</v>
      </c>
      <c r="S18" s="71">
        <v>0</v>
      </c>
      <c r="T18" s="72"/>
      <c r="U18" s="71">
        <v>19290</v>
      </c>
      <c r="V18" s="71">
        <v>230</v>
      </c>
      <c r="W18" s="71">
        <v>123</v>
      </c>
      <c r="X18" s="71">
        <v>728</v>
      </c>
      <c r="Y18" s="71">
        <v>1665</v>
      </c>
      <c r="Z18" s="71">
        <v>1960</v>
      </c>
      <c r="AA18" s="71">
        <v>1114</v>
      </c>
      <c r="AB18" s="71">
        <v>3305</v>
      </c>
      <c r="AC18" s="71">
        <v>0</v>
      </c>
      <c r="AD18" s="71">
        <v>0</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1705</v>
      </c>
      <c r="B19" s="70">
        <v>436</v>
      </c>
      <c r="C19" s="70">
        <v>11</v>
      </c>
      <c r="D19" s="70">
        <v>26</v>
      </c>
      <c r="E19" s="70">
        <v>2014</v>
      </c>
      <c r="F19" s="70" t="s">
        <v>181</v>
      </c>
      <c r="G19" s="70" t="s">
        <v>1694</v>
      </c>
      <c r="H19" s="70" t="s">
        <v>1695</v>
      </c>
      <c r="I19" s="148"/>
      <c r="J19" s="71">
        <v>0.43936851874897348</v>
      </c>
      <c r="K19" s="71">
        <v>0.42764758518627538</v>
      </c>
      <c r="L19" s="71">
        <v>4.413716134198066</v>
      </c>
      <c r="M19" s="71">
        <v>6.3190791964893229</v>
      </c>
      <c r="N19" s="71">
        <v>6.6302387576704911</v>
      </c>
      <c r="O19" s="71">
        <v>3.4546620947991</v>
      </c>
      <c r="P19" s="71">
        <v>5.4682273448216199</v>
      </c>
      <c r="Q19" s="71">
        <v>0.243284680096198</v>
      </c>
      <c r="R19" s="71">
        <v>0</v>
      </c>
      <c r="S19" s="71">
        <v>0</v>
      </c>
      <c r="T19" s="72"/>
      <c r="U19" s="71">
        <v>26344</v>
      </c>
      <c r="V19" s="71">
        <v>138</v>
      </c>
      <c r="W19" s="71">
        <v>92</v>
      </c>
      <c r="X19" s="71">
        <v>856</v>
      </c>
      <c r="Y19" s="71">
        <v>1682</v>
      </c>
      <c r="Z19" s="71">
        <v>1988</v>
      </c>
      <c r="AA19" s="71">
        <v>1089</v>
      </c>
      <c r="AB19" s="71">
        <v>3278</v>
      </c>
      <c r="AC19" s="71">
        <v>0</v>
      </c>
      <c r="AD19" s="71">
        <v>0</v>
      </c>
      <c r="AE19" s="72"/>
      <c r="AF19" s="71"/>
      <c r="AG19" s="71"/>
      <c r="AH19" s="71"/>
      <c r="AI19" s="71"/>
      <c r="AJ19" s="71"/>
      <c r="AK19" s="71"/>
      <c r="AL19" s="71"/>
      <c r="AM19" s="71"/>
      <c r="AN19" s="71"/>
      <c r="AO19" s="71"/>
      <c r="AP19" s="71"/>
      <c r="AQ19" s="72"/>
      <c r="AR19" s="71">
        <v>5</v>
      </c>
      <c r="AS19" s="71">
        <v>7</v>
      </c>
      <c r="AT19" s="71">
        <v>0</v>
      </c>
      <c r="AU19" s="71">
        <v>1</v>
      </c>
      <c r="AV19" s="71">
        <v>0</v>
      </c>
      <c r="AW19" s="71">
        <v>0</v>
      </c>
      <c r="AX19" s="71"/>
      <c r="AY19" s="72"/>
      <c r="AZ19" s="71">
        <v>38.299999999999997</v>
      </c>
      <c r="BA19" s="71">
        <v>194.3</v>
      </c>
      <c r="BB19" s="71">
        <v>0</v>
      </c>
      <c r="BC19" s="71">
        <v>370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1706</v>
      </c>
      <c r="B20" s="70">
        <v>437</v>
      </c>
      <c r="C20" s="70">
        <v>12</v>
      </c>
      <c r="D20" s="70">
        <v>26</v>
      </c>
      <c r="E20" s="70">
        <v>2015</v>
      </c>
      <c r="F20" s="70" t="s">
        <v>182</v>
      </c>
      <c r="G20" s="70" t="s">
        <v>1694</v>
      </c>
      <c r="H20" s="70" t="s">
        <v>1695</v>
      </c>
      <c r="I20" s="148"/>
      <c r="J20" s="71">
        <v>0</v>
      </c>
      <c r="K20" s="71">
        <v>0.42531179526016372</v>
      </c>
      <c r="L20" s="71">
        <v>5.0693527430255294</v>
      </c>
      <c r="M20" s="71">
        <v>5.7208604979654512</v>
      </c>
      <c r="N20" s="71">
        <v>6.1480831751865326</v>
      </c>
      <c r="O20" s="71">
        <v>3.53016679288275</v>
      </c>
      <c r="P20" s="71">
        <v>5.341889862714619</v>
      </c>
      <c r="Q20" s="71">
        <v>0.229368880635789</v>
      </c>
      <c r="R20" s="71">
        <v>0</v>
      </c>
      <c r="S20" s="71">
        <v>0</v>
      </c>
      <c r="T20" s="72"/>
      <c r="U20" s="71">
        <v>0</v>
      </c>
      <c r="V20" s="71">
        <v>138</v>
      </c>
      <c r="W20" s="71">
        <v>92</v>
      </c>
      <c r="X20" s="71">
        <v>856</v>
      </c>
      <c r="Y20" s="71">
        <v>1647</v>
      </c>
      <c r="Z20" s="71">
        <v>2051</v>
      </c>
      <c r="AA20" s="71">
        <v>1063</v>
      </c>
      <c r="AB20" s="71">
        <v>3157</v>
      </c>
      <c r="AC20" s="71">
        <v>0</v>
      </c>
      <c r="AD20" s="71">
        <v>0</v>
      </c>
      <c r="AE20" s="72"/>
      <c r="AF20" s="71">
        <v>0</v>
      </c>
      <c r="AG20" s="71">
        <v>272385.86011612858</v>
      </c>
      <c r="AH20" s="71">
        <v>1019343.10105257</v>
      </c>
      <c r="AI20" s="71">
        <v>5765886.4195696367</v>
      </c>
      <c r="AJ20" s="71">
        <v>6718654.0548950834</v>
      </c>
      <c r="AK20" s="71">
        <v>0</v>
      </c>
      <c r="AL20" s="71">
        <v>0</v>
      </c>
      <c r="AM20" s="71">
        <v>432653.60688308312</v>
      </c>
      <c r="AN20" s="71">
        <v>0</v>
      </c>
      <c r="AO20" s="71">
        <v>0</v>
      </c>
      <c r="AP20" s="71">
        <v>14208923.0425165</v>
      </c>
      <c r="AQ20" s="72"/>
      <c r="AR20" s="71">
        <v>6</v>
      </c>
      <c r="AS20" s="71">
        <v>21</v>
      </c>
      <c r="AT20" s="71">
        <v>0</v>
      </c>
      <c r="AU20" s="71">
        <v>1</v>
      </c>
      <c r="AV20" s="71">
        <v>0</v>
      </c>
      <c r="AW20" s="71">
        <v>0</v>
      </c>
      <c r="AX20" s="71"/>
      <c r="AY20" s="72"/>
      <c r="AZ20" s="71">
        <v>43.8</v>
      </c>
      <c r="BA20" s="71">
        <v>892.7</v>
      </c>
      <c r="BB20" s="71">
        <v>0</v>
      </c>
      <c r="BC20" s="71">
        <v>370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1707</v>
      </c>
      <c r="B21" s="70">
        <v>438</v>
      </c>
      <c r="C21" s="70">
        <v>13</v>
      </c>
      <c r="D21" s="70">
        <v>26</v>
      </c>
      <c r="E21" s="70">
        <v>2016</v>
      </c>
      <c r="F21" s="70" t="s">
        <v>155</v>
      </c>
      <c r="G21" s="70" t="s">
        <v>1694</v>
      </c>
      <c r="H21" s="70" t="s">
        <v>1695</v>
      </c>
      <c r="I21" s="148"/>
      <c r="J21" s="71">
        <v>0.72893699634389109</v>
      </c>
      <c r="K21" s="71">
        <v>0.40556727809402043</v>
      </c>
      <c r="L21" s="71">
        <v>4.838026186802888</v>
      </c>
      <c r="M21" s="71">
        <v>5.929283338965142</v>
      </c>
      <c r="N21" s="71">
        <v>6.1720676274430994</v>
      </c>
      <c r="O21" s="71">
        <v>3.4209869026495907</v>
      </c>
      <c r="P21" s="71">
        <v>4.9947661482144188</v>
      </c>
      <c r="Q21" s="71">
        <v>0.2232678400379785</v>
      </c>
      <c r="R21" s="71">
        <v>0</v>
      </c>
      <c r="S21" s="71">
        <v>0.29142022546716562</v>
      </c>
      <c r="T21" s="72"/>
      <c r="U21" s="71">
        <v>35045</v>
      </c>
      <c r="V21" s="71">
        <v>138</v>
      </c>
      <c r="W21" s="71">
        <v>92</v>
      </c>
      <c r="X21" s="71">
        <v>856</v>
      </c>
      <c r="Y21" s="71">
        <v>1661</v>
      </c>
      <c r="Z21" s="71">
        <v>2012</v>
      </c>
      <c r="AA21" s="71">
        <v>1028</v>
      </c>
      <c r="AB21" s="71">
        <v>3161</v>
      </c>
      <c r="AC21" s="71">
        <v>0</v>
      </c>
      <c r="AD21" s="71">
        <v>0.29142022546716562</v>
      </c>
      <c r="AE21" s="72"/>
      <c r="AF21" s="71">
        <v>605156.96790006431</v>
      </c>
      <c r="AG21" s="71">
        <v>237463.88621184209</v>
      </c>
      <c r="AH21" s="71">
        <v>766139.82441373297</v>
      </c>
      <c r="AI21" s="71">
        <v>6189584.8564134398</v>
      </c>
      <c r="AJ21" s="71">
        <v>6856342.066889273</v>
      </c>
      <c r="AK21" s="71">
        <v>0</v>
      </c>
      <c r="AL21" s="71">
        <v>0</v>
      </c>
      <c r="AM21" s="71">
        <v>433538.34538924618</v>
      </c>
      <c r="AN21" s="71">
        <v>0</v>
      </c>
      <c r="AO21" s="71">
        <v>0</v>
      </c>
      <c r="AP21" s="71">
        <v>15088225.947217599</v>
      </c>
      <c r="AQ21" s="72"/>
      <c r="AR21" s="71">
        <v>7</v>
      </c>
      <c r="AS21" s="71">
        <v>25</v>
      </c>
      <c r="AT21" s="71">
        <v>0</v>
      </c>
      <c r="AU21" s="71">
        <v>1</v>
      </c>
      <c r="AV21" s="71">
        <v>0</v>
      </c>
      <c r="AW21" s="71">
        <v>0</v>
      </c>
      <c r="AX21" s="71"/>
      <c r="AY21" s="72"/>
      <c r="AZ21" s="71">
        <v>51.2</v>
      </c>
      <c r="BA21" s="71">
        <v>2911.2</v>
      </c>
      <c r="BB21" s="71">
        <v>0</v>
      </c>
      <c r="BC21" s="71">
        <v>370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1708</v>
      </c>
      <c r="B22" s="70">
        <v>439</v>
      </c>
      <c r="C22" s="70">
        <v>14</v>
      </c>
      <c r="D22" s="70">
        <v>26</v>
      </c>
      <c r="E22" s="70">
        <v>2017</v>
      </c>
      <c r="F22" s="70" t="s">
        <v>156</v>
      </c>
      <c r="G22" s="70" t="s">
        <v>1694</v>
      </c>
      <c r="H22" s="70" t="s">
        <v>1695</v>
      </c>
      <c r="I22" s="148"/>
      <c r="J22" s="71">
        <v>0.58499752010701289</v>
      </c>
      <c r="K22" s="71">
        <v>0.43660496998655351</v>
      </c>
      <c r="L22" s="71">
        <v>3.75619995666601</v>
      </c>
      <c r="M22" s="71">
        <v>5.9537458777183163</v>
      </c>
      <c r="N22" s="71">
        <v>6.3285967927137996</v>
      </c>
      <c r="O22" s="71">
        <v>3.3852351116367445</v>
      </c>
      <c r="P22" s="71">
        <v>5.1127923418654717</v>
      </c>
      <c r="Q22" s="71">
        <v>0.21358267776820999</v>
      </c>
      <c r="R22" s="71">
        <v>0</v>
      </c>
      <c r="S22" s="71">
        <v>0.40975655154245483</v>
      </c>
      <c r="T22" s="72"/>
      <c r="U22" s="71">
        <v>30956</v>
      </c>
      <c r="V22" s="71">
        <v>138</v>
      </c>
      <c r="W22" s="71">
        <v>92</v>
      </c>
      <c r="X22" s="71">
        <v>856</v>
      </c>
      <c r="Y22" s="71">
        <v>1656</v>
      </c>
      <c r="Z22" s="71">
        <v>2024</v>
      </c>
      <c r="AA22" s="71">
        <v>1059</v>
      </c>
      <c r="AB22" s="71">
        <v>3127</v>
      </c>
      <c r="AC22" s="71">
        <v>0</v>
      </c>
      <c r="AD22" s="71">
        <v>0.40975655154245483</v>
      </c>
      <c r="AE22" s="72"/>
      <c r="AF22" s="71">
        <v>460751.59187958931</v>
      </c>
      <c r="AG22" s="71">
        <v>256883.1160137215</v>
      </c>
      <c r="AH22" s="71">
        <v>800975.89634305064</v>
      </c>
      <c r="AI22" s="71">
        <v>6346895.0020849658</v>
      </c>
      <c r="AJ22" s="71">
        <v>7214002.665671533</v>
      </c>
      <c r="AK22" s="71">
        <v>0</v>
      </c>
      <c r="AL22" s="71">
        <v>0</v>
      </c>
      <c r="AM22" s="71">
        <v>429546.24056256667</v>
      </c>
      <c r="AN22" s="71">
        <v>0</v>
      </c>
      <c r="AO22" s="71">
        <v>0</v>
      </c>
      <c r="AP22" s="71">
        <v>15509054.512555428</v>
      </c>
      <c r="AQ22" s="72"/>
      <c r="AR22" s="71">
        <v>8</v>
      </c>
      <c r="AS22" s="71">
        <v>38</v>
      </c>
      <c r="AT22" s="71">
        <v>0</v>
      </c>
      <c r="AU22" s="71">
        <v>1</v>
      </c>
      <c r="AV22" s="71">
        <v>0</v>
      </c>
      <c r="AW22" s="71">
        <v>0</v>
      </c>
      <c r="AX22" s="71"/>
      <c r="AY22" s="72"/>
      <c r="AZ22" s="71">
        <v>60.7</v>
      </c>
      <c r="BA22" s="71">
        <v>3741.4</v>
      </c>
      <c r="BB22" s="71">
        <v>0</v>
      </c>
      <c r="BC22" s="71">
        <v>370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1709</v>
      </c>
      <c r="B23" s="70">
        <v>440</v>
      </c>
      <c r="C23" s="70">
        <v>15</v>
      </c>
      <c r="D23" s="70">
        <v>26</v>
      </c>
      <c r="E23" s="70">
        <v>2018</v>
      </c>
      <c r="F23" s="70" t="s">
        <v>183</v>
      </c>
      <c r="G23" s="70" t="s">
        <v>1694</v>
      </c>
      <c r="H23" s="70" t="s">
        <v>1695</v>
      </c>
      <c r="I23" s="148"/>
      <c r="J23" s="71">
        <v>1.1187539910840396</v>
      </c>
      <c r="K23" s="71">
        <v>0.41655391320069729</v>
      </c>
      <c r="L23" s="71">
        <v>3.5359958074763291</v>
      </c>
      <c r="M23" s="71">
        <v>6.8885900977607761</v>
      </c>
      <c r="N23" s="71">
        <v>5.6233951039806236</v>
      </c>
      <c r="O23" s="71">
        <v>3.2691179804796882</v>
      </c>
      <c r="P23" s="71">
        <v>5.0714581636748202</v>
      </c>
      <c r="Q23" s="71">
        <v>0.19578339431143499</v>
      </c>
      <c r="R23" s="71">
        <v>0</v>
      </c>
      <c r="S23" s="71">
        <v>0.45175944297127407</v>
      </c>
      <c r="T23" s="72"/>
      <c r="U23" s="71">
        <v>61021</v>
      </c>
      <c r="V23" s="71">
        <v>138</v>
      </c>
      <c r="W23" s="71">
        <v>92</v>
      </c>
      <c r="X23" s="71">
        <v>856</v>
      </c>
      <c r="Y23" s="71">
        <v>1639</v>
      </c>
      <c r="Z23" s="71">
        <v>1992</v>
      </c>
      <c r="AA23" s="71">
        <v>1061</v>
      </c>
      <c r="AB23" s="71">
        <v>3089</v>
      </c>
      <c r="AC23" s="71">
        <v>0</v>
      </c>
      <c r="AD23" s="71">
        <v>0.45175944297127413</v>
      </c>
      <c r="AE23" s="72"/>
      <c r="AF23" s="71">
        <v>716353.06992715015</v>
      </c>
      <c r="AG23" s="71">
        <v>230027.6317245212</v>
      </c>
      <c r="AH23" s="71">
        <v>739898.52470020112</v>
      </c>
      <c r="AI23" s="71">
        <v>7442842.4145685146</v>
      </c>
      <c r="AJ23" s="71">
        <v>6053224.4901815765</v>
      </c>
      <c r="AK23" s="71">
        <v>0</v>
      </c>
      <c r="AL23" s="71">
        <v>0</v>
      </c>
      <c r="AM23" s="71">
        <v>425204.2809882834</v>
      </c>
      <c r="AN23" s="71">
        <v>0</v>
      </c>
      <c r="AO23" s="71">
        <v>0</v>
      </c>
      <c r="AP23" s="71">
        <v>15607550.412090247</v>
      </c>
      <c r="AQ23" s="72"/>
      <c r="AR23" s="71">
        <v>8</v>
      </c>
      <c r="AS23" s="71">
        <v>42</v>
      </c>
      <c r="AT23" s="71">
        <v>0</v>
      </c>
      <c r="AU23" s="71">
        <v>1</v>
      </c>
      <c r="AV23" s="71">
        <v>0</v>
      </c>
      <c r="AW23" s="71">
        <v>0</v>
      </c>
      <c r="AX23" s="71"/>
      <c r="AY23" s="72"/>
      <c r="AZ23" s="71">
        <v>61</v>
      </c>
      <c r="BA23" s="71">
        <v>3900</v>
      </c>
      <c r="BB23" s="71">
        <v>0</v>
      </c>
      <c r="BC23" s="71">
        <v>370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1710</v>
      </c>
      <c r="B24" s="70">
        <v>441</v>
      </c>
      <c r="C24" s="70">
        <v>16</v>
      </c>
      <c r="D24" s="70">
        <v>26</v>
      </c>
      <c r="E24" s="70">
        <v>2019</v>
      </c>
      <c r="F24" s="70" t="s">
        <v>158</v>
      </c>
      <c r="G24" s="70" t="s">
        <v>1694</v>
      </c>
      <c r="H24" s="70" t="s">
        <v>1695</v>
      </c>
      <c r="I24" s="148"/>
      <c r="J24" s="71">
        <v>0.58218555908485403</v>
      </c>
      <c r="K24" s="71">
        <v>0.38976018535736268</v>
      </c>
      <c r="L24" s="71">
        <v>3.5959078828549504</v>
      </c>
      <c r="M24" s="71">
        <v>5.6693968297726256</v>
      </c>
      <c r="N24" s="71">
        <v>5.5550390442867243</v>
      </c>
      <c r="O24" s="71">
        <v>3.2248943858847339</v>
      </c>
      <c r="P24" s="71">
        <v>5.0567294007802186</v>
      </c>
      <c r="Q24" s="71">
        <v>0.18926524334136899</v>
      </c>
      <c r="R24" s="71">
        <v>0</v>
      </c>
      <c r="S24" s="71">
        <v>0.46106817574582698</v>
      </c>
      <c r="T24" s="72"/>
      <c r="U24" s="71">
        <v>31915</v>
      </c>
      <c r="V24" s="71">
        <v>138</v>
      </c>
      <c r="W24" s="71">
        <v>92</v>
      </c>
      <c r="X24" s="71">
        <v>856</v>
      </c>
      <c r="Y24" s="71">
        <v>1649</v>
      </c>
      <c r="Z24" s="71">
        <v>2019</v>
      </c>
      <c r="AA24" s="71">
        <v>1050</v>
      </c>
      <c r="AB24" s="71">
        <v>3067</v>
      </c>
      <c r="AC24" s="71">
        <v>0</v>
      </c>
      <c r="AD24" s="71">
        <v>0.46106817574582698</v>
      </c>
      <c r="AE24" s="72"/>
      <c r="AF24" s="71">
        <v>474563.32098329847</v>
      </c>
      <c r="AG24" s="71">
        <v>223616.44173380791</v>
      </c>
      <c r="AH24" s="71">
        <v>817414.88896743231</v>
      </c>
      <c r="AI24" s="71">
        <v>5876847.8006296596</v>
      </c>
      <c r="AJ24" s="71">
        <v>6076187.6150479224</v>
      </c>
      <c r="AK24" s="71">
        <v>0</v>
      </c>
      <c r="AL24" s="71">
        <v>0</v>
      </c>
      <c r="AM24" s="71">
        <v>417702.31163636147</v>
      </c>
      <c r="AN24" s="71">
        <v>0</v>
      </c>
      <c r="AO24" s="71">
        <v>0</v>
      </c>
      <c r="AP24" s="71">
        <v>13886332.378998483</v>
      </c>
      <c r="AQ24" s="72"/>
      <c r="AR24" s="71">
        <v>9</v>
      </c>
      <c r="AS24" s="71">
        <v>42</v>
      </c>
      <c r="AT24" s="71">
        <v>0</v>
      </c>
      <c r="AU24" s="71">
        <v>1</v>
      </c>
      <c r="AV24" s="71">
        <v>0</v>
      </c>
      <c r="AW24" s="71">
        <v>0</v>
      </c>
      <c r="AX24" s="71"/>
      <c r="AY24" s="72"/>
      <c r="AZ24" s="71">
        <v>63.8</v>
      </c>
      <c r="BA24" s="71">
        <v>3900.2999999999988</v>
      </c>
      <c r="BB24" s="71">
        <v>0</v>
      </c>
      <c r="BC24" s="71">
        <v>370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1711</v>
      </c>
      <c r="B25" s="70">
        <v>442</v>
      </c>
      <c r="C25" s="70">
        <v>17</v>
      </c>
      <c r="D25" s="70">
        <v>26</v>
      </c>
      <c r="E25" s="70">
        <v>2020</v>
      </c>
      <c r="F25" s="70" t="s">
        <v>159</v>
      </c>
      <c r="G25" s="70" t="s">
        <v>1694</v>
      </c>
      <c r="H25" s="70" t="s">
        <v>1695</v>
      </c>
      <c r="I25" s="148"/>
      <c r="J25" s="71">
        <v>0.40868686938378262</v>
      </c>
      <c r="K25" s="71">
        <v>0.31106747468141432</v>
      </c>
      <c r="L25" s="71">
        <v>2.8974646166187998</v>
      </c>
      <c r="M25" s="71">
        <v>3.884759466636174</v>
      </c>
      <c r="N25" s="71">
        <v>5.3081194783878756</v>
      </c>
      <c r="O25" s="71">
        <v>2.8282623013567072</v>
      </c>
      <c r="P25" s="71">
        <v>4.9206220826302713</v>
      </c>
      <c r="Q25" s="71">
        <v>0.18124526372827901</v>
      </c>
      <c r="R25" s="71">
        <v>0</v>
      </c>
      <c r="S25" s="71">
        <v>0.50306466145920736</v>
      </c>
      <c r="T25" s="72"/>
      <c r="U25" s="71">
        <v>26180</v>
      </c>
      <c r="V25" s="71">
        <v>130</v>
      </c>
      <c r="W25" s="71">
        <v>73</v>
      </c>
      <c r="X25" s="71">
        <v>759</v>
      </c>
      <c r="Y25" s="71">
        <v>1690</v>
      </c>
      <c r="Z25" s="71">
        <v>2021</v>
      </c>
      <c r="AA25" s="71">
        <v>1086</v>
      </c>
      <c r="AB25" s="71">
        <v>3074</v>
      </c>
      <c r="AC25" s="71">
        <v>0</v>
      </c>
      <c r="AD25" s="71">
        <v>0.50306466145920736</v>
      </c>
      <c r="AE25" s="72"/>
      <c r="AF25" s="71">
        <v>348661.15853748529</v>
      </c>
      <c r="AG25" s="71">
        <v>178009.95564579373</v>
      </c>
      <c r="AH25" s="71">
        <v>726401.48972567299</v>
      </c>
      <c r="AI25" s="71">
        <v>4363186.9643455455</v>
      </c>
      <c r="AJ25" s="71">
        <v>6520278.0460612848</v>
      </c>
      <c r="AK25" s="71"/>
      <c r="AL25" s="71"/>
      <c r="AM25" s="71">
        <v>401191.15285232762</v>
      </c>
      <c r="AN25" s="71"/>
      <c r="AO25" s="71"/>
      <c r="AP25" s="71">
        <v>12537728.76716811</v>
      </c>
      <c r="AQ25" s="72"/>
      <c r="AR25" s="71">
        <v>12</v>
      </c>
      <c r="AS25" s="71">
        <v>46</v>
      </c>
      <c r="AT25" s="71">
        <v>0</v>
      </c>
      <c r="AU25" s="71">
        <v>1</v>
      </c>
      <c r="AV25" s="71">
        <v>0</v>
      </c>
      <c r="AW25" s="71">
        <v>0</v>
      </c>
      <c r="AX25" s="71"/>
      <c r="AY25" s="72"/>
      <c r="AZ25" s="71">
        <v>82.9</v>
      </c>
      <c r="BA25" s="71">
        <v>4096.5000000000018</v>
      </c>
      <c r="BB25" s="71">
        <v>0</v>
      </c>
      <c r="BC25" s="71">
        <v>370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1712</v>
      </c>
      <c r="B26" s="70">
        <v>442</v>
      </c>
      <c r="C26" s="70">
        <v>18</v>
      </c>
      <c r="D26" s="70">
        <v>26</v>
      </c>
      <c r="E26" s="70">
        <v>2021</v>
      </c>
      <c r="F26" s="70" t="s">
        <v>160</v>
      </c>
      <c r="G26" s="1064" t="s">
        <v>1694</v>
      </c>
      <c r="H26" s="70" t="s">
        <v>1695</v>
      </c>
      <c r="I26" s="148"/>
      <c r="J26" s="71">
        <v>0.38485648706498166</v>
      </c>
      <c r="K26" s="71">
        <v>0.3294115124276456</v>
      </c>
      <c r="L26" s="71">
        <v>3.1233868473727364</v>
      </c>
      <c r="M26" s="71">
        <v>4.2050675920191143</v>
      </c>
      <c r="N26" s="71">
        <v>5.5793664056801742</v>
      </c>
      <c r="O26" s="71">
        <v>2.7033208421555717</v>
      </c>
      <c r="P26" s="71">
        <v>5.0229853036598104</v>
      </c>
      <c r="Q26" s="71">
        <v>0.17802229045478199</v>
      </c>
      <c r="R26" s="71">
        <v>0</v>
      </c>
      <c r="S26" s="71">
        <v>0.61707710108984659</v>
      </c>
      <c r="T26" s="72"/>
      <c r="U26" s="71">
        <v>26113</v>
      </c>
      <c r="V26" s="71">
        <v>130</v>
      </c>
      <c r="W26" s="71">
        <v>73</v>
      </c>
      <c r="X26" s="71">
        <v>759</v>
      </c>
      <c r="Y26" s="71">
        <v>1684</v>
      </c>
      <c r="Z26" s="71">
        <v>1989</v>
      </c>
      <c r="AA26" s="71">
        <v>1081</v>
      </c>
      <c r="AB26" s="71">
        <v>3049</v>
      </c>
      <c r="AC26" s="71">
        <v>0</v>
      </c>
      <c r="AD26" s="71">
        <v>0.61707710108984659</v>
      </c>
      <c r="AE26" s="72"/>
      <c r="AF26" s="71">
        <v>325184.63310823037</v>
      </c>
      <c r="AG26" s="71">
        <v>190765.78622216967</v>
      </c>
      <c r="AH26" s="71">
        <v>768064.52444895392</v>
      </c>
      <c r="AI26" s="71">
        <v>4807234.097056997</v>
      </c>
      <c r="AJ26" s="71">
        <v>6719703.7306220727</v>
      </c>
      <c r="AK26" s="71">
        <v>0</v>
      </c>
      <c r="AL26" s="71">
        <v>0</v>
      </c>
      <c r="AM26" s="71">
        <v>400223.5939259911</v>
      </c>
      <c r="AN26" s="71">
        <v>0</v>
      </c>
      <c r="AO26" s="71">
        <v>0</v>
      </c>
      <c r="AP26" s="71">
        <v>13211176.365384415</v>
      </c>
      <c r="AQ26" s="72"/>
      <c r="AR26" s="71">
        <v>12</v>
      </c>
      <c r="AS26" s="71">
        <v>46</v>
      </c>
      <c r="AT26" s="71">
        <v>0</v>
      </c>
      <c r="AU26" s="71">
        <v>1</v>
      </c>
      <c r="AV26" s="71">
        <v>0</v>
      </c>
      <c r="AW26" s="71">
        <v>0</v>
      </c>
      <c r="AX26" s="71"/>
      <c r="AY26" s="72"/>
      <c r="AZ26" s="71">
        <v>82.9</v>
      </c>
      <c r="BA26" s="71">
        <v>4096.5000000000018</v>
      </c>
      <c r="BB26" s="71">
        <v>0</v>
      </c>
      <c r="BC26" s="71">
        <v>370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1713</v>
      </c>
      <c r="B27" s="70">
        <v>442</v>
      </c>
      <c r="C27" s="70">
        <v>19</v>
      </c>
      <c r="D27" s="70">
        <v>26</v>
      </c>
      <c r="E27" s="70">
        <v>2022</v>
      </c>
      <c r="F27" s="70" t="s">
        <v>161</v>
      </c>
      <c r="G27" s="1064" t="s">
        <v>1694</v>
      </c>
      <c r="H27" s="70" t="s">
        <v>1695</v>
      </c>
      <c r="I27" s="148"/>
      <c r="J27" s="71">
        <v>0.37763083886521248</v>
      </c>
      <c r="K27" s="71">
        <v>0.35867871209282692</v>
      </c>
      <c r="L27" s="71">
        <v>2.5456726390197328</v>
      </c>
      <c r="M27" s="71">
        <v>4.8110654811308731</v>
      </c>
      <c r="N27" s="71">
        <v>5.6251314733143341</v>
      </c>
      <c r="O27" s="71">
        <v>2.8324032773531429</v>
      </c>
      <c r="P27" s="71">
        <v>5.0436761872164313</v>
      </c>
      <c r="Q27" s="71">
        <v>0.17919980059156451</v>
      </c>
      <c r="R27" s="71">
        <v>0</v>
      </c>
      <c r="S27" s="71">
        <v>0.56500089900383321</v>
      </c>
      <c r="T27" s="72"/>
      <c r="U27" s="71">
        <v>25956</v>
      </c>
      <c r="V27" s="71">
        <v>130</v>
      </c>
      <c r="W27" s="71">
        <v>73</v>
      </c>
      <c r="X27" s="71">
        <v>759</v>
      </c>
      <c r="Y27" s="71">
        <v>1709</v>
      </c>
      <c r="Z27" s="71">
        <v>1980</v>
      </c>
      <c r="AA27" s="71">
        <v>1102</v>
      </c>
      <c r="AB27" s="71">
        <v>3044</v>
      </c>
      <c r="AC27" s="71">
        <v>0</v>
      </c>
      <c r="AD27" s="71">
        <v>0.56500089900383321</v>
      </c>
      <c r="AE27" s="72"/>
      <c r="AF27" s="71">
        <v>311850.57757081551</v>
      </c>
      <c r="AG27" s="71">
        <v>216305.87988170443</v>
      </c>
      <c r="AH27" s="71">
        <v>720311.18295255024</v>
      </c>
      <c r="AI27" s="71">
        <v>5376175.4466066333</v>
      </c>
      <c r="AJ27" s="71">
        <v>6948621.3588147117</v>
      </c>
      <c r="AK27" s="71">
        <v>0</v>
      </c>
      <c r="AL27" s="71">
        <v>0</v>
      </c>
      <c r="AM27" s="71">
        <v>393063.48417525977</v>
      </c>
      <c r="AN27" s="71">
        <v>0</v>
      </c>
      <c r="AO27" s="71">
        <v>0</v>
      </c>
      <c r="AP27" s="71">
        <v>13966327.930001674</v>
      </c>
      <c r="AQ27" s="72"/>
      <c r="AR27" s="71">
        <v>12</v>
      </c>
      <c r="AS27" s="71">
        <v>46</v>
      </c>
      <c r="AT27" s="71">
        <v>0</v>
      </c>
      <c r="AU27" s="71">
        <v>1</v>
      </c>
      <c r="AV27" s="71">
        <v>0</v>
      </c>
      <c r="AW27" s="71">
        <v>0</v>
      </c>
      <c r="AX27" s="71"/>
      <c r="AY27" s="72"/>
      <c r="AZ27" s="71">
        <v>82.9</v>
      </c>
      <c r="BA27" s="71">
        <v>4096.5000000000018</v>
      </c>
      <c r="BB27" s="71">
        <v>0</v>
      </c>
      <c r="BC27" s="71">
        <v>370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1714</v>
      </c>
      <c r="B28" s="70">
        <v>442</v>
      </c>
      <c r="C28" s="70">
        <v>20</v>
      </c>
      <c r="D28" s="70">
        <v>26</v>
      </c>
      <c r="E28" s="70">
        <v>2023</v>
      </c>
      <c r="F28" s="70" t="s">
        <v>1539</v>
      </c>
      <c r="G28" s="70" t="s">
        <v>1694</v>
      </c>
      <c r="H28" s="70" t="s">
        <v>1695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v>
      </c>
      <c r="AS28" s="71">
        <v>46</v>
      </c>
      <c r="AT28" s="71">
        <v>0</v>
      </c>
      <c r="AU28" s="71">
        <v>1</v>
      </c>
      <c r="AV28" s="71">
        <v>0</v>
      </c>
      <c r="AW28" s="71">
        <v>0</v>
      </c>
      <c r="AX28" s="71"/>
      <c r="AY28" s="72"/>
      <c r="AZ28" s="71">
        <v>88.4</v>
      </c>
      <c r="BA28" s="71">
        <v>4096.5000000000018</v>
      </c>
      <c r="BB28" s="71">
        <v>0</v>
      </c>
      <c r="BC28" s="71">
        <v>370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1715</v>
      </c>
      <c r="B29" s="70">
        <v>442</v>
      </c>
      <c r="C29" s="70">
        <v>21</v>
      </c>
      <c r="D29" s="70">
        <v>26</v>
      </c>
      <c r="E29" s="70">
        <v>2024</v>
      </c>
      <c r="F29" s="70" t="s">
        <v>1554</v>
      </c>
      <c r="G29" s="70" t="s">
        <v>1694</v>
      </c>
      <c r="H29" s="70" t="s">
        <v>1695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1716</v>
      </c>
      <c r="B30" s="70">
        <v>358</v>
      </c>
      <c r="C30" s="70">
        <v>1</v>
      </c>
      <c r="D30" s="70">
        <v>22</v>
      </c>
      <c r="E30" s="70">
        <v>1990</v>
      </c>
      <c r="F30" s="70" t="s">
        <v>787</v>
      </c>
      <c r="G30" s="70" t="s">
        <v>1717</v>
      </c>
      <c r="H30" s="70" t="s">
        <v>1718</v>
      </c>
      <c r="I30" s="148"/>
      <c r="J30" s="71">
        <v>2.7950189921040369</v>
      </c>
      <c r="K30" s="71">
        <v>1.3946513981364219</v>
      </c>
      <c r="L30" s="71">
        <v>8.9891392348800991</v>
      </c>
      <c r="M30" s="71">
        <v>2.4779290162378529</v>
      </c>
      <c r="N30" s="71">
        <v>5.3031406638834504</v>
      </c>
      <c r="O30" s="71">
        <v>3.345394796539281</v>
      </c>
      <c r="P30" s="71">
        <v>6.3259053710871402</v>
      </c>
      <c r="Q30" s="71">
        <v>0.30911628795962898</v>
      </c>
      <c r="R30" s="71">
        <v>0</v>
      </c>
      <c r="S30" s="71">
        <v>0.28212088437803468</v>
      </c>
      <c r="T30" s="72"/>
      <c r="U30" s="71">
        <v>208070</v>
      </c>
      <c r="V30" s="71">
        <v>407</v>
      </c>
      <c r="W30" s="71">
        <v>97</v>
      </c>
      <c r="X30" s="71">
        <v>932</v>
      </c>
      <c r="Y30" s="71">
        <v>1376</v>
      </c>
      <c r="Z30" s="71">
        <v>1376</v>
      </c>
      <c r="AA30" s="71">
        <v>1536</v>
      </c>
      <c r="AB30" s="71">
        <v>5019</v>
      </c>
      <c r="AC30" s="71">
        <v>0</v>
      </c>
      <c r="AD30" s="71">
        <v>0.28212088437803468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1719</v>
      </c>
      <c r="B31" s="70">
        <v>359</v>
      </c>
      <c r="C31" s="70">
        <v>2</v>
      </c>
      <c r="D31" s="70">
        <v>22</v>
      </c>
      <c r="E31" s="70">
        <v>2005</v>
      </c>
      <c r="F31" s="70" t="s">
        <v>789</v>
      </c>
      <c r="G31" s="70" t="s">
        <v>1717</v>
      </c>
      <c r="H31" s="70" t="s">
        <v>1718</v>
      </c>
      <c r="I31" s="148"/>
      <c r="J31" s="71">
        <v>2.5649744772242831</v>
      </c>
      <c r="K31" s="71">
        <v>0.711947100089378</v>
      </c>
      <c r="L31" s="71">
        <v>4.3126792427965244</v>
      </c>
      <c r="M31" s="71">
        <v>3.5191465278106469</v>
      </c>
      <c r="N31" s="71">
        <v>8.4710111946994502</v>
      </c>
      <c r="O31" s="71">
        <v>4.1452535977448006</v>
      </c>
      <c r="P31" s="71">
        <v>6.9294983140711564</v>
      </c>
      <c r="Q31" s="71">
        <v>0.25439202054897903</v>
      </c>
      <c r="R31" s="71">
        <v>0</v>
      </c>
      <c r="S31" s="71">
        <v>0.96365546940224345</v>
      </c>
      <c r="T31" s="72"/>
      <c r="U31" s="71">
        <v>207136</v>
      </c>
      <c r="V31" s="71">
        <v>221</v>
      </c>
      <c r="W31" s="71">
        <v>43</v>
      </c>
      <c r="X31" s="71">
        <v>557</v>
      </c>
      <c r="Y31" s="71">
        <v>1471</v>
      </c>
      <c r="Z31" s="71">
        <v>1973</v>
      </c>
      <c r="AA31" s="71">
        <v>1378</v>
      </c>
      <c r="AB31" s="71">
        <v>4318</v>
      </c>
      <c r="AC31" s="71">
        <v>0</v>
      </c>
      <c r="AD31" s="71">
        <v>0.96365546940224345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1720</v>
      </c>
      <c r="B32" s="70">
        <v>360</v>
      </c>
      <c r="C32" s="70">
        <v>3</v>
      </c>
      <c r="D32" s="70">
        <v>22</v>
      </c>
      <c r="E32" s="70">
        <v>2006</v>
      </c>
      <c r="F32" s="70" t="s">
        <v>790</v>
      </c>
      <c r="G32" s="70" t="s">
        <v>1717</v>
      </c>
      <c r="H32" s="70" t="s">
        <v>1718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1721</v>
      </c>
      <c r="B33" s="70">
        <v>361</v>
      </c>
      <c r="C33" s="70">
        <v>4</v>
      </c>
      <c r="D33" s="70">
        <v>22</v>
      </c>
      <c r="E33" s="70">
        <v>2007</v>
      </c>
      <c r="F33" s="70" t="s">
        <v>791</v>
      </c>
      <c r="G33" s="70" t="s">
        <v>1717</v>
      </c>
      <c r="H33" s="70" t="s">
        <v>1718</v>
      </c>
      <c r="I33" s="148"/>
      <c r="J33" s="71">
        <v>1.755077378605101</v>
      </c>
      <c r="K33" s="71">
        <v>0.83526038015062376</v>
      </c>
      <c r="L33" s="71">
        <v>2.445401506122701</v>
      </c>
      <c r="M33" s="71">
        <v>3.877584984130698</v>
      </c>
      <c r="N33" s="71">
        <v>8.3455248347064135</v>
      </c>
      <c r="O33" s="71">
        <v>3.9026556819994278</v>
      </c>
      <c r="P33" s="71">
        <v>6.8273923856884684</v>
      </c>
      <c r="Q33" s="71">
        <v>0.25858047177121302</v>
      </c>
      <c r="R33" s="71">
        <v>0</v>
      </c>
      <c r="S33" s="71">
        <v>0.97663024709041224</v>
      </c>
      <c r="T33" s="72"/>
      <c r="U33" s="71">
        <v>159118</v>
      </c>
      <c r="V33" s="71">
        <v>276</v>
      </c>
      <c r="W33" s="71">
        <v>32</v>
      </c>
      <c r="X33" s="71">
        <v>824</v>
      </c>
      <c r="Y33" s="71">
        <v>1454</v>
      </c>
      <c r="Z33" s="71">
        <v>1931</v>
      </c>
      <c r="AA33" s="71">
        <v>1337</v>
      </c>
      <c r="AB33" s="71">
        <v>4157</v>
      </c>
      <c r="AC33" s="71">
        <v>0</v>
      </c>
      <c r="AD33" s="71">
        <v>0.97663024709041224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1722</v>
      </c>
      <c r="B34" s="70">
        <v>362</v>
      </c>
      <c r="C34" s="70">
        <v>5</v>
      </c>
      <c r="D34" s="70">
        <v>22</v>
      </c>
      <c r="E34" s="70">
        <v>2008</v>
      </c>
      <c r="F34" s="70" t="s">
        <v>792</v>
      </c>
      <c r="G34" s="70" t="s">
        <v>1717</v>
      </c>
      <c r="H34" s="70" t="s">
        <v>1718</v>
      </c>
      <c r="I34" s="148"/>
      <c r="J34" s="71">
        <v>1.7518491276169801</v>
      </c>
      <c r="K34" s="71">
        <v>0.60710303624410689</v>
      </c>
      <c r="L34" s="71">
        <v>2.153763523907994</v>
      </c>
      <c r="M34" s="71">
        <v>4.0667926736853639</v>
      </c>
      <c r="N34" s="71">
        <v>6.8096780390026943</v>
      </c>
      <c r="O34" s="71">
        <v>3.725415866936443</v>
      </c>
      <c r="P34" s="71">
        <v>6.6155842896215891</v>
      </c>
      <c r="Q34" s="71">
        <v>0.24919444636864199</v>
      </c>
      <c r="R34" s="71">
        <v>0</v>
      </c>
      <c r="S34" s="71">
        <v>0.82061192014981554</v>
      </c>
      <c r="T34" s="72"/>
      <c r="U34" s="71">
        <v>171465</v>
      </c>
      <c r="V34" s="71">
        <v>276</v>
      </c>
      <c r="W34" s="71">
        <v>32</v>
      </c>
      <c r="X34" s="71">
        <v>824</v>
      </c>
      <c r="Y34" s="71">
        <v>1441</v>
      </c>
      <c r="Z34" s="71">
        <v>1908</v>
      </c>
      <c r="AA34" s="71">
        <v>1297</v>
      </c>
      <c r="AB34" s="71">
        <v>4072</v>
      </c>
      <c r="AC34" s="71">
        <v>0</v>
      </c>
      <c r="AD34" s="71">
        <v>0.82061192014981554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1723</v>
      </c>
      <c r="B35" s="70">
        <v>363</v>
      </c>
      <c r="C35" s="70">
        <v>6</v>
      </c>
      <c r="D35" s="70">
        <v>22</v>
      </c>
      <c r="E35" s="70">
        <v>2009</v>
      </c>
      <c r="F35" s="70" t="s">
        <v>176</v>
      </c>
      <c r="G35" s="70" t="s">
        <v>1717</v>
      </c>
      <c r="H35" s="70" t="s">
        <v>1718</v>
      </c>
      <c r="I35" s="148"/>
      <c r="J35" s="71">
        <v>2.1825091456202532</v>
      </c>
      <c r="K35" s="71">
        <v>0.64670779922990906</v>
      </c>
      <c r="L35" s="71">
        <v>2.5066603314504041</v>
      </c>
      <c r="M35" s="71">
        <v>3.660852039220063</v>
      </c>
      <c r="N35" s="71">
        <v>6.4279674644434497</v>
      </c>
      <c r="O35" s="71">
        <v>3.8395770956111739</v>
      </c>
      <c r="P35" s="71">
        <v>6.4589939418926638</v>
      </c>
      <c r="Q35" s="71">
        <v>0.231790296825819</v>
      </c>
      <c r="R35" s="71">
        <v>0</v>
      </c>
      <c r="S35" s="71">
        <v>0.60700397760871805</v>
      </c>
      <c r="T35" s="72"/>
      <c r="U35" s="71">
        <v>163163</v>
      </c>
      <c r="V35" s="71">
        <v>238</v>
      </c>
      <c r="W35" s="71">
        <v>51</v>
      </c>
      <c r="X35" s="71">
        <v>745</v>
      </c>
      <c r="Y35" s="71">
        <v>1428</v>
      </c>
      <c r="Z35" s="71">
        <v>1941</v>
      </c>
      <c r="AA35" s="71">
        <v>1300</v>
      </c>
      <c r="AB35" s="71">
        <v>3976</v>
      </c>
      <c r="AC35" s="71">
        <v>0</v>
      </c>
      <c r="AD35" s="71">
        <v>0.60700397760871805</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1724</v>
      </c>
      <c r="B36" s="70">
        <v>364</v>
      </c>
      <c r="C36" s="70">
        <v>7</v>
      </c>
      <c r="D36" s="70">
        <v>22</v>
      </c>
      <c r="E36" s="70">
        <v>2010</v>
      </c>
      <c r="F36" s="70" t="s">
        <v>177</v>
      </c>
      <c r="G36" s="70" t="s">
        <v>1717</v>
      </c>
      <c r="H36" s="70" t="s">
        <v>1718</v>
      </c>
      <c r="I36" s="148"/>
      <c r="J36" s="71">
        <v>2.3787506761757888</v>
      </c>
      <c r="K36" s="71">
        <v>0.6166636479345653</v>
      </c>
      <c r="L36" s="71">
        <v>2.324891305379762</v>
      </c>
      <c r="M36" s="71">
        <v>3.4960514853403351</v>
      </c>
      <c r="N36" s="71">
        <v>6.7830397058888474</v>
      </c>
      <c r="O36" s="71">
        <v>3.8867946849412598</v>
      </c>
      <c r="P36" s="71">
        <v>6.547994674606219</v>
      </c>
      <c r="Q36" s="71">
        <v>0.23915797613628301</v>
      </c>
      <c r="R36" s="71">
        <v>0</v>
      </c>
      <c r="S36" s="71">
        <v>0.68991320958155222</v>
      </c>
      <c r="T36" s="72"/>
      <c r="U36" s="71">
        <v>208994</v>
      </c>
      <c r="V36" s="71">
        <v>238</v>
      </c>
      <c r="W36" s="71">
        <v>51</v>
      </c>
      <c r="X36" s="71">
        <v>745</v>
      </c>
      <c r="Y36" s="71">
        <v>1450</v>
      </c>
      <c r="Z36" s="71">
        <v>1974</v>
      </c>
      <c r="AA36" s="71">
        <v>1285</v>
      </c>
      <c r="AB36" s="71">
        <v>3931</v>
      </c>
      <c r="AC36" s="71">
        <v>0</v>
      </c>
      <c r="AD36" s="71">
        <v>0.68991320958155222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1725</v>
      </c>
      <c r="B37" s="70">
        <v>365</v>
      </c>
      <c r="C37" s="70">
        <v>8</v>
      </c>
      <c r="D37" s="70">
        <v>22</v>
      </c>
      <c r="E37" s="70">
        <v>2011</v>
      </c>
      <c r="F37" s="70" t="s">
        <v>178</v>
      </c>
      <c r="G37" s="70" t="s">
        <v>1717</v>
      </c>
      <c r="H37" s="70" t="s">
        <v>1718</v>
      </c>
      <c r="I37" s="148"/>
      <c r="J37" s="71">
        <v>1.363906782408034</v>
      </c>
      <c r="K37" s="71">
        <v>0.7525655932105294</v>
      </c>
      <c r="L37" s="71">
        <v>2.5464857858706198</v>
      </c>
      <c r="M37" s="71">
        <v>4.3060187875007472</v>
      </c>
      <c r="N37" s="71">
        <v>8.1553274368373447</v>
      </c>
      <c r="O37" s="71">
        <v>3.808003796844929</v>
      </c>
      <c r="P37" s="71">
        <v>6.3785620245310204</v>
      </c>
      <c r="Q37" s="71">
        <v>0.270321965027641</v>
      </c>
      <c r="R37" s="71">
        <v>0</v>
      </c>
      <c r="S37" s="71">
        <v>0.92244745695263053</v>
      </c>
      <c r="T37" s="72"/>
      <c r="U37" s="71">
        <v>132708</v>
      </c>
      <c r="V37" s="71">
        <v>238</v>
      </c>
      <c r="W37" s="71">
        <v>51</v>
      </c>
      <c r="X37" s="71">
        <v>745</v>
      </c>
      <c r="Y37" s="71">
        <v>1434</v>
      </c>
      <c r="Z37" s="71">
        <v>1976</v>
      </c>
      <c r="AA37" s="71">
        <v>1289</v>
      </c>
      <c r="AB37" s="71">
        <v>3852</v>
      </c>
      <c r="AC37" s="71">
        <v>0</v>
      </c>
      <c r="AD37" s="71">
        <v>0.92244745695263053</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1726</v>
      </c>
      <c r="B38" s="70">
        <v>366</v>
      </c>
      <c r="C38" s="70">
        <v>9</v>
      </c>
      <c r="D38" s="70">
        <v>22</v>
      </c>
      <c r="E38" s="70">
        <v>2012</v>
      </c>
      <c r="F38" s="70" t="s">
        <v>179</v>
      </c>
      <c r="G38" s="70" t="s">
        <v>1717</v>
      </c>
      <c r="H38" s="70" t="s">
        <v>1718</v>
      </c>
      <c r="I38" s="148"/>
      <c r="J38" s="71">
        <v>2.709232198605418</v>
      </c>
      <c r="K38" s="71">
        <v>0.71968771847610169</v>
      </c>
      <c r="L38" s="71">
        <v>2.4901856520785728</v>
      </c>
      <c r="M38" s="71">
        <v>4.2932661150198053</v>
      </c>
      <c r="N38" s="71">
        <v>8.7332957911610141</v>
      </c>
      <c r="O38" s="71">
        <v>3.8984916733012032</v>
      </c>
      <c r="P38" s="71">
        <v>6.444712552618836</v>
      </c>
      <c r="Q38" s="71">
        <v>0.28927710339031798</v>
      </c>
      <c r="R38" s="71">
        <v>0</v>
      </c>
      <c r="S38" s="71">
        <v>1.093142994275212</v>
      </c>
      <c r="T38" s="72"/>
      <c r="U38" s="71">
        <v>230005</v>
      </c>
      <c r="V38" s="71">
        <v>238</v>
      </c>
      <c r="W38" s="71">
        <v>51</v>
      </c>
      <c r="X38" s="71">
        <v>745</v>
      </c>
      <c r="Y38" s="71">
        <v>1435</v>
      </c>
      <c r="Z38" s="71">
        <v>2039</v>
      </c>
      <c r="AA38" s="71">
        <v>1295</v>
      </c>
      <c r="AB38" s="71">
        <v>3794</v>
      </c>
      <c r="AC38" s="71">
        <v>0</v>
      </c>
      <c r="AD38" s="71">
        <v>1.093142994275212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1727</v>
      </c>
      <c r="B39" s="70">
        <v>367</v>
      </c>
      <c r="C39" s="70">
        <v>10</v>
      </c>
      <c r="D39" s="70">
        <v>22</v>
      </c>
      <c r="E39" s="70">
        <v>2013</v>
      </c>
      <c r="F39" s="70" t="s">
        <v>180</v>
      </c>
      <c r="G39" s="70" t="s">
        <v>1717</v>
      </c>
      <c r="H39" s="70" t="s">
        <v>1718</v>
      </c>
      <c r="I39" s="148"/>
      <c r="J39" s="71">
        <v>2.869623875106567</v>
      </c>
      <c r="K39" s="71">
        <v>0.69947059052945237</v>
      </c>
      <c r="L39" s="71">
        <v>2.0242412600539792</v>
      </c>
      <c r="M39" s="71">
        <v>4.1190817167794647</v>
      </c>
      <c r="N39" s="71">
        <v>7.525890592736852</v>
      </c>
      <c r="O39" s="71">
        <v>3.7703056870485607</v>
      </c>
      <c r="P39" s="71">
        <v>6.7087737444086848</v>
      </c>
      <c r="Q39" s="71">
        <v>0.289848787061111</v>
      </c>
      <c r="R39" s="71">
        <v>0</v>
      </c>
      <c r="S39" s="71">
        <v>1.3043300555480639</v>
      </c>
      <c r="T39" s="72"/>
      <c r="U39" s="71">
        <v>228401</v>
      </c>
      <c r="V39" s="71">
        <v>238</v>
      </c>
      <c r="W39" s="71">
        <v>51</v>
      </c>
      <c r="X39" s="71">
        <v>745</v>
      </c>
      <c r="Y39" s="71">
        <v>1435</v>
      </c>
      <c r="Z39" s="71">
        <v>2060</v>
      </c>
      <c r="AA39" s="71">
        <v>1343</v>
      </c>
      <c r="AB39" s="71">
        <v>3747</v>
      </c>
      <c r="AC39" s="71">
        <v>0</v>
      </c>
      <c r="AD39" s="71">
        <v>1.3043300555480639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1728</v>
      </c>
      <c r="B40" s="70">
        <v>368</v>
      </c>
      <c r="C40" s="70">
        <v>11</v>
      </c>
      <c r="D40" s="70">
        <v>22</v>
      </c>
      <c r="E40" s="70">
        <v>2014</v>
      </c>
      <c r="F40" s="70" t="s">
        <v>181</v>
      </c>
      <c r="G40" s="70" t="s">
        <v>1717</v>
      </c>
      <c r="H40" s="70" t="s">
        <v>1718</v>
      </c>
      <c r="I40" s="148"/>
      <c r="J40" s="71">
        <v>2.382095248431165</v>
      </c>
      <c r="K40" s="71">
        <v>0.76618276408450325</v>
      </c>
      <c r="L40" s="71">
        <v>2.1263860097078511</v>
      </c>
      <c r="M40" s="71">
        <v>3.969014933547927</v>
      </c>
      <c r="N40" s="71">
        <v>6.6273491032210821</v>
      </c>
      <c r="O40" s="71">
        <v>3.6006337326075126</v>
      </c>
      <c r="P40" s="71">
        <v>6.6281543573595387</v>
      </c>
      <c r="Q40" s="71">
        <v>0.27274899309137501</v>
      </c>
      <c r="R40" s="71">
        <v>0</v>
      </c>
      <c r="S40" s="71">
        <v>1.354366618375485</v>
      </c>
      <c r="T40" s="72"/>
      <c r="U40" s="71">
        <v>189077</v>
      </c>
      <c r="V40" s="71">
        <v>265</v>
      </c>
      <c r="W40" s="71">
        <v>46</v>
      </c>
      <c r="X40" s="71">
        <v>734</v>
      </c>
      <c r="Y40" s="71">
        <v>1439</v>
      </c>
      <c r="Z40" s="71">
        <v>2072</v>
      </c>
      <c r="AA40" s="71">
        <v>1320</v>
      </c>
      <c r="AB40" s="71">
        <v>3675</v>
      </c>
      <c r="AC40" s="71">
        <v>0</v>
      </c>
      <c r="AD40" s="71">
        <v>1.354366618375485</v>
      </c>
      <c r="AE40" s="72"/>
      <c r="AF40" s="71"/>
      <c r="AG40" s="71"/>
      <c r="AH40" s="71"/>
      <c r="AI40" s="71"/>
      <c r="AJ40" s="71"/>
      <c r="AK40" s="71"/>
      <c r="AL40" s="71"/>
      <c r="AM40" s="71"/>
      <c r="AN40" s="71"/>
      <c r="AO40" s="71"/>
      <c r="AP40" s="71"/>
      <c r="AQ40" s="72"/>
      <c r="AR40" s="71">
        <v>53</v>
      </c>
      <c r="AS40" s="71">
        <v>15</v>
      </c>
      <c r="AT40" s="71">
        <v>0</v>
      </c>
      <c r="AU40" s="71">
        <v>0</v>
      </c>
      <c r="AV40" s="71">
        <v>0</v>
      </c>
      <c r="AW40" s="71">
        <v>0</v>
      </c>
      <c r="AX40" s="71"/>
      <c r="AY40" s="72"/>
      <c r="AZ40" s="71">
        <v>247.1</v>
      </c>
      <c r="BA40" s="71">
        <v>473.1</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1729</v>
      </c>
      <c r="B41" s="70">
        <v>369</v>
      </c>
      <c r="C41" s="70">
        <v>12</v>
      </c>
      <c r="D41" s="70">
        <v>22</v>
      </c>
      <c r="E41" s="70">
        <v>2015</v>
      </c>
      <c r="F41" s="70" t="s">
        <v>182</v>
      </c>
      <c r="G41" s="70" t="s">
        <v>1717</v>
      </c>
      <c r="H41" s="70" t="s">
        <v>1718</v>
      </c>
      <c r="I41" s="148"/>
      <c r="J41" s="71">
        <v>2.5955451983281499</v>
      </c>
      <c r="K41" s="71">
        <v>0.78862825630887368</v>
      </c>
      <c r="L41" s="71">
        <v>1.861720376670229</v>
      </c>
      <c r="M41" s="71">
        <v>4.1886975174872081</v>
      </c>
      <c r="N41" s="71">
        <v>7.4701243462695537</v>
      </c>
      <c r="O41" s="71">
        <v>3.5869661610763779</v>
      </c>
      <c r="P41" s="71">
        <v>6.7489727992716206</v>
      </c>
      <c r="Q41" s="71">
        <v>0.26337098267492398</v>
      </c>
      <c r="R41" s="71">
        <v>0</v>
      </c>
      <c r="S41" s="71">
        <v>0.79156713946104207</v>
      </c>
      <c r="T41" s="72"/>
      <c r="U41" s="71">
        <v>235249</v>
      </c>
      <c r="V41" s="71">
        <v>265</v>
      </c>
      <c r="W41" s="71">
        <v>46</v>
      </c>
      <c r="X41" s="71">
        <v>734</v>
      </c>
      <c r="Y41" s="71">
        <v>1439</v>
      </c>
      <c r="Z41" s="71">
        <v>2084</v>
      </c>
      <c r="AA41" s="71">
        <v>1343</v>
      </c>
      <c r="AB41" s="71">
        <v>3625</v>
      </c>
      <c r="AC41" s="71">
        <v>0</v>
      </c>
      <c r="AD41" s="71">
        <v>0.79156713946104207</v>
      </c>
      <c r="AE41" s="72"/>
      <c r="AF41" s="71">
        <v>2220984.7266569911</v>
      </c>
      <c r="AG41" s="71">
        <v>522761.44878498162</v>
      </c>
      <c r="AH41" s="71">
        <v>277279.42402402841</v>
      </c>
      <c r="AI41" s="71">
        <v>4933015.6200928073</v>
      </c>
      <c r="AJ41" s="71">
        <v>8883410.2796001025</v>
      </c>
      <c r="AK41" s="71">
        <v>0</v>
      </c>
      <c r="AL41" s="71">
        <v>0</v>
      </c>
      <c r="AM41" s="71">
        <v>496791.04369691992</v>
      </c>
      <c r="AN41" s="71">
        <v>0</v>
      </c>
      <c r="AO41" s="71">
        <v>0</v>
      </c>
      <c r="AP41" s="71">
        <v>17334242.542855833</v>
      </c>
      <c r="AQ41" s="72"/>
      <c r="AR41" s="71">
        <v>64</v>
      </c>
      <c r="AS41" s="71">
        <v>24</v>
      </c>
      <c r="AT41" s="71">
        <v>0</v>
      </c>
      <c r="AU41" s="71">
        <v>0</v>
      </c>
      <c r="AV41" s="71">
        <v>0</v>
      </c>
      <c r="AW41" s="71">
        <v>0</v>
      </c>
      <c r="AX41" s="71"/>
      <c r="AY41" s="72"/>
      <c r="AZ41" s="71">
        <v>314.39999999999998</v>
      </c>
      <c r="BA41" s="71">
        <v>2643.8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1730</v>
      </c>
      <c r="B42" s="70">
        <v>370</v>
      </c>
      <c r="C42" s="70">
        <v>13</v>
      </c>
      <c r="D42" s="70">
        <v>22</v>
      </c>
      <c r="E42" s="70">
        <v>2016</v>
      </c>
      <c r="F42" s="70" t="s">
        <v>155</v>
      </c>
      <c r="G42" s="70" t="s">
        <v>1717</v>
      </c>
      <c r="H42" s="70" t="s">
        <v>1718</v>
      </c>
      <c r="I42" s="148"/>
      <c r="J42" s="71">
        <v>2.4070558279364036</v>
      </c>
      <c r="K42" s="71">
        <v>0.77087639508191774</v>
      </c>
      <c r="L42" s="71">
        <v>2.2538927913191564</v>
      </c>
      <c r="M42" s="71">
        <v>3.343755024748333</v>
      </c>
      <c r="N42" s="71">
        <v>6.7907234750417027</v>
      </c>
      <c r="O42" s="71">
        <v>3.5689122806468645</v>
      </c>
      <c r="P42" s="71">
        <v>6.8410804831574916</v>
      </c>
      <c r="Q42" s="71">
        <v>0.25356897998618877</v>
      </c>
      <c r="R42" s="71">
        <v>0</v>
      </c>
      <c r="S42" s="71">
        <v>1.0007640199136814</v>
      </c>
      <c r="T42" s="72"/>
      <c r="U42" s="71">
        <v>220042</v>
      </c>
      <c r="V42" s="71">
        <v>265</v>
      </c>
      <c r="W42" s="71">
        <v>46</v>
      </c>
      <c r="X42" s="71">
        <v>734</v>
      </c>
      <c r="Y42" s="71">
        <v>1443</v>
      </c>
      <c r="Z42" s="71">
        <v>2099</v>
      </c>
      <c r="AA42" s="71">
        <v>1408</v>
      </c>
      <c r="AB42" s="71">
        <v>3590</v>
      </c>
      <c r="AC42" s="71">
        <v>0</v>
      </c>
      <c r="AD42" s="71">
        <v>1.0007640199136809</v>
      </c>
      <c r="AE42" s="72"/>
      <c r="AF42" s="71">
        <v>2055933.6024346319</v>
      </c>
      <c r="AG42" s="71">
        <v>513859.69666258158</v>
      </c>
      <c r="AH42" s="71">
        <v>267272.21436999779</v>
      </c>
      <c r="AI42" s="71">
        <v>4530369.378281218</v>
      </c>
      <c r="AJ42" s="71">
        <v>7111797.6136236554</v>
      </c>
      <c r="AK42" s="71">
        <v>0</v>
      </c>
      <c r="AL42" s="71">
        <v>0</v>
      </c>
      <c r="AM42" s="71">
        <v>492376.67192261748</v>
      </c>
      <c r="AN42" s="71">
        <v>0</v>
      </c>
      <c r="AO42" s="71">
        <v>0</v>
      </c>
      <c r="AP42" s="71">
        <v>14971609.177294701</v>
      </c>
      <c r="AQ42" s="72"/>
      <c r="AR42" s="71">
        <v>68</v>
      </c>
      <c r="AS42" s="71">
        <v>27</v>
      </c>
      <c r="AT42" s="71">
        <v>0</v>
      </c>
      <c r="AU42" s="71">
        <v>0</v>
      </c>
      <c r="AV42" s="71">
        <v>0</v>
      </c>
      <c r="AW42" s="71">
        <v>0</v>
      </c>
      <c r="AX42" s="71"/>
      <c r="AY42" s="72"/>
      <c r="AZ42" s="71">
        <v>338.8</v>
      </c>
      <c r="BA42" s="71">
        <v>2734.9</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1731</v>
      </c>
      <c r="B43" s="70">
        <v>371</v>
      </c>
      <c r="C43" s="70">
        <v>14</v>
      </c>
      <c r="D43" s="70">
        <v>22</v>
      </c>
      <c r="E43" s="70">
        <v>2017</v>
      </c>
      <c r="F43" s="70" t="s">
        <v>156</v>
      </c>
      <c r="G43" s="70" t="s">
        <v>1717</v>
      </c>
      <c r="H43" s="70" t="s">
        <v>1718</v>
      </c>
      <c r="I43" s="148"/>
      <c r="J43" s="71">
        <v>2.6079285626526709</v>
      </c>
      <c r="K43" s="71">
        <v>0.78170402979655718</v>
      </c>
      <c r="L43" s="71">
        <v>2.0049095713405976</v>
      </c>
      <c r="M43" s="71">
        <v>3.0013007582592564</v>
      </c>
      <c r="N43" s="71">
        <v>6.7510955319727</v>
      </c>
      <c r="O43" s="71">
        <v>3.5541623578201982</v>
      </c>
      <c r="P43" s="71">
        <v>6.9667227094540856</v>
      </c>
      <c r="Q43" s="71">
        <v>0.24131359147907999</v>
      </c>
      <c r="R43" s="71">
        <v>0</v>
      </c>
      <c r="S43" s="71">
        <v>1.8653678509521949</v>
      </c>
      <c r="T43" s="72"/>
      <c r="U43" s="71">
        <v>272510</v>
      </c>
      <c r="V43" s="71">
        <v>265</v>
      </c>
      <c r="W43" s="71">
        <v>46</v>
      </c>
      <c r="X43" s="71">
        <v>734</v>
      </c>
      <c r="Y43" s="71">
        <v>1449</v>
      </c>
      <c r="Z43" s="71">
        <v>2125</v>
      </c>
      <c r="AA43" s="71">
        <v>1443</v>
      </c>
      <c r="AB43" s="71">
        <v>3533</v>
      </c>
      <c r="AC43" s="71">
        <v>0</v>
      </c>
      <c r="AD43" s="71">
        <v>1.8653678509521949</v>
      </c>
      <c r="AE43" s="72"/>
      <c r="AF43" s="71">
        <v>2284385.1323899068</v>
      </c>
      <c r="AG43" s="71">
        <v>522627.38595293299</v>
      </c>
      <c r="AH43" s="71">
        <v>317816.31282420253</v>
      </c>
      <c r="AI43" s="71">
        <v>4326052.4195558578</v>
      </c>
      <c r="AJ43" s="71">
        <v>8206637.6572408956</v>
      </c>
      <c r="AK43" s="71">
        <v>0</v>
      </c>
      <c r="AL43" s="71">
        <v>0</v>
      </c>
      <c r="AM43" s="71">
        <v>485317.19472579099</v>
      </c>
      <c r="AN43" s="71">
        <v>0</v>
      </c>
      <c r="AO43" s="71">
        <v>0</v>
      </c>
      <c r="AP43" s="71">
        <v>16142836.102689587</v>
      </c>
      <c r="AQ43" s="72"/>
      <c r="AR43" s="71">
        <v>74</v>
      </c>
      <c r="AS43" s="71">
        <v>28</v>
      </c>
      <c r="AT43" s="71">
        <v>0</v>
      </c>
      <c r="AU43" s="71">
        <v>0</v>
      </c>
      <c r="AV43" s="71">
        <v>0</v>
      </c>
      <c r="AW43" s="71">
        <v>0</v>
      </c>
      <c r="AX43" s="71"/>
      <c r="AY43" s="72"/>
      <c r="AZ43" s="71">
        <v>372.5</v>
      </c>
      <c r="BA43" s="71">
        <v>2784.4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1732</v>
      </c>
      <c r="B44" s="70">
        <v>372</v>
      </c>
      <c r="C44" s="70">
        <v>15</v>
      </c>
      <c r="D44" s="70">
        <v>22</v>
      </c>
      <c r="E44" s="70">
        <v>2018</v>
      </c>
      <c r="F44" s="70" t="s">
        <v>183</v>
      </c>
      <c r="G44" s="70" t="s">
        <v>1717</v>
      </c>
      <c r="H44" s="70" t="s">
        <v>1718</v>
      </c>
      <c r="I44" s="148"/>
      <c r="J44" s="71">
        <v>2.3253724769279875</v>
      </c>
      <c r="K44" s="71">
        <v>0.74350562045630952</v>
      </c>
      <c r="L44" s="71">
        <v>1.8358881140710959</v>
      </c>
      <c r="M44" s="71">
        <v>3.2096464542830216</v>
      </c>
      <c r="N44" s="71">
        <v>6.1652104885670989</v>
      </c>
      <c r="O44" s="71">
        <v>3.4315892054131663</v>
      </c>
      <c r="P44" s="71">
        <v>6.8447955611520666</v>
      </c>
      <c r="Q44" s="71">
        <v>0.21739625849408301</v>
      </c>
      <c r="R44" s="71">
        <v>0</v>
      </c>
      <c r="S44" s="71">
        <v>1.5306291794557609</v>
      </c>
      <c r="T44" s="72"/>
      <c r="U44" s="71">
        <v>249147</v>
      </c>
      <c r="V44" s="71">
        <v>265</v>
      </c>
      <c r="W44" s="71">
        <v>46</v>
      </c>
      <c r="X44" s="71">
        <v>734</v>
      </c>
      <c r="Y44" s="71">
        <v>1433</v>
      </c>
      <c r="Z44" s="71">
        <v>2091</v>
      </c>
      <c r="AA44" s="71">
        <v>1432</v>
      </c>
      <c r="AB44" s="71">
        <v>3430</v>
      </c>
      <c r="AC44" s="71">
        <v>0</v>
      </c>
      <c r="AD44" s="71">
        <v>1.5306291794557609</v>
      </c>
      <c r="AE44" s="72"/>
      <c r="AF44" s="71">
        <v>2159137.2826412851</v>
      </c>
      <c r="AG44" s="71">
        <v>474249.43077166617</v>
      </c>
      <c r="AH44" s="71">
        <v>300405.46549867297</v>
      </c>
      <c r="AI44" s="71">
        <v>4440358.5105073787</v>
      </c>
      <c r="AJ44" s="71">
        <v>7319297.4119546926</v>
      </c>
      <c r="AK44" s="71">
        <v>0</v>
      </c>
      <c r="AL44" s="71">
        <v>0</v>
      </c>
      <c r="AM44" s="71">
        <v>472143.30974095559</v>
      </c>
      <c r="AN44" s="71">
        <v>0</v>
      </c>
      <c r="AO44" s="71">
        <v>0</v>
      </c>
      <c r="AP44" s="71">
        <v>15165591.41111465</v>
      </c>
      <c r="AQ44" s="72"/>
      <c r="AR44" s="71">
        <v>79</v>
      </c>
      <c r="AS44" s="71">
        <v>29</v>
      </c>
      <c r="AT44" s="71">
        <v>0</v>
      </c>
      <c r="AU44" s="71">
        <v>0</v>
      </c>
      <c r="AV44" s="71">
        <v>0</v>
      </c>
      <c r="AW44" s="71">
        <v>0</v>
      </c>
      <c r="AX44" s="71"/>
      <c r="AY44" s="72"/>
      <c r="AZ44" s="71">
        <v>402.3</v>
      </c>
      <c r="BA44" s="71">
        <v>2832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1733</v>
      </c>
      <c r="B45" s="70">
        <v>372</v>
      </c>
      <c r="C45" s="70">
        <v>16</v>
      </c>
      <c r="D45" s="70">
        <v>22</v>
      </c>
      <c r="E45" s="70">
        <v>2019</v>
      </c>
      <c r="F45" s="70" t="s">
        <v>158</v>
      </c>
      <c r="G45" s="1064" t="s">
        <v>1717</v>
      </c>
      <c r="H45" s="70" t="s">
        <v>1718</v>
      </c>
      <c r="I45" s="148"/>
      <c r="J45" s="71">
        <v>2.6920090879236449</v>
      </c>
      <c r="K45" s="71">
        <v>0.6991061253849713</v>
      </c>
      <c r="L45" s="71">
        <v>1.8535147212535119</v>
      </c>
      <c r="M45" s="71">
        <v>2.9905509389804568</v>
      </c>
      <c r="N45" s="71">
        <v>5.6630384325371601</v>
      </c>
      <c r="O45" s="71">
        <v>3.3031607677115544</v>
      </c>
      <c r="P45" s="71">
        <v>6.5641163554889879</v>
      </c>
      <c r="Q45" s="71">
        <v>0.204445957349187</v>
      </c>
      <c r="R45" s="71">
        <v>0</v>
      </c>
      <c r="S45" s="71">
        <v>1.1545255198055677</v>
      </c>
      <c r="T45" s="72"/>
      <c r="U45" s="71">
        <v>306349</v>
      </c>
      <c r="V45" s="71">
        <v>265</v>
      </c>
      <c r="W45" s="71">
        <v>46</v>
      </c>
      <c r="X45" s="71">
        <v>734</v>
      </c>
      <c r="Y45" s="71">
        <v>1414</v>
      </c>
      <c r="Z45" s="71">
        <v>2068</v>
      </c>
      <c r="AA45" s="71">
        <v>1363</v>
      </c>
      <c r="AB45" s="71">
        <v>3313</v>
      </c>
      <c r="AC45" s="71">
        <v>0</v>
      </c>
      <c r="AD45" s="71">
        <v>1.1545255198055679</v>
      </c>
      <c r="AE45" s="72"/>
      <c r="AF45" s="71">
        <v>2657145.8369978778</v>
      </c>
      <c r="AG45" s="71">
        <v>459580.52735650062</v>
      </c>
      <c r="AH45" s="71">
        <v>319916.8923409608</v>
      </c>
      <c r="AI45" s="71">
        <v>4258390.4419835582</v>
      </c>
      <c r="AJ45" s="71">
        <v>6836780.5782093694</v>
      </c>
      <c r="AK45" s="71">
        <v>0</v>
      </c>
      <c r="AL45" s="71">
        <v>0</v>
      </c>
      <c r="AM45" s="71">
        <v>451205.65974935296</v>
      </c>
      <c r="AN45" s="71">
        <v>0</v>
      </c>
      <c r="AO45" s="71">
        <v>0</v>
      </c>
      <c r="AP45" s="71">
        <v>14983019.93663762</v>
      </c>
      <c r="AQ45" s="72"/>
      <c r="AR45" s="71">
        <v>81</v>
      </c>
      <c r="AS45" s="71">
        <v>34</v>
      </c>
      <c r="AT45" s="71">
        <v>0</v>
      </c>
      <c r="AU45" s="71">
        <v>0</v>
      </c>
      <c r="AV45" s="71">
        <v>0</v>
      </c>
      <c r="AW45" s="71">
        <v>0</v>
      </c>
      <c r="AX45" s="71"/>
      <c r="AY45" s="72"/>
      <c r="AZ45" s="71">
        <v>415.4</v>
      </c>
      <c r="BA45" s="71">
        <v>3066.9</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1734</v>
      </c>
      <c r="B46" s="70">
        <v>372</v>
      </c>
      <c r="C46" s="70">
        <v>17</v>
      </c>
      <c r="D46" s="70">
        <v>22</v>
      </c>
      <c r="E46" s="70">
        <v>2020</v>
      </c>
      <c r="F46" s="70" t="s">
        <v>159</v>
      </c>
      <c r="G46" s="1064" t="s">
        <v>1717</v>
      </c>
      <c r="H46" s="70" t="s">
        <v>1718</v>
      </c>
      <c r="I46" s="148"/>
      <c r="J46" s="71">
        <v>2.6790203219500932</v>
      </c>
      <c r="K46" s="71">
        <v>0.71102947420986817</v>
      </c>
      <c r="L46" s="71">
        <v>4.1161324706912579</v>
      </c>
      <c r="M46" s="71">
        <v>2.5492483888405717</v>
      </c>
      <c r="N46" s="71">
        <v>5.3004929643656888</v>
      </c>
      <c r="O46" s="71">
        <v>2.8786420355718687</v>
      </c>
      <c r="P46" s="71">
        <v>6.0760167705406944</v>
      </c>
      <c r="Q46" s="71">
        <v>0.18826158981275101</v>
      </c>
      <c r="R46" s="71">
        <v>0</v>
      </c>
      <c r="S46" s="71">
        <v>1.2628664842862269</v>
      </c>
      <c r="T46" s="72"/>
      <c r="U46" s="71">
        <v>235138</v>
      </c>
      <c r="V46" s="71">
        <v>237</v>
      </c>
      <c r="W46" s="71">
        <v>105</v>
      </c>
      <c r="X46" s="71">
        <v>694</v>
      </c>
      <c r="Y46" s="71">
        <v>1378</v>
      </c>
      <c r="Z46" s="71">
        <v>2057</v>
      </c>
      <c r="AA46" s="71">
        <v>1341</v>
      </c>
      <c r="AB46" s="71">
        <v>3193</v>
      </c>
      <c r="AC46" s="71">
        <v>0</v>
      </c>
      <c r="AD46" s="71">
        <v>1.2628664842862269</v>
      </c>
      <c r="AE46" s="72"/>
      <c r="AF46" s="71">
        <v>1957793.7847804241</v>
      </c>
      <c r="AG46" s="71">
        <v>464535.22684381221</v>
      </c>
      <c r="AH46" s="71">
        <v>719959.64255533752</v>
      </c>
      <c r="AI46" s="71">
        <v>3847063.4982016012</v>
      </c>
      <c r="AJ46" s="71">
        <v>6592007.4576314921</v>
      </c>
      <c r="AK46" s="71"/>
      <c r="AL46" s="71"/>
      <c r="AM46" s="71">
        <v>416721.97496990312</v>
      </c>
      <c r="AN46" s="71"/>
      <c r="AO46" s="71"/>
      <c r="AP46" s="71">
        <v>13998081.58498257</v>
      </c>
      <c r="AQ46" s="72"/>
      <c r="AR46" s="71">
        <v>84</v>
      </c>
      <c r="AS46" s="71">
        <v>36</v>
      </c>
      <c r="AT46" s="71">
        <v>0</v>
      </c>
      <c r="AU46" s="71">
        <v>0</v>
      </c>
      <c r="AV46" s="71">
        <v>0</v>
      </c>
      <c r="AW46" s="71">
        <v>0</v>
      </c>
      <c r="AX46" s="71"/>
      <c r="AY46" s="72"/>
      <c r="AZ46" s="71">
        <v>440.7</v>
      </c>
      <c r="BA46" s="71">
        <v>3138.4</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1735</v>
      </c>
      <c r="B47" s="70">
        <v>372</v>
      </c>
      <c r="C47" s="70">
        <v>18</v>
      </c>
      <c r="D47" s="70">
        <v>22</v>
      </c>
      <c r="E47" s="70">
        <v>2021</v>
      </c>
      <c r="F47" s="70" t="s">
        <v>160</v>
      </c>
      <c r="G47" s="70" t="s">
        <v>1717</v>
      </c>
      <c r="H47" s="70" t="s">
        <v>1718</v>
      </c>
      <c r="I47" s="148"/>
      <c r="J47" s="71">
        <v>2.6075130655455951</v>
      </c>
      <c r="K47" s="71">
        <v>0.77556138404236452</v>
      </c>
      <c r="L47" s="71">
        <v>3.7483653336403795</v>
      </c>
      <c r="M47" s="71">
        <v>2.8693456177103993</v>
      </c>
      <c r="N47" s="71">
        <v>5.429490002641689</v>
      </c>
      <c r="O47" s="71">
        <v>2.7413766408385056</v>
      </c>
      <c r="P47" s="71">
        <v>5.9894801631984231</v>
      </c>
      <c r="Q47" s="71">
        <v>0.18199261375780801</v>
      </c>
      <c r="R47" s="71">
        <v>0</v>
      </c>
      <c r="S47" s="71">
        <v>1.1299429993127681</v>
      </c>
      <c r="T47" s="72"/>
      <c r="U47" s="71">
        <v>246954</v>
      </c>
      <c r="V47" s="71">
        <v>237</v>
      </c>
      <c r="W47" s="71">
        <v>105</v>
      </c>
      <c r="X47" s="71">
        <v>694</v>
      </c>
      <c r="Y47" s="71">
        <v>1366</v>
      </c>
      <c r="Z47" s="71">
        <v>2017</v>
      </c>
      <c r="AA47" s="71">
        <v>1289</v>
      </c>
      <c r="AB47" s="71">
        <v>3117</v>
      </c>
      <c r="AC47" s="71">
        <v>0</v>
      </c>
      <c r="AD47" s="71">
        <v>1.1299429993127681</v>
      </c>
      <c r="AE47" s="72"/>
      <c r="AF47" s="71">
        <v>1881239.5848522724</v>
      </c>
      <c r="AG47" s="71">
        <v>488364.47333095066</v>
      </c>
      <c r="AH47" s="71">
        <v>658588.48354406422</v>
      </c>
      <c r="AI47" s="71">
        <v>4229395.6463962421</v>
      </c>
      <c r="AJ47" s="71">
        <v>6462376.8006057646</v>
      </c>
      <c r="AK47" s="71">
        <v>0</v>
      </c>
      <c r="AL47" s="71">
        <v>0</v>
      </c>
      <c r="AM47" s="71">
        <v>409149.5382969217</v>
      </c>
      <c r="AN47" s="71">
        <v>0</v>
      </c>
      <c r="AO47" s="71">
        <v>0</v>
      </c>
      <c r="AP47" s="71">
        <v>14129114.527026216</v>
      </c>
      <c r="AQ47" s="72"/>
      <c r="AR47" s="71">
        <v>84</v>
      </c>
      <c r="AS47" s="71">
        <v>39</v>
      </c>
      <c r="AT47" s="71">
        <v>0</v>
      </c>
      <c r="AU47" s="71">
        <v>0</v>
      </c>
      <c r="AV47" s="71">
        <v>0</v>
      </c>
      <c r="AW47" s="71">
        <v>0</v>
      </c>
      <c r="AX47" s="71"/>
      <c r="AY47" s="72"/>
      <c r="AZ47" s="71">
        <v>444.4</v>
      </c>
      <c r="BA47" s="71">
        <v>3275.9</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1736</v>
      </c>
      <c r="B48" s="70">
        <v>372</v>
      </c>
      <c r="C48" s="70">
        <v>19</v>
      </c>
      <c r="D48" s="70">
        <v>22</v>
      </c>
      <c r="E48" s="70">
        <v>2022</v>
      </c>
      <c r="F48" s="70" t="s">
        <v>161</v>
      </c>
      <c r="G48" s="70" t="s">
        <v>1717</v>
      </c>
      <c r="H48" s="70" t="s">
        <v>1718</v>
      </c>
      <c r="I48" s="148"/>
      <c r="J48" s="71">
        <v>1.4196593570738993</v>
      </c>
      <c r="K48" s="71">
        <v>0.70616151062797961</v>
      </c>
      <c r="L48" s="71">
        <v>3.2131057142220798</v>
      </c>
      <c r="M48" s="71">
        <v>2.7393835286229016</v>
      </c>
      <c r="N48" s="71">
        <v>5.5016491571964146</v>
      </c>
      <c r="O48" s="71">
        <v>2.8767489852308938</v>
      </c>
      <c r="P48" s="71">
        <v>5.7027409521521539</v>
      </c>
      <c r="Q48" s="71">
        <v>0.18020058791418495</v>
      </c>
      <c r="R48" s="71">
        <v>0</v>
      </c>
      <c r="S48" s="71">
        <v>0.96461033501033078</v>
      </c>
      <c r="T48" s="72"/>
      <c r="U48" s="71">
        <v>157111</v>
      </c>
      <c r="V48" s="71">
        <v>237</v>
      </c>
      <c r="W48" s="71">
        <v>105</v>
      </c>
      <c r="X48" s="71">
        <v>694</v>
      </c>
      <c r="Y48" s="71">
        <v>1359</v>
      </c>
      <c r="Z48" s="71">
        <v>2011</v>
      </c>
      <c r="AA48" s="71">
        <v>1246</v>
      </c>
      <c r="AB48" s="71">
        <v>3061</v>
      </c>
      <c r="AC48" s="71">
        <v>0</v>
      </c>
      <c r="AD48" s="71">
        <v>0.96461033501033078</v>
      </c>
      <c r="AE48" s="72"/>
      <c r="AF48" s="71">
        <v>1092917.0114422957</v>
      </c>
      <c r="AG48" s="71">
        <v>493812.50002622214</v>
      </c>
      <c r="AH48" s="71">
        <v>659056.55849566194</v>
      </c>
      <c r="AI48" s="71">
        <v>4163646.9298227434</v>
      </c>
      <c r="AJ48" s="71">
        <v>6959498.6147823529</v>
      </c>
      <c r="AK48" s="71">
        <v>0</v>
      </c>
      <c r="AL48" s="71">
        <v>0</v>
      </c>
      <c r="AM48" s="71">
        <v>395258.64818018075</v>
      </c>
      <c r="AN48" s="71">
        <v>0</v>
      </c>
      <c r="AO48" s="71">
        <v>0</v>
      </c>
      <c r="AP48" s="71">
        <v>13764190.262749458</v>
      </c>
      <c r="AQ48" s="72"/>
      <c r="AR48" s="71">
        <v>86</v>
      </c>
      <c r="AS48" s="71">
        <v>40</v>
      </c>
      <c r="AT48" s="71">
        <v>0</v>
      </c>
      <c r="AU48" s="71">
        <v>0</v>
      </c>
      <c r="AV48" s="71">
        <v>0</v>
      </c>
      <c r="AW48" s="71">
        <v>0</v>
      </c>
      <c r="AX48" s="71"/>
      <c r="AY48" s="72"/>
      <c r="AZ48" s="71">
        <v>455.00000000000006</v>
      </c>
      <c r="BA48" s="71">
        <v>3320.4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1737</v>
      </c>
      <c r="B49" s="70">
        <v>372</v>
      </c>
      <c r="C49" s="70">
        <v>20</v>
      </c>
      <c r="D49" s="70">
        <v>22</v>
      </c>
      <c r="E49" s="70">
        <v>2023</v>
      </c>
      <c r="F49" s="70" t="s">
        <v>1539</v>
      </c>
      <c r="G49" s="70" t="s">
        <v>1717</v>
      </c>
      <c r="H49" s="70" t="s">
        <v>1718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88</v>
      </c>
      <c r="AS49" s="71">
        <v>40</v>
      </c>
      <c r="AT49" s="71">
        <v>0</v>
      </c>
      <c r="AU49" s="71">
        <v>0</v>
      </c>
      <c r="AV49" s="71">
        <v>0</v>
      </c>
      <c r="AW49" s="71">
        <v>0</v>
      </c>
      <c r="AX49" s="71"/>
      <c r="AY49" s="72"/>
      <c r="AZ49" s="71">
        <v>466.90000000000003</v>
      </c>
      <c r="BA49" s="71">
        <v>3320.4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1738</v>
      </c>
      <c r="B50" s="70">
        <v>372</v>
      </c>
      <c r="C50" s="70">
        <v>21</v>
      </c>
      <c r="D50" s="70">
        <v>22</v>
      </c>
      <c r="E50" s="70">
        <v>2024</v>
      </c>
      <c r="F50" s="70" t="s">
        <v>1554</v>
      </c>
      <c r="G50" s="70" t="s">
        <v>1717</v>
      </c>
      <c r="H50" s="70" t="s">
        <v>1718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1739</v>
      </c>
      <c r="B51" s="70">
        <v>188</v>
      </c>
      <c r="C51" s="70">
        <v>1</v>
      </c>
      <c r="D51" s="70">
        <v>12</v>
      </c>
      <c r="E51" s="70">
        <v>1990</v>
      </c>
      <c r="F51" s="70" t="s">
        <v>787</v>
      </c>
      <c r="G51" s="70" t="s">
        <v>1740</v>
      </c>
      <c r="H51" s="70" t="s">
        <v>1741</v>
      </c>
      <c r="I51" s="148"/>
      <c r="J51" s="71">
        <v>0</v>
      </c>
      <c r="K51" s="71">
        <v>0.17687649231191141</v>
      </c>
      <c r="L51" s="71">
        <v>8.9315554700010633</v>
      </c>
      <c r="M51" s="71">
        <v>1.552802352864892</v>
      </c>
      <c r="N51" s="71">
        <v>3.0714766997929681</v>
      </c>
      <c r="O51" s="71">
        <v>3.065801481421536</v>
      </c>
      <c r="P51" s="71">
        <v>8.1627242483689546</v>
      </c>
      <c r="Q51" s="71">
        <v>0.20238217219273499</v>
      </c>
      <c r="R51" s="71">
        <v>0</v>
      </c>
      <c r="S51" s="71">
        <v>0.2180496972491564</v>
      </c>
      <c r="T51" s="72"/>
      <c r="U51" s="71">
        <v>0</v>
      </c>
      <c r="V51" s="71">
        <v>43</v>
      </c>
      <c r="W51" s="71">
        <v>165</v>
      </c>
      <c r="X51" s="71">
        <v>617</v>
      </c>
      <c r="Y51" s="71">
        <v>711</v>
      </c>
      <c r="Z51" s="71">
        <v>1261</v>
      </c>
      <c r="AA51" s="71">
        <v>1982</v>
      </c>
      <c r="AB51" s="71">
        <v>3286</v>
      </c>
      <c r="AC51" s="71">
        <v>0</v>
      </c>
      <c r="AD51" s="71">
        <v>0.2180496972491564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1742</v>
      </c>
      <c r="B52" s="70">
        <v>189</v>
      </c>
      <c r="C52" s="70">
        <v>2</v>
      </c>
      <c r="D52" s="70">
        <v>12</v>
      </c>
      <c r="E52" s="70">
        <v>2005</v>
      </c>
      <c r="F52" s="70" t="s">
        <v>789</v>
      </c>
      <c r="G52" s="70" t="s">
        <v>1740</v>
      </c>
      <c r="H52" s="70" t="s">
        <v>1741</v>
      </c>
      <c r="I52" s="148"/>
      <c r="J52" s="71">
        <v>0</v>
      </c>
      <c r="K52" s="71">
        <v>0.1758966601925929</v>
      </c>
      <c r="L52" s="71">
        <v>15.05404659407702</v>
      </c>
      <c r="M52" s="71">
        <v>4.834048869341248</v>
      </c>
      <c r="N52" s="71">
        <v>5.4558156550880348</v>
      </c>
      <c r="O52" s="71">
        <v>4.0233961681101329</v>
      </c>
      <c r="P52" s="71">
        <v>10.02715503502024</v>
      </c>
      <c r="Q52" s="71">
        <v>0.19441724590357301</v>
      </c>
      <c r="R52" s="71">
        <v>0</v>
      </c>
      <c r="S52" s="71">
        <v>0</v>
      </c>
      <c r="T52" s="72"/>
      <c r="U52" s="71">
        <v>0</v>
      </c>
      <c r="V52" s="71">
        <v>44</v>
      </c>
      <c r="W52" s="71">
        <v>159</v>
      </c>
      <c r="X52" s="71">
        <v>791</v>
      </c>
      <c r="Y52" s="71">
        <v>944</v>
      </c>
      <c r="Z52" s="71">
        <v>1915</v>
      </c>
      <c r="AA52" s="71">
        <v>1994</v>
      </c>
      <c r="AB52" s="71">
        <v>3300</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1743</v>
      </c>
      <c r="B53" s="70">
        <v>190</v>
      </c>
      <c r="C53" s="70">
        <v>3</v>
      </c>
      <c r="D53" s="70">
        <v>12</v>
      </c>
      <c r="E53" s="70">
        <v>2006</v>
      </c>
      <c r="F53" s="70" t="s">
        <v>790</v>
      </c>
      <c r="G53" s="70" t="s">
        <v>1740</v>
      </c>
      <c r="H53" s="70" t="s">
        <v>1741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1744</v>
      </c>
      <c r="B54" s="70">
        <v>191</v>
      </c>
      <c r="C54" s="70">
        <v>4</v>
      </c>
      <c r="D54" s="70">
        <v>12</v>
      </c>
      <c r="E54" s="70">
        <v>2007</v>
      </c>
      <c r="F54" s="70" t="s">
        <v>791</v>
      </c>
      <c r="G54" s="70" t="s">
        <v>1740</v>
      </c>
      <c r="H54" s="70" t="s">
        <v>1741</v>
      </c>
      <c r="I54" s="148"/>
      <c r="J54" s="71">
        <v>0</v>
      </c>
      <c r="K54" s="71">
        <v>0.10479847217277551</v>
      </c>
      <c r="L54" s="71">
        <v>32.494479058568793</v>
      </c>
      <c r="M54" s="71">
        <v>5.1005227508098958</v>
      </c>
      <c r="N54" s="71">
        <v>5.565853007177374</v>
      </c>
      <c r="O54" s="71">
        <v>3.8945714651542711</v>
      </c>
      <c r="P54" s="71">
        <v>10.085340285515869</v>
      </c>
      <c r="Q54" s="71">
        <v>0.204152299339216</v>
      </c>
      <c r="R54" s="71">
        <v>0</v>
      </c>
      <c r="S54" s="71">
        <v>0</v>
      </c>
      <c r="T54" s="72"/>
      <c r="U54" s="71">
        <v>0</v>
      </c>
      <c r="V54" s="71">
        <v>35</v>
      </c>
      <c r="W54" s="71">
        <v>376</v>
      </c>
      <c r="X54" s="71">
        <v>1067</v>
      </c>
      <c r="Y54" s="71">
        <v>956</v>
      </c>
      <c r="Z54" s="71">
        <v>1927</v>
      </c>
      <c r="AA54" s="71">
        <v>1975</v>
      </c>
      <c r="AB54" s="71">
        <v>3282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1745</v>
      </c>
      <c r="B55" s="70">
        <v>192</v>
      </c>
      <c r="C55" s="70">
        <v>5</v>
      </c>
      <c r="D55" s="70">
        <v>12</v>
      </c>
      <c r="E55" s="70">
        <v>2008</v>
      </c>
      <c r="F55" s="70" t="s">
        <v>792</v>
      </c>
      <c r="G55" s="70" t="s">
        <v>1740</v>
      </c>
      <c r="H55" s="70" t="s">
        <v>1741</v>
      </c>
      <c r="I55" s="148"/>
      <c r="J55" s="71">
        <v>6.9900797729653066</v>
      </c>
      <c r="K55" s="71">
        <v>7.9276962843456852E-2</v>
      </c>
      <c r="L55" s="71">
        <v>29.279552637243398</v>
      </c>
      <c r="M55" s="71">
        <v>5.3317783544908508</v>
      </c>
      <c r="N55" s="71">
        <v>4.7662720845664328</v>
      </c>
      <c r="O55" s="71">
        <v>3.7273683909757169</v>
      </c>
      <c r="P55" s="71">
        <v>10.027940411253701</v>
      </c>
      <c r="Q55" s="71">
        <v>0.20243988914230501</v>
      </c>
      <c r="R55" s="71">
        <v>0</v>
      </c>
      <c r="S55" s="71">
        <v>0.45627695712356958</v>
      </c>
      <c r="T55" s="72"/>
      <c r="U55" s="71">
        <v>570232</v>
      </c>
      <c r="V55" s="71">
        <v>35</v>
      </c>
      <c r="W55" s="71">
        <v>376</v>
      </c>
      <c r="X55" s="71">
        <v>1067</v>
      </c>
      <c r="Y55" s="71">
        <v>998</v>
      </c>
      <c r="Z55" s="71">
        <v>1909</v>
      </c>
      <c r="AA55" s="71">
        <v>1966</v>
      </c>
      <c r="AB55" s="71">
        <v>3308</v>
      </c>
      <c r="AC55" s="71">
        <v>0</v>
      </c>
      <c r="AD55" s="71">
        <v>0.45627695712356958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1746</v>
      </c>
      <c r="B56" s="70">
        <v>193</v>
      </c>
      <c r="C56" s="70">
        <v>6</v>
      </c>
      <c r="D56" s="70">
        <v>12</v>
      </c>
      <c r="E56" s="70">
        <v>2009</v>
      </c>
      <c r="F56" s="70" t="s">
        <v>176</v>
      </c>
      <c r="G56" s="70" t="s">
        <v>1740</v>
      </c>
      <c r="H56" s="70" t="s">
        <v>1741</v>
      </c>
      <c r="I56" s="148"/>
      <c r="J56" s="71">
        <v>9.6550605750623788</v>
      </c>
      <c r="K56" s="71">
        <v>9.1227998072540006E-2</v>
      </c>
      <c r="L56" s="71">
        <v>53.255158173712843</v>
      </c>
      <c r="M56" s="71">
        <v>7.5806819161858838</v>
      </c>
      <c r="N56" s="71">
        <v>4.8694712296058738</v>
      </c>
      <c r="O56" s="71">
        <v>3.7742983505544161</v>
      </c>
      <c r="P56" s="71">
        <v>9.7332070247444076</v>
      </c>
      <c r="Q56" s="71">
        <v>0.19290595880197101</v>
      </c>
      <c r="R56" s="71">
        <v>0</v>
      </c>
      <c r="S56" s="71">
        <v>0.46330980786520809</v>
      </c>
      <c r="T56" s="72"/>
      <c r="U56" s="71">
        <v>579537</v>
      </c>
      <c r="V56" s="71">
        <v>35</v>
      </c>
      <c r="W56" s="71">
        <v>1135</v>
      </c>
      <c r="X56" s="71">
        <v>1454</v>
      </c>
      <c r="Y56" s="71">
        <v>1029</v>
      </c>
      <c r="Z56" s="71">
        <v>1908</v>
      </c>
      <c r="AA56" s="71">
        <v>1959</v>
      </c>
      <c r="AB56" s="71">
        <v>3309</v>
      </c>
      <c r="AC56" s="71">
        <v>0</v>
      </c>
      <c r="AD56" s="71">
        <v>0.46330980786520809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5.9749999999999996</v>
      </c>
      <c r="BI56" s="71">
        <v>0</v>
      </c>
      <c r="BJ56" s="71">
        <v>0</v>
      </c>
      <c r="BK56" s="71">
        <v>0</v>
      </c>
      <c r="BL56" s="71">
        <v>0</v>
      </c>
      <c r="BM56" s="71">
        <v>0</v>
      </c>
      <c r="BN56" s="72"/>
      <c r="BO56" s="71">
        <v>2</v>
      </c>
      <c r="BP56" s="71">
        <v>0</v>
      </c>
      <c r="BQ56" s="71">
        <v>0</v>
      </c>
      <c r="BR56" s="71">
        <v>0</v>
      </c>
      <c r="BS56" s="71">
        <v>0</v>
      </c>
      <c r="BT56" s="71">
        <v>0</v>
      </c>
      <c r="BU56"/>
      <c r="BV56" s="70">
        <v>5.9749999999999996</v>
      </c>
      <c r="BW56" s="70">
        <v>0</v>
      </c>
      <c r="BX56" s="70">
        <v>0</v>
      </c>
      <c r="BY56" s="70">
        <v>0</v>
      </c>
      <c r="BZ56" s="70">
        <v>0</v>
      </c>
      <c r="CA56" s="70">
        <v>0</v>
      </c>
      <c r="CB56" s="70">
        <v>0</v>
      </c>
      <c r="CC56" s="70">
        <v>0</v>
      </c>
      <c r="CD56" s="70">
        <v>0</v>
      </c>
    </row>
    <row r="57" spans="1:82">
      <c r="A57" s="70" t="s">
        <v>1747</v>
      </c>
      <c r="B57" s="70">
        <v>194</v>
      </c>
      <c r="C57" s="70">
        <v>7</v>
      </c>
      <c r="D57" s="70">
        <v>12</v>
      </c>
      <c r="E57" s="70">
        <v>2010</v>
      </c>
      <c r="F57" s="70" t="s">
        <v>177</v>
      </c>
      <c r="G57" s="70" t="s">
        <v>1740</v>
      </c>
      <c r="H57" s="70" t="s">
        <v>1741</v>
      </c>
      <c r="I57" s="148"/>
      <c r="J57" s="71">
        <v>8.2805189906153487</v>
      </c>
      <c r="K57" s="71">
        <v>9.0428883677224806E-2</v>
      </c>
      <c r="L57" s="71">
        <v>51.30324257039959</v>
      </c>
      <c r="M57" s="71">
        <v>7.119986383335136</v>
      </c>
      <c r="N57" s="71">
        <v>5.6911268694295192</v>
      </c>
      <c r="O57" s="71">
        <v>3.7430581033806152</v>
      </c>
      <c r="P57" s="71">
        <v>10.04875136056301</v>
      </c>
      <c r="Q57" s="71">
        <v>0.20149865605784001</v>
      </c>
      <c r="R57" s="71">
        <v>0</v>
      </c>
      <c r="S57" s="71">
        <v>0.49737999159936358</v>
      </c>
      <c r="T57" s="72"/>
      <c r="U57" s="71">
        <v>581382</v>
      </c>
      <c r="V57" s="71">
        <v>35</v>
      </c>
      <c r="W57" s="71">
        <v>1135</v>
      </c>
      <c r="X57" s="71">
        <v>1454</v>
      </c>
      <c r="Y57" s="71">
        <v>1028</v>
      </c>
      <c r="Z57" s="71">
        <v>1901</v>
      </c>
      <c r="AA57" s="71">
        <v>1972</v>
      </c>
      <c r="AB57" s="71">
        <v>3312</v>
      </c>
      <c r="AC57" s="71">
        <v>0</v>
      </c>
      <c r="AD57" s="71">
        <v>0.49737999159936358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6.3719999999999999</v>
      </c>
      <c r="BI57" s="71">
        <v>0</v>
      </c>
      <c r="BJ57" s="71">
        <v>0</v>
      </c>
      <c r="BK57" s="71">
        <v>0</v>
      </c>
      <c r="BL57" s="71">
        <v>0</v>
      </c>
      <c r="BM57" s="71">
        <v>0</v>
      </c>
      <c r="BN57" s="72"/>
      <c r="BO57" s="71">
        <v>2</v>
      </c>
      <c r="BP57" s="71">
        <v>0</v>
      </c>
      <c r="BQ57" s="71">
        <v>0</v>
      </c>
      <c r="BR57" s="71">
        <v>0</v>
      </c>
      <c r="BS57" s="71">
        <v>0</v>
      </c>
      <c r="BT57" s="71">
        <v>0</v>
      </c>
      <c r="BU57"/>
      <c r="BV57" s="70">
        <v>6.3719999999999999</v>
      </c>
      <c r="BW57" s="70">
        <v>0</v>
      </c>
      <c r="BX57" s="70">
        <v>0</v>
      </c>
      <c r="BY57" s="70">
        <v>0</v>
      </c>
      <c r="BZ57" s="70">
        <v>0</v>
      </c>
      <c r="CA57" s="70">
        <v>0</v>
      </c>
      <c r="CB57" s="70">
        <v>0</v>
      </c>
      <c r="CC57" s="70">
        <v>0</v>
      </c>
      <c r="CD57" s="70">
        <v>0</v>
      </c>
    </row>
    <row r="58" spans="1:82">
      <c r="A58" s="70" t="s">
        <v>1748</v>
      </c>
      <c r="B58" s="70">
        <v>195</v>
      </c>
      <c r="C58" s="70">
        <v>8</v>
      </c>
      <c r="D58" s="70">
        <v>12</v>
      </c>
      <c r="E58" s="70">
        <v>2011</v>
      </c>
      <c r="F58" s="70" t="s">
        <v>178</v>
      </c>
      <c r="G58" s="70" t="s">
        <v>1740</v>
      </c>
      <c r="H58" s="70" t="s">
        <v>1741</v>
      </c>
      <c r="I58" s="148"/>
      <c r="J58" s="71">
        <v>18.123890304126441</v>
      </c>
      <c r="K58" s="71">
        <v>0.12283865144346801</v>
      </c>
      <c r="L58" s="71">
        <v>43.788288775736532</v>
      </c>
      <c r="M58" s="71">
        <v>8.2220984444245655</v>
      </c>
      <c r="N58" s="71">
        <v>5.3021961118618366</v>
      </c>
      <c r="O58" s="71">
        <v>3.6326352009375964</v>
      </c>
      <c r="P58" s="71">
        <v>9.8424824412662524</v>
      </c>
      <c r="Q58" s="71">
        <v>0.22814556290365101</v>
      </c>
      <c r="R58" s="71">
        <v>0</v>
      </c>
      <c r="S58" s="71">
        <v>0.37015562884612568</v>
      </c>
      <c r="T58" s="72"/>
      <c r="U58" s="71">
        <v>982245</v>
      </c>
      <c r="V58" s="71">
        <v>35</v>
      </c>
      <c r="W58" s="71">
        <v>1135</v>
      </c>
      <c r="X58" s="71">
        <v>1454</v>
      </c>
      <c r="Y58" s="71">
        <v>1027</v>
      </c>
      <c r="Z58" s="71">
        <v>1885</v>
      </c>
      <c r="AA58" s="71">
        <v>1989</v>
      </c>
      <c r="AB58" s="71">
        <v>3251</v>
      </c>
      <c r="AC58" s="71">
        <v>0</v>
      </c>
      <c r="AD58" s="71">
        <v>0.37015562884612568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6.008</v>
      </c>
      <c r="BI58" s="71">
        <v>0</v>
      </c>
      <c r="BJ58" s="71">
        <v>0</v>
      </c>
      <c r="BK58" s="71">
        <v>0</v>
      </c>
      <c r="BL58" s="71">
        <v>0</v>
      </c>
      <c r="BM58" s="71">
        <v>0</v>
      </c>
      <c r="BN58" s="72"/>
      <c r="BO58" s="71">
        <v>2</v>
      </c>
      <c r="BP58" s="71">
        <v>0</v>
      </c>
      <c r="BQ58" s="71">
        <v>0</v>
      </c>
      <c r="BR58" s="71">
        <v>0</v>
      </c>
      <c r="BS58" s="71">
        <v>0</v>
      </c>
      <c r="BT58" s="71">
        <v>0</v>
      </c>
      <c r="BU58"/>
      <c r="BV58" s="70">
        <v>6.008</v>
      </c>
      <c r="BW58" s="70">
        <v>0</v>
      </c>
      <c r="BX58" s="70">
        <v>0</v>
      </c>
      <c r="BY58" s="70">
        <v>0</v>
      </c>
      <c r="BZ58" s="70">
        <v>0</v>
      </c>
      <c r="CA58" s="70">
        <v>0</v>
      </c>
      <c r="CB58" s="70">
        <v>0</v>
      </c>
      <c r="CC58" s="70">
        <v>0</v>
      </c>
      <c r="CD58" s="70">
        <v>0</v>
      </c>
    </row>
    <row r="59" spans="1:82">
      <c r="A59" s="70" t="s">
        <v>1749</v>
      </c>
      <c r="B59" s="70">
        <v>196</v>
      </c>
      <c r="C59" s="70">
        <v>9</v>
      </c>
      <c r="D59" s="70">
        <v>12</v>
      </c>
      <c r="E59" s="70">
        <v>2012</v>
      </c>
      <c r="F59" s="70" t="s">
        <v>179</v>
      </c>
      <c r="G59" s="70" t="s">
        <v>1740</v>
      </c>
      <c r="H59" s="70" t="s">
        <v>1741</v>
      </c>
      <c r="I59" s="148"/>
      <c r="J59" s="71">
        <v>13.59638907333296</v>
      </c>
      <c r="K59" s="71">
        <v>0.11419890428388819</v>
      </c>
      <c r="L59" s="71">
        <v>43.238749061990163</v>
      </c>
      <c r="M59" s="71">
        <v>8.1806651015907352</v>
      </c>
      <c r="N59" s="71">
        <v>5.6101548318938779</v>
      </c>
      <c r="O59" s="71">
        <v>3.6480245770763591</v>
      </c>
      <c r="P59" s="71">
        <v>9.8835514513521296</v>
      </c>
      <c r="Q59" s="71">
        <v>0.247341835371162</v>
      </c>
      <c r="R59" s="71">
        <v>0</v>
      </c>
      <c r="S59" s="71">
        <v>0.41870084454693418</v>
      </c>
      <c r="T59" s="72"/>
      <c r="U59" s="71">
        <v>855824</v>
      </c>
      <c r="V59" s="71">
        <v>35</v>
      </c>
      <c r="W59" s="71">
        <v>1135</v>
      </c>
      <c r="X59" s="71">
        <v>1454</v>
      </c>
      <c r="Y59" s="71">
        <v>1017</v>
      </c>
      <c r="Z59" s="71">
        <v>1908</v>
      </c>
      <c r="AA59" s="71">
        <v>1986</v>
      </c>
      <c r="AB59" s="71">
        <v>3244</v>
      </c>
      <c r="AC59" s="71">
        <v>0</v>
      </c>
      <c r="AD59" s="71">
        <v>0.41870084454693418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7.7350000000000003</v>
      </c>
      <c r="BI59" s="71">
        <v>0</v>
      </c>
      <c r="BJ59" s="71">
        <v>0</v>
      </c>
      <c r="BK59" s="71">
        <v>0</v>
      </c>
      <c r="BL59" s="71">
        <v>0</v>
      </c>
      <c r="BM59" s="71">
        <v>0</v>
      </c>
      <c r="BN59" s="72"/>
      <c r="BO59" s="71">
        <v>2</v>
      </c>
      <c r="BP59" s="71">
        <v>0</v>
      </c>
      <c r="BQ59" s="71">
        <v>0</v>
      </c>
      <c r="BR59" s="71">
        <v>0</v>
      </c>
      <c r="BS59" s="71">
        <v>0</v>
      </c>
      <c r="BT59" s="71">
        <v>0</v>
      </c>
      <c r="BU59"/>
      <c r="BV59" s="70">
        <v>7.7350000000000003</v>
      </c>
      <c r="BW59" s="70">
        <v>0</v>
      </c>
      <c r="BX59" s="70">
        <v>0</v>
      </c>
      <c r="BY59" s="70">
        <v>0</v>
      </c>
      <c r="BZ59" s="70">
        <v>0</v>
      </c>
      <c r="CA59" s="70">
        <v>0</v>
      </c>
      <c r="CB59" s="70">
        <v>0</v>
      </c>
      <c r="CC59" s="70">
        <v>0</v>
      </c>
      <c r="CD59" s="70">
        <v>0</v>
      </c>
    </row>
    <row r="60" spans="1:82">
      <c r="A60" s="70" t="s">
        <v>1750</v>
      </c>
      <c r="B60" s="70">
        <v>197</v>
      </c>
      <c r="C60" s="70">
        <v>10</v>
      </c>
      <c r="D60" s="70">
        <v>12</v>
      </c>
      <c r="E60" s="70">
        <v>2013</v>
      </c>
      <c r="F60" s="70" t="s">
        <v>180</v>
      </c>
      <c r="G60" s="70" t="s">
        <v>1740</v>
      </c>
      <c r="H60" s="70" t="s">
        <v>1741</v>
      </c>
      <c r="I60" s="148"/>
      <c r="J60" s="71">
        <v>12.808975129459141</v>
      </c>
      <c r="K60" s="71">
        <v>0.1036312953126976</v>
      </c>
      <c r="L60" s="71">
        <v>34.243385778069083</v>
      </c>
      <c r="M60" s="71">
        <v>8.0719821146949098</v>
      </c>
      <c r="N60" s="71">
        <v>6.7449568335500247</v>
      </c>
      <c r="O60" s="71">
        <v>3.5323737747590886</v>
      </c>
      <c r="P60" s="71">
        <v>10.085639754252522</v>
      </c>
      <c r="Q60" s="71">
        <v>0.25434289080782801</v>
      </c>
      <c r="R60" s="71">
        <v>0</v>
      </c>
      <c r="S60" s="71">
        <v>0.52056269406307498</v>
      </c>
      <c r="T60" s="72"/>
      <c r="U60" s="71">
        <v>767285</v>
      </c>
      <c r="V60" s="71">
        <v>35</v>
      </c>
      <c r="W60" s="71">
        <v>1135</v>
      </c>
      <c r="X60" s="71">
        <v>1454</v>
      </c>
      <c r="Y60" s="71">
        <v>1072</v>
      </c>
      <c r="Z60" s="71">
        <v>1930</v>
      </c>
      <c r="AA60" s="71">
        <v>2019</v>
      </c>
      <c r="AB60" s="71">
        <v>3288</v>
      </c>
      <c r="AC60" s="71">
        <v>0</v>
      </c>
      <c r="AD60" s="71">
        <v>0.52056269406307498</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8.9009999999999998</v>
      </c>
      <c r="BI60" s="71">
        <v>0</v>
      </c>
      <c r="BJ60" s="71">
        <v>0</v>
      </c>
      <c r="BK60" s="71">
        <v>0</v>
      </c>
      <c r="BL60" s="71">
        <v>0</v>
      </c>
      <c r="BM60" s="71">
        <v>0</v>
      </c>
      <c r="BN60" s="72"/>
      <c r="BO60" s="71">
        <v>2</v>
      </c>
      <c r="BP60" s="71">
        <v>0</v>
      </c>
      <c r="BQ60" s="71">
        <v>0</v>
      </c>
      <c r="BR60" s="71">
        <v>0</v>
      </c>
      <c r="BS60" s="71">
        <v>0</v>
      </c>
      <c r="BT60" s="71">
        <v>0</v>
      </c>
      <c r="BU60"/>
      <c r="BV60" s="70">
        <v>8.9009999999999998</v>
      </c>
      <c r="BW60" s="70">
        <v>0</v>
      </c>
      <c r="BX60" s="70">
        <v>0</v>
      </c>
      <c r="BY60" s="70">
        <v>0</v>
      </c>
      <c r="BZ60" s="70">
        <v>0</v>
      </c>
      <c r="CA60" s="70">
        <v>0</v>
      </c>
      <c r="CB60" s="70">
        <v>0</v>
      </c>
      <c r="CC60" s="70">
        <v>0</v>
      </c>
      <c r="CD60" s="70">
        <v>0</v>
      </c>
    </row>
    <row r="61" spans="1:82">
      <c r="A61" s="70" t="s">
        <v>1751</v>
      </c>
      <c r="B61" s="70">
        <v>198</v>
      </c>
      <c r="C61" s="70">
        <v>11</v>
      </c>
      <c r="D61" s="70">
        <v>12</v>
      </c>
      <c r="E61" s="70">
        <v>2014</v>
      </c>
      <c r="F61" s="70" t="s">
        <v>181</v>
      </c>
      <c r="G61" s="70" t="s">
        <v>1740</v>
      </c>
      <c r="H61" s="70" t="s">
        <v>1741</v>
      </c>
      <c r="I61" s="148"/>
      <c r="J61" s="71">
        <v>9.8547282447296318</v>
      </c>
      <c r="K61" s="71">
        <v>0.1707544667323489</v>
      </c>
      <c r="L61" s="71">
        <v>8.148506629645329</v>
      </c>
      <c r="M61" s="71">
        <v>6.7991573167759842</v>
      </c>
      <c r="N61" s="71">
        <v>5.5296647500135627</v>
      </c>
      <c r="O61" s="71">
        <v>3.3677742151512349</v>
      </c>
      <c r="P61" s="71">
        <v>9.9422315360393085</v>
      </c>
      <c r="Q61" s="71">
        <v>0.243210462683112</v>
      </c>
      <c r="R61" s="71">
        <v>0</v>
      </c>
      <c r="S61" s="71">
        <v>0.39188771513890303</v>
      </c>
      <c r="T61" s="72"/>
      <c r="U61" s="71">
        <v>777055</v>
      </c>
      <c r="V61" s="71">
        <v>54</v>
      </c>
      <c r="W61" s="71">
        <v>167</v>
      </c>
      <c r="X61" s="71">
        <v>1254</v>
      </c>
      <c r="Y61" s="71">
        <v>1085</v>
      </c>
      <c r="Z61" s="71">
        <v>1938</v>
      </c>
      <c r="AA61" s="71">
        <v>1980</v>
      </c>
      <c r="AB61" s="71">
        <v>3277</v>
      </c>
      <c r="AC61" s="71">
        <v>0</v>
      </c>
      <c r="AD61" s="71">
        <v>0.39188771513890303</v>
      </c>
      <c r="AE61" s="72"/>
      <c r="AF61" s="71"/>
      <c r="AG61" s="71"/>
      <c r="AH61" s="71"/>
      <c r="AI61" s="71"/>
      <c r="AJ61" s="71"/>
      <c r="AK61" s="71"/>
      <c r="AL61" s="71"/>
      <c r="AM61" s="71"/>
      <c r="AN61" s="71"/>
      <c r="AO61" s="71"/>
      <c r="AP61" s="71"/>
      <c r="AQ61" s="72"/>
      <c r="AR61" s="71">
        <v>58</v>
      </c>
      <c r="AS61" s="71">
        <v>1</v>
      </c>
      <c r="AT61" s="71">
        <v>0</v>
      </c>
      <c r="AU61" s="71">
        <v>0</v>
      </c>
      <c r="AV61" s="71">
        <v>0</v>
      </c>
      <c r="AW61" s="71">
        <v>0</v>
      </c>
      <c r="AX61" s="71"/>
      <c r="AY61" s="72"/>
      <c r="AZ61" s="71">
        <v>262.8</v>
      </c>
      <c r="BA61" s="71">
        <v>20</v>
      </c>
      <c r="BB61" s="71">
        <v>0</v>
      </c>
      <c r="BC61" s="71">
        <v>0</v>
      </c>
      <c r="BD61" s="71">
        <v>0</v>
      </c>
      <c r="BE61" s="71">
        <v>0</v>
      </c>
      <c r="BF61" s="71"/>
      <c r="BG61" s="72"/>
      <c r="BH61" s="71">
        <v>7.5469999999999997</v>
      </c>
      <c r="BI61" s="71">
        <v>0</v>
      </c>
      <c r="BJ61" s="71">
        <v>0</v>
      </c>
      <c r="BK61" s="71">
        <v>0</v>
      </c>
      <c r="BL61" s="71">
        <v>0</v>
      </c>
      <c r="BM61" s="71">
        <v>0</v>
      </c>
      <c r="BN61" s="72"/>
      <c r="BO61" s="71">
        <v>2</v>
      </c>
      <c r="BP61" s="71">
        <v>0</v>
      </c>
      <c r="BQ61" s="71">
        <v>0</v>
      </c>
      <c r="BR61" s="71">
        <v>0</v>
      </c>
      <c r="BS61" s="71">
        <v>0</v>
      </c>
      <c r="BT61" s="71">
        <v>0</v>
      </c>
      <c r="BU61"/>
      <c r="BV61" s="70">
        <v>7.5469999999999997</v>
      </c>
      <c r="BW61" s="70">
        <v>0</v>
      </c>
      <c r="BX61" s="70">
        <v>0</v>
      </c>
      <c r="BY61" s="70">
        <v>0</v>
      </c>
      <c r="BZ61" s="70">
        <v>0</v>
      </c>
      <c r="CA61" s="70">
        <v>0</v>
      </c>
      <c r="CB61" s="70">
        <v>0</v>
      </c>
      <c r="CC61" s="70">
        <v>0</v>
      </c>
      <c r="CD61" s="70">
        <v>0</v>
      </c>
    </row>
    <row r="62" spans="1:82">
      <c r="A62" s="70" t="s">
        <v>1752</v>
      </c>
      <c r="B62" s="70">
        <v>199</v>
      </c>
      <c r="C62" s="70">
        <v>12</v>
      </c>
      <c r="D62" s="70">
        <v>12</v>
      </c>
      <c r="E62" s="70">
        <v>2015</v>
      </c>
      <c r="F62" s="70" t="s">
        <v>182</v>
      </c>
      <c r="G62" s="70" t="s">
        <v>1740</v>
      </c>
      <c r="H62" s="70" t="s">
        <v>1741</v>
      </c>
      <c r="I62" s="148"/>
      <c r="J62" s="71">
        <v>10.6390496466252</v>
      </c>
      <c r="K62" s="71">
        <v>0.16104132672027499</v>
      </c>
      <c r="L62" s="71">
        <v>8.7237118215483935</v>
      </c>
      <c r="M62" s="71">
        <v>6.4571304731924029</v>
      </c>
      <c r="N62" s="71">
        <v>5.3226129551504204</v>
      </c>
      <c r="O62" s="71">
        <v>3.3236236358150122</v>
      </c>
      <c r="P62" s="71">
        <v>9.9299852951308445</v>
      </c>
      <c r="Q62" s="71">
        <v>0.23525385983486999</v>
      </c>
      <c r="R62" s="71">
        <v>0</v>
      </c>
      <c r="S62" s="71">
        <v>0.47734370055432629</v>
      </c>
      <c r="T62" s="72"/>
      <c r="U62" s="71">
        <v>825640</v>
      </c>
      <c r="V62" s="71">
        <v>54</v>
      </c>
      <c r="W62" s="71">
        <v>167</v>
      </c>
      <c r="X62" s="71">
        <v>1254</v>
      </c>
      <c r="Y62" s="71">
        <v>1079</v>
      </c>
      <c r="Z62" s="71">
        <v>1931</v>
      </c>
      <c r="AA62" s="71">
        <v>1976</v>
      </c>
      <c r="AB62" s="71">
        <v>3238</v>
      </c>
      <c r="AC62" s="71">
        <v>0</v>
      </c>
      <c r="AD62" s="71">
        <v>0.47734370055432629</v>
      </c>
      <c r="AE62" s="72"/>
      <c r="AF62" s="71">
        <v>11582489.611660071</v>
      </c>
      <c r="AG62" s="71">
        <v>113252.4636404757</v>
      </c>
      <c r="AH62" s="71">
        <v>2204521.5175010422</v>
      </c>
      <c r="AI62" s="71">
        <v>8013432.0365629466</v>
      </c>
      <c r="AJ62" s="71">
        <v>5769896.4521193476</v>
      </c>
      <c r="AK62" s="71">
        <v>0</v>
      </c>
      <c r="AL62" s="71">
        <v>0</v>
      </c>
      <c r="AM62" s="71">
        <v>443754.31710086262</v>
      </c>
      <c r="AN62" s="71">
        <v>0</v>
      </c>
      <c r="AO62" s="71">
        <v>0</v>
      </c>
      <c r="AP62" s="71">
        <v>28127346.398584746</v>
      </c>
      <c r="AQ62" s="72"/>
      <c r="AR62" s="71">
        <v>62</v>
      </c>
      <c r="AS62" s="71">
        <v>5</v>
      </c>
      <c r="AT62" s="71">
        <v>0</v>
      </c>
      <c r="AU62" s="71">
        <v>0</v>
      </c>
      <c r="AV62" s="71">
        <v>0</v>
      </c>
      <c r="AW62" s="71">
        <v>0</v>
      </c>
      <c r="AX62" s="71"/>
      <c r="AY62" s="72"/>
      <c r="AZ62" s="71">
        <v>277.7</v>
      </c>
      <c r="BA62" s="71">
        <v>1587.4</v>
      </c>
      <c r="BB62" s="71">
        <v>0</v>
      </c>
      <c r="BC62" s="71">
        <v>0</v>
      </c>
      <c r="BD62" s="71">
        <v>0</v>
      </c>
      <c r="BE62" s="71">
        <v>0</v>
      </c>
      <c r="BF62" s="71"/>
      <c r="BG62" s="72"/>
      <c r="BH62" s="71">
        <v>6.7720000000000002</v>
      </c>
      <c r="BI62" s="71">
        <v>0</v>
      </c>
      <c r="BJ62" s="71">
        <v>0</v>
      </c>
      <c r="BK62" s="71">
        <v>0</v>
      </c>
      <c r="BL62" s="71">
        <v>0</v>
      </c>
      <c r="BM62" s="71">
        <v>0</v>
      </c>
      <c r="BN62" s="72"/>
      <c r="BO62" s="71">
        <v>2</v>
      </c>
      <c r="BP62" s="71">
        <v>0</v>
      </c>
      <c r="BQ62" s="71">
        <v>0</v>
      </c>
      <c r="BR62" s="71">
        <v>0</v>
      </c>
      <c r="BS62" s="71">
        <v>0</v>
      </c>
      <c r="BT62" s="71">
        <v>0</v>
      </c>
      <c r="BU62"/>
      <c r="BV62" s="70">
        <v>6.7720000000000002</v>
      </c>
      <c r="BW62" s="70">
        <v>0</v>
      </c>
      <c r="BX62" s="70">
        <v>0</v>
      </c>
      <c r="BY62" s="70">
        <v>0</v>
      </c>
      <c r="BZ62" s="70">
        <v>0</v>
      </c>
      <c r="CA62" s="70">
        <v>0</v>
      </c>
      <c r="CB62" s="70">
        <v>0</v>
      </c>
      <c r="CC62" s="70">
        <v>0</v>
      </c>
      <c r="CD62" s="70">
        <v>0</v>
      </c>
    </row>
    <row r="63" spans="1:82">
      <c r="A63" s="70" t="s">
        <v>1753</v>
      </c>
      <c r="B63" s="70">
        <v>200</v>
      </c>
      <c r="C63" s="70">
        <v>13</v>
      </c>
      <c r="D63" s="70">
        <v>12</v>
      </c>
      <c r="E63" s="70">
        <v>2016</v>
      </c>
      <c r="F63" s="70" t="s">
        <v>155</v>
      </c>
      <c r="G63" s="70" t="s">
        <v>1740</v>
      </c>
      <c r="H63" s="70" t="s">
        <v>1741</v>
      </c>
      <c r="I63" s="148"/>
      <c r="J63" s="71">
        <v>12.573624621392625</v>
      </c>
      <c r="K63" s="71">
        <v>0.17117956268905282</v>
      </c>
      <c r="L63" s="71">
        <v>8.2662882575415786</v>
      </c>
      <c r="M63" s="71">
        <v>5.6126773651283601</v>
      </c>
      <c r="N63" s="71">
        <v>5.4711529040295455</v>
      </c>
      <c r="O63" s="71">
        <v>3.3427734843981591</v>
      </c>
      <c r="P63" s="71">
        <v>9.7271613119895584</v>
      </c>
      <c r="Q63" s="71">
        <v>0.22651691331913859</v>
      </c>
      <c r="R63" s="71">
        <v>0</v>
      </c>
      <c r="S63" s="71">
        <v>0.66947827687428263</v>
      </c>
      <c r="T63" s="72"/>
      <c r="U63" s="71">
        <v>769687</v>
      </c>
      <c r="V63" s="71">
        <v>54</v>
      </c>
      <c r="W63" s="71">
        <v>167</v>
      </c>
      <c r="X63" s="71">
        <v>1254</v>
      </c>
      <c r="Y63" s="71">
        <v>1090</v>
      </c>
      <c r="Z63" s="71">
        <v>1966</v>
      </c>
      <c r="AA63" s="71">
        <v>2002</v>
      </c>
      <c r="AB63" s="71">
        <v>3207</v>
      </c>
      <c r="AC63" s="71">
        <v>0</v>
      </c>
      <c r="AD63" s="71">
        <v>0.66947827687428263</v>
      </c>
      <c r="AE63" s="72"/>
      <c r="AF63" s="71">
        <v>15756668.513965599</v>
      </c>
      <c r="AG63" s="71">
        <v>119101.2942272436</v>
      </c>
      <c r="AH63" s="71">
        <v>1487975.8472714149</v>
      </c>
      <c r="AI63" s="71">
        <v>7753098.2463400206</v>
      </c>
      <c r="AJ63" s="71">
        <v>5946631.2855087081</v>
      </c>
      <c r="AK63" s="71">
        <v>0</v>
      </c>
      <c r="AL63" s="71">
        <v>0</v>
      </c>
      <c r="AM63" s="71">
        <v>439847.35009911819</v>
      </c>
      <c r="AN63" s="71">
        <v>0</v>
      </c>
      <c r="AO63" s="71">
        <v>0</v>
      </c>
      <c r="AP63" s="71">
        <v>31503322.537412103</v>
      </c>
      <c r="AQ63" s="72"/>
      <c r="AR63" s="71">
        <v>68</v>
      </c>
      <c r="AS63" s="71">
        <v>5</v>
      </c>
      <c r="AT63" s="71">
        <v>0</v>
      </c>
      <c r="AU63" s="71">
        <v>0</v>
      </c>
      <c r="AV63" s="71">
        <v>0</v>
      </c>
      <c r="AW63" s="71">
        <v>0</v>
      </c>
      <c r="AX63" s="71"/>
      <c r="AY63" s="72"/>
      <c r="AZ63" s="71">
        <v>309.5</v>
      </c>
      <c r="BA63" s="71">
        <v>1587.4</v>
      </c>
      <c r="BB63" s="71">
        <v>0</v>
      </c>
      <c r="BC63" s="71">
        <v>0</v>
      </c>
      <c r="BD63" s="71">
        <v>0</v>
      </c>
      <c r="BE63" s="71">
        <v>0</v>
      </c>
      <c r="BF63" s="71"/>
      <c r="BG63" s="72"/>
      <c r="BH63" s="71">
        <v>4.181</v>
      </c>
      <c r="BI63" s="71">
        <v>0</v>
      </c>
      <c r="BJ63" s="71">
        <v>0</v>
      </c>
      <c r="BK63" s="71">
        <v>0</v>
      </c>
      <c r="BL63" s="71">
        <v>0</v>
      </c>
      <c r="BM63" s="71">
        <v>0</v>
      </c>
      <c r="BN63" s="72"/>
      <c r="BO63" s="71">
        <v>1</v>
      </c>
      <c r="BP63" s="71">
        <v>0</v>
      </c>
      <c r="BQ63" s="71">
        <v>0</v>
      </c>
      <c r="BR63" s="71">
        <v>0</v>
      </c>
      <c r="BS63" s="71">
        <v>0</v>
      </c>
      <c r="BT63" s="71">
        <v>0</v>
      </c>
      <c r="BU63"/>
      <c r="BV63" s="70">
        <v>4.181</v>
      </c>
      <c r="BW63" s="70">
        <v>0</v>
      </c>
      <c r="BX63" s="70">
        <v>0</v>
      </c>
      <c r="BY63" s="70">
        <v>0</v>
      </c>
      <c r="BZ63" s="70">
        <v>0</v>
      </c>
      <c r="CA63" s="70">
        <v>0</v>
      </c>
      <c r="CB63" s="70">
        <v>0</v>
      </c>
      <c r="CC63" s="70">
        <v>0</v>
      </c>
      <c r="CD63" s="70">
        <v>0</v>
      </c>
    </row>
    <row r="64" spans="1:82">
      <c r="A64" s="70" t="s">
        <v>1754</v>
      </c>
      <c r="B64" s="70">
        <v>201</v>
      </c>
      <c r="C64" s="70">
        <v>14</v>
      </c>
      <c r="D64" s="70">
        <v>12</v>
      </c>
      <c r="E64" s="70">
        <v>2017</v>
      </c>
      <c r="F64" s="70" t="s">
        <v>156</v>
      </c>
      <c r="G64" s="1064" t="s">
        <v>1740</v>
      </c>
      <c r="H64" s="70" t="s">
        <v>1741</v>
      </c>
      <c r="I64" s="148"/>
      <c r="J64" s="71">
        <v>12.035810869101866</v>
      </c>
      <c r="K64" s="71">
        <v>0.16609201672351626</v>
      </c>
      <c r="L64" s="71">
        <v>7.9840768488539817</v>
      </c>
      <c r="M64" s="71">
        <v>5.0488020532998457</v>
      </c>
      <c r="N64" s="71">
        <v>5.9523532141157665</v>
      </c>
      <c r="O64" s="71">
        <v>3.2698293691945826</v>
      </c>
      <c r="P64" s="71">
        <v>9.8345212468177188</v>
      </c>
      <c r="Q64" s="71">
        <v>0.21891029173236701</v>
      </c>
      <c r="R64" s="71">
        <v>0</v>
      </c>
      <c r="S64" s="71">
        <v>0.69459566441912668</v>
      </c>
      <c r="T64" s="72"/>
      <c r="U64" s="71">
        <v>912704.99999999988</v>
      </c>
      <c r="V64" s="71">
        <v>54</v>
      </c>
      <c r="W64" s="71">
        <v>167</v>
      </c>
      <c r="X64" s="71">
        <v>1254</v>
      </c>
      <c r="Y64" s="71">
        <v>1103</v>
      </c>
      <c r="Z64" s="71">
        <v>1955</v>
      </c>
      <c r="AA64" s="71">
        <v>2037</v>
      </c>
      <c r="AB64" s="71">
        <v>3205</v>
      </c>
      <c r="AC64" s="71">
        <v>0</v>
      </c>
      <c r="AD64" s="71">
        <v>0.69459566441912668</v>
      </c>
      <c r="AE64" s="72"/>
      <c r="AF64" s="71">
        <v>15403126.9227143</v>
      </c>
      <c r="AG64" s="71">
        <v>114033.285767711</v>
      </c>
      <c r="AH64" s="71">
        <v>1726574.2547755931</v>
      </c>
      <c r="AI64" s="71">
        <v>7388617.7837038916</v>
      </c>
      <c r="AJ64" s="71">
        <v>6184288.8651172994</v>
      </c>
      <c r="AK64" s="71">
        <v>0</v>
      </c>
      <c r="AL64" s="71">
        <v>0</v>
      </c>
      <c r="AM64" s="71">
        <v>440260.85737225018</v>
      </c>
      <c r="AN64" s="71">
        <v>0</v>
      </c>
      <c r="AO64" s="71">
        <v>0</v>
      </c>
      <c r="AP64" s="71">
        <v>31256901.969451047</v>
      </c>
      <c r="AQ64" s="72"/>
      <c r="AR64" s="71">
        <v>69</v>
      </c>
      <c r="AS64" s="71">
        <v>5</v>
      </c>
      <c r="AT64" s="71">
        <v>0</v>
      </c>
      <c r="AU64" s="71">
        <v>0</v>
      </c>
      <c r="AV64" s="71">
        <v>0</v>
      </c>
      <c r="AW64" s="71">
        <v>0</v>
      </c>
      <c r="AX64" s="71"/>
      <c r="AY64" s="72"/>
      <c r="AZ64" s="71">
        <v>315</v>
      </c>
      <c r="BA64" s="71">
        <v>1587.4</v>
      </c>
      <c r="BB64" s="71">
        <v>0</v>
      </c>
      <c r="BC64" s="71">
        <v>0</v>
      </c>
      <c r="BD64" s="71">
        <v>0</v>
      </c>
      <c r="BE64" s="71">
        <v>0</v>
      </c>
      <c r="BF64" s="71"/>
      <c r="BG64" s="72"/>
      <c r="BH64" s="71">
        <v>3.972</v>
      </c>
      <c r="BI64" s="71">
        <v>0</v>
      </c>
      <c r="BJ64" s="71">
        <v>0</v>
      </c>
      <c r="BK64" s="71">
        <v>0</v>
      </c>
      <c r="BL64" s="71">
        <v>0</v>
      </c>
      <c r="BM64" s="71">
        <v>0</v>
      </c>
      <c r="BN64" s="72"/>
      <c r="BO64" s="71">
        <v>1</v>
      </c>
      <c r="BP64" s="71">
        <v>0</v>
      </c>
      <c r="BQ64" s="71">
        <v>0</v>
      </c>
      <c r="BR64" s="71">
        <v>0</v>
      </c>
      <c r="BS64" s="71">
        <v>0</v>
      </c>
      <c r="BT64" s="71">
        <v>0</v>
      </c>
      <c r="BU64"/>
      <c r="BV64" s="70">
        <v>3.972</v>
      </c>
      <c r="BW64" s="70">
        <v>0</v>
      </c>
      <c r="BX64" s="70">
        <v>0</v>
      </c>
      <c r="BY64" s="70">
        <v>0</v>
      </c>
      <c r="BZ64" s="70">
        <v>0</v>
      </c>
      <c r="CA64" s="70">
        <v>0</v>
      </c>
      <c r="CB64" s="70">
        <v>0</v>
      </c>
      <c r="CC64" s="70">
        <v>0</v>
      </c>
      <c r="CD64" s="70">
        <v>0</v>
      </c>
    </row>
    <row r="65" spans="1:82">
      <c r="A65" s="70" t="s">
        <v>1755</v>
      </c>
      <c r="B65" s="70">
        <v>202</v>
      </c>
      <c r="C65" s="70">
        <v>15</v>
      </c>
      <c r="D65" s="70">
        <v>12</v>
      </c>
      <c r="E65" s="70">
        <v>2018</v>
      </c>
      <c r="F65" s="70" t="s">
        <v>183</v>
      </c>
      <c r="G65" s="1064" t="s">
        <v>1740</v>
      </c>
      <c r="H65" s="70" t="s">
        <v>1741</v>
      </c>
      <c r="I65" s="148"/>
      <c r="J65" s="71">
        <v>12.165398352110056</v>
      </c>
      <c r="K65" s="71">
        <v>0.15705775541541719</v>
      </c>
      <c r="L65" s="71">
        <v>7.3172605223285077</v>
      </c>
      <c r="M65" s="71">
        <v>5.2900511756410413</v>
      </c>
      <c r="N65" s="71">
        <v>5.1365981528705174</v>
      </c>
      <c r="O65" s="71">
        <v>3.1673683244607416</v>
      </c>
      <c r="P65" s="71">
        <v>9.8035444803930787</v>
      </c>
      <c r="Q65" s="71">
        <v>0.201614430982413</v>
      </c>
      <c r="R65" s="71">
        <v>0</v>
      </c>
      <c r="S65" s="71">
        <v>0.58826309528035636</v>
      </c>
      <c r="T65" s="72"/>
      <c r="U65" s="71">
        <v>831369</v>
      </c>
      <c r="V65" s="71">
        <v>54</v>
      </c>
      <c r="W65" s="71">
        <v>167</v>
      </c>
      <c r="X65" s="71">
        <v>1254</v>
      </c>
      <c r="Y65" s="71">
        <v>1117</v>
      </c>
      <c r="Z65" s="71">
        <v>1930</v>
      </c>
      <c r="AA65" s="71">
        <v>2051</v>
      </c>
      <c r="AB65" s="71">
        <v>3181</v>
      </c>
      <c r="AC65" s="71">
        <v>0</v>
      </c>
      <c r="AD65" s="71">
        <v>0.58826309528035636</v>
      </c>
      <c r="AE65" s="72"/>
      <c r="AF65" s="71">
        <v>15319844.04993313</v>
      </c>
      <c r="AG65" s="71">
        <v>106697.4250151728</v>
      </c>
      <c r="AH65" s="71">
        <v>1663848.647343341</v>
      </c>
      <c r="AI65" s="71">
        <v>7461758.5382197462</v>
      </c>
      <c r="AJ65" s="71">
        <v>5636545.4818800325</v>
      </c>
      <c r="AK65" s="71">
        <v>0</v>
      </c>
      <c r="AL65" s="71">
        <v>0</v>
      </c>
      <c r="AM65" s="71">
        <v>437868.18317375513</v>
      </c>
      <c r="AN65" s="71">
        <v>0</v>
      </c>
      <c r="AO65" s="71">
        <v>0</v>
      </c>
      <c r="AP65" s="71">
        <v>30626562.325565174</v>
      </c>
      <c r="AQ65" s="72"/>
      <c r="AR65" s="71">
        <v>69</v>
      </c>
      <c r="AS65" s="71">
        <v>5</v>
      </c>
      <c r="AT65" s="71">
        <v>0</v>
      </c>
      <c r="AU65" s="71">
        <v>0</v>
      </c>
      <c r="AV65" s="71">
        <v>0</v>
      </c>
      <c r="AW65" s="71">
        <v>0</v>
      </c>
      <c r="AX65" s="71"/>
      <c r="AY65" s="72"/>
      <c r="AZ65" s="71">
        <v>315</v>
      </c>
      <c r="BA65" s="71">
        <v>1587</v>
      </c>
      <c r="BB65" s="71">
        <v>0</v>
      </c>
      <c r="BC65" s="71">
        <v>0</v>
      </c>
      <c r="BD65" s="71">
        <v>0</v>
      </c>
      <c r="BE65" s="71">
        <v>0</v>
      </c>
      <c r="BF65" s="71"/>
      <c r="BG65" s="72"/>
      <c r="BH65" s="71">
        <v>3.8860000000000001</v>
      </c>
      <c r="BI65" s="71">
        <v>0</v>
      </c>
      <c r="BJ65" s="71">
        <v>0</v>
      </c>
      <c r="BK65" s="71">
        <v>0</v>
      </c>
      <c r="BL65" s="71">
        <v>0</v>
      </c>
      <c r="BM65" s="71">
        <v>0</v>
      </c>
      <c r="BN65" s="72"/>
      <c r="BO65" s="71">
        <v>1</v>
      </c>
      <c r="BP65" s="71">
        <v>0</v>
      </c>
      <c r="BQ65" s="71">
        <v>0</v>
      </c>
      <c r="BR65" s="71">
        <v>0</v>
      </c>
      <c r="BS65" s="71">
        <v>0</v>
      </c>
      <c r="BT65" s="71">
        <v>0</v>
      </c>
      <c r="BU65"/>
      <c r="BV65" s="70">
        <v>3.8860000000000001</v>
      </c>
      <c r="BW65" s="70">
        <v>0</v>
      </c>
      <c r="BX65" s="70">
        <v>0</v>
      </c>
      <c r="BY65" s="70">
        <v>0</v>
      </c>
      <c r="BZ65" s="70">
        <v>0</v>
      </c>
      <c r="CA65" s="70">
        <v>0</v>
      </c>
      <c r="CB65" s="70">
        <v>0</v>
      </c>
      <c r="CC65" s="70">
        <v>0</v>
      </c>
      <c r="CD65" s="70">
        <v>0</v>
      </c>
    </row>
    <row r="66" spans="1:82">
      <c r="A66" s="70" t="s">
        <v>1756</v>
      </c>
      <c r="B66" s="70">
        <v>203</v>
      </c>
      <c r="C66" s="70">
        <v>16</v>
      </c>
      <c r="D66" s="70">
        <v>12</v>
      </c>
      <c r="E66" s="70">
        <v>2019</v>
      </c>
      <c r="F66" s="70" t="s">
        <v>158</v>
      </c>
      <c r="G66" s="70" t="s">
        <v>1740</v>
      </c>
      <c r="H66" s="70" t="s">
        <v>1741</v>
      </c>
      <c r="I66" s="148"/>
      <c r="J66" s="71">
        <v>11.391443369505073</v>
      </c>
      <c r="K66" s="71">
        <v>0.14718647331578413</v>
      </c>
      <c r="L66" s="71">
        <v>7.3850184432041504</v>
      </c>
      <c r="M66" s="71">
        <v>4.9993978730664121</v>
      </c>
      <c r="N66" s="71">
        <v>4.8651491244812091</v>
      </c>
      <c r="O66" s="71">
        <v>3.0907234456101826</v>
      </c>
      <c r="P66" s="71">
        <v>9.8004231719883279</v>
      </c>
      <c r="Q66" s="71">
        <v>0.195251134637135</v>
      </c>
      <c r="R66" s="71">
        <v>0</v>
      </c>
      <c r="S66" s="71">
        <v>0.61335635123862153</v>
      </c>
      <c r="T66" s="72"/>
      <c r="U66" s="71">
        <v>821053</v>
      </c>
      <c r="V66" s="71">
        <v>54</v>
      </c>
      <c r="W66" s="71">
        <v>167</v>
      </c>
      <c r="X66" s="71">
        <v>1254</v>
      </c>
      <c r="Y66" s="71">
        <v>1124</v>
      </c>
      <c r="Z66" s="71">
        <v>1935</v>
      </c>
      <c r="AA66" s="71">
        <v>2035</v>
      </c>
      <c r="AB66" s="71">
        <v>3164</v>
      </c>
      <c r="AC66" s="71">
        <v>0</v>
      </c>
      <c r="AD66" s="71">
        <v>0.61335635123862153</v>
      </c>
      <c r="AE66" s="72"/>
      <c r="AF66" s="71">
        <v>15317589.69124249</v>
      </c>
      <c r="AG66" s="71">
        <v>102656.70460060181</v>
      </c>
      <c r="AH66" s="71">
        <v>1732525.1692595701</v>
      </c>
      <c r="AI66" s="71">
        <v>7220490.5406663716</v>
      </c>
      <c r="AJ66" s="71">
        <v>5418090.9850246236</v>
      </c>
      <c r="AK66" s="71">
        <v>0</v>
      </c>
      <c r="AL66" s="71">
        <v>0</v>
      </c>
      <c r="AM66" s="71">
        <v>430912.98142075242</v>
      </c>
      <c r="AN66" s="71">
        <v>0</v>
      </c>
      <c r="AO66" s="71">
        <v>0</v>
      </c>
      <c r="AP66" s="71">
        <v>30222266.07221441</v>
      </c>
      <c r="AQ66" s="72"/>
      <c r="AR66" s="71">
        <v>70</v>
      </c>
      <c r="AS66" s="71">
        <v>5</v>
      </c>
      <c r="AT66" s="71">
        <v>0</v>
      </c>
      <c r="AU66" s="71">
        <v>0</v>
      </c>
      <c r="AV66" s="71">
        <v>0</v>
      </c>
      <c r="AW66" s="71">
        <v>0</v>
      </c>
      <c r="AX66" s="71"/>
      <c r="AY66" s="72"/>
      <c r="AZ66" s="71">
        <v>320.2</v>
      </c>
      <c r="BA66" s="71">
        <v>1587.4</v>
      </c>
      <c r="BB66" s="71">
        <v>0</v>
      </c>
      <c r="BC66" s="71">
        <v>0</v>
      </c>
      <c r="BD66" s="71">
        <v>0</v>
      </c>
      <c r="BE66" s="71">
        <v>0</v>
      </c>
      <c r="BF66" s="71"/>
      <c r="BG66" s="72"/>
      <c r="BH66" s="71">
        <v>3.7850000000000001</v>
      </c>
      <c r="BI66" s="71">
        <v>0</v>
      </c>
      <c r="BJ66" s="71">
        <v>0</v>
      </c>
      <c r="BK66" s="71">
        <v>0</v>
      </c>
      <c r="BL66" s="71">
        <v>0</v>
      </c>
      <c r="BM66" s="71">
        <v>0</v>
      </c>
      <c r="BN66" s="72"/>
      <c r="BO66" s="71">
        <v>1</v>
      </c>
      <c r="BP66" s="71">
        <v>0</v>
      </c>
      <c r="BQ66" s="71">
        <v>0</v>
      </c>
      <c r="BR66" s="71">
        <v>0</v>
      </c>
      <c r="BS66" s="71">
        <v>0</v>
      </c>
      <c r="BT66" s="71">
        <v>0</v>
      </c>
      <c r="BU66"/>
      <c r="BV66" s="70">
        <v>3.7850000000000001</v>
      </c>
      <c r="BW66" s="70">
        <v>0</v>
      </c>
      <c r="BX66" s="70">
        <v>0</v>
      </c>
      <c r="BY66" s="70">
        <v>0</v>
      </c>
      <c r="BZ66" s="70">
        <v>0</v>
      </c>
      <c r="CA66" s="70">
        <v>0</v>
      </c>
      <c r="CB66" s="70">
        <v>0</v>
      </c>
      <c r="CC66" s="70">
        <v>0</v>
      </c>
      <c r="CD66" s="70">
        <v>0</v>
      </c>
    </row>
    <row r="67" spans="1:82">
      <c r="A67" s="70" t="s">
        <v>1757</v>
      </c>
      <c r="B67" s="70">
        <v>204</v>
      </c>
      <c r="C67" s="70">
        <v>17</v>
      </c>
      <c r="D67" s="70">
        <v>12</v>
      </c>
      <c r="E67" s="70">
        <v>2020</v>
      </c>
      <c r="F67" s="70" t="s">
        <v>159</v>
      </c>
      <c r="G67" s="70" t="s">
        <v>1740</v>
      </c>
      <c r="H67" s="70" t="s">
        <v>1741</v>
      </c>
      <c r="I67" s="148"/>
      <c r="J67" s="71">
        <v>11.92029609729744</v>
      </c>
      <c r="K67" s="71">
        <v>0.12664107801967353</v>
      </c>
      <c r="L67" s="71">
        <v>7.2748142826403184</v>
      </c>
      <c r="M67" s="71">
        <v>3.7425436984783818</v>
      </c>
      <c r="N67" s="71">
        <v>4.6745051120761154</v>
      </c>
      <c r="O67" s="71">
        <v>2.7205056476187228</v>
      </c>
      <c r="P67" s="71">
        <v>9.22503366504165</v>
      </c>
      <c r="Q67" s="71">
        <v>0.18525459291940599</v>
      </c>
      <c r="R67" s="71">
        <v>0</v>
      </c>
      <c r="S67" s="71">
        <v>0.36870438978993109</v>
      </c>
      <c r="T67" s="72"/>
      <c r="U67" s="71">
        <v>904747</v>
      </c>
      <c r="V67" s="71">
        <v>40</v>
      </c>
      <c r="W67" s="71">
        <v>197</v>
      </c>
      <c r="X67" s="71">
        <v>1001</v>
      </c>
      <c r="Y67" s="71">
        <v>1148</v>
      </c>
      <c r="Z67" s="71">
        <v>1944</v>
      </c>
      <c r="AA67" s="71">
        <v>2036</v>
      </c>
      <c r="AB67" s="71">
        <v>3142</v>
      </c>
      <c r="AC67" s="71">
        <v>0</v>
      </c>
      <c r="AD67" s="71">
        <v>0.36870438978993109</v>
      </c>
      <c r="AE67" s="72"/>
      <c r="AF67" s="71">
        <v>15925595.42159779</v>
      </c>
      <c r="AG67" s="71">
        <v>90078.982650009973</v>
      </c>
      <c r="AH67" s="71">
        <v>1763838.8604795081</v>
      </c>
      <c r="AI67" s="71">
        <v>5756039.0048149535</v>
      </c>
      <c r="AJ67" s="71">
        <v>5547456.2805609656</v>
      </c>
      <c r="AK67" s="71"/>
      <c r="AL67" s="71"/>
      <c r="AM67" s="71">
        <v>410065.90834808507</v>
      </c>
      <c r="AN67" s="71"/>
      <c r="AO67" s="71"/>
      <c r="AP67" s="71">
        <v>29493074.458451312</v>
      </c>
      <c r="AQ67" s="72"/>
      <c r="AR67" s="71">
        <v>71</v>
      </c>
      <c r="AS67" s="71">
        <v>5</v>
      </c>
      <c r="AT67" s="71">
        <v>0</v>
      </c>
      <c r="AU67" s="71">
        <v>0</v>
      </c>
      <c r="AV67" s="71">
        <v>0</v>
      </c>
      <c r="AW67" s="71">
        <v>0</v>
      </c>
      <c r="AX67" s="71"/>
      <c r="AY67" s="72"/>
      <c r="AZ67" s="71">
        <v>330.1</v>
      </c>
      <c r="BA67" s="71">
        <v>1587.4</v>
      </c>
      <c r="BB67" s="71">
        <v>0</v>
      </c>
      <c r="BC67" s="71">
        <v>0</v>
      </c>
      <c r="BD67" s="71">
        <v>0</v>
      </c>
      <c r="BE67" s="71">
        <v>0</v>
      </c>
      <c r="BF67" s="71"/>
      <c r="BG67" s="72"/>
      <c r="BH67" s="71">
        <v>4.0149999999999997</v>
      </c>
      <c r="BI67" s="71">
        <v>0</v>
      </c>
      <c r="BJ67" s="71">
        <v>0</v>
      </c>
      <c r="BK67" s="71">
        <v>0</v>
      </c>
      <c r="BL67" s="71">
        <v>0</v>
      </c>
      <c r="BM67" s="71">
        <v>0</v>
      </c>
      <c r="BN67" s="72"/>
      <c r="BO67" s="71">
        <v>1</v>
      </c>
      <c r="BP67" s="71">
        <v>0</v>
      </c>
      <c r="BQ67" s="71">
        <v>0</v>
      </c>
      <c r="BR67" s="71">
        <v>0</v>
      </c>
      <c r="BS67" s="71">
        <v>0</v>
      </c>
      <c r="BT67" s="71">
        <v>0</v>
      </c>
      <c r="BU67"/>
      <c r="BV67" s="70">
        <v>4.0149999999999997</v>
      </c>
      <c r="BW67" s="70">
        <v>0</v>
      </c>
      <c r="BX67" s="70">
        <v>0</v>
      </c>
      <c r="BY67" s="70">
        <v>0</v>
      </c>
      <c r="BZ67" s="70">
        <v>0</v>
      </c>
      <c r="CA67" s="70">
        <v>0</v>
      </c>
      <c r="CB67" s="70">
        <v>0</v>
      </c>
      <c r="CC67" s="70">
        <v>0</v>
      </c>
      <c r="CD67" s="70">
        <v>0</v>
      </c>
    </row>
    <row r="68" spans="1:82">
      <c r="A68" s="70" t="s">
        <v>1758</v>
      </c>
      <c r="B68" s="70">
        <v>204</v>
      </c>
      <c r="C68" s="70">
        <v>18</v>
      </c>
      <c r="D68" s="70">
        <v>12</v>
      </c>
      <c r="E68" s="70">
        <v>2021</v>
      </c>
      <c r="F68" s="70" t="s">
        <v>160</v>
      </c>
      <c r="G68" s="70" t="s">
        <v>1740</v>
      </c>
      <c r="H68" s="70" t="s">
        <v>1741</v>
      </c>
      <c r="I68" s="148"/>
      <c r="J68" s="71">
        <v>10.318303754641914</v>
      </c>
      <c r="K68" s="71">
        <v>0.12390181813035379</v>
      </c>
      <c r="L68" s="71">
        <v>7.6077174822933893</v>
      </c>
      <c r="M68" s="71">
        <v>4.3489991149285601</v>
      </c>
      <c r="N68" s="71">
        <v>5.0503483927723831</v>
      </c>
      <c r="O68" s="71">
        <v>2.6340049231259415</v>
      </c>
      <c r="P68" s="71">
        <v>9.5906028369600804</v>
      </c>
      <c r="Q68" s="71">
        <v>0.179248419710128</v>
      </c>
      <c r="R68" s="71">
        <v>0</v>
      </c>
      <c r="S68" s="71">
        <v>0.40434951465637042</v>
      </c>
      <c r="T68" s="72"/>
      <c r="U68" s="71">
        <v>812926</v>
      </c>
      <c r="V68" s="71">
        <v>40</v>
      </c>
      <c r="W68" s="71">
        <v>197</v>
      </c>
      <c r="X68" s="71">
        <v>1001</v>
      </c>
      <c r="Y68" s="71">
        <v>1146</v>
      </c>
      <c r="Z68" s="71">
        <v>1938</v>
      </c>
      <c r="AA68" s="71">
        <v>2064</v>
      </c>
      <c r="AB68" s="71">
        <v>3070</v>
      </c>
      <c r="AC68" s="71">
        <v>0</v>
      </c>
      <c r="AD68" s="71">
        <v>0.40434951465637042</v>
      </c>
      <c r="AE68" s="72"/>
      <c r="AF68" s="71">
        <v>14026022.082798807</v>
      </c>
      <c r="AG68" s="71">
        <v>84577.768044350363</v>
      </c>
      <c r="AH68" s="71">
        <v>1617185.980429613</v>
      </c>
      <c r="AI68" s="71">
        <v>6553661.407467775</v>
      </c>
      <c r="AJ68" s="71">
        <v>6019287.6135042636</v>
      </c>
      <c r="AK68" s="71">
        <v>0</v>
      </c>
      <c r="AL68" s="71">
        <v>0</v>
      </c>
      <c r="AM68" s="71">
        <v>402980.13556995499</v>
      </c>
      <c r="AN68" s="71">
        <v>0</v>
      </c>
      <c r="AO68" s="71">
        <v>0</v>
      </c>
      <c r="AP68" s="71">
        <v>28703714.987814765</v>
      </c>
      <c r="AQ68" s="72"/>
      <c r="AR68" s="71">
        <v>72</v>
      </c>
      <c r="AS68" s="71">
        <v>5</v>
      </c>
      <c r="AT68" s="71">
        <v>0</v>
      </c>
      <c r="AU68" s="71">
        <v>0</v>
      </c>
      <c r="AV68" s="71">
        <v>0</v>
      </c>
      <c r="AW68" s="71">
        <v>0</v>
      </c>
      <c r="AX68" s="71"/>
      <c r="AY68" s="72"/>
      <c r="AZ68" s="71">
        <v>338.1</v>
      </c>
      <c r="BA68" s="71">
        <v>1587.3</v>
      </c>
      <c r="BB68" s="71">
        <v>0</v>
      </c>
      <c r="BC68" s="71">
        <v>0</v>
      </c>
      <c r="BD68" s="71">
        <v>0</v>
      </c>
      <c r="BE68" s="71">
        <v>0</v>
      </c>
      <c r="BF68" s="71"/>
      <c r="BG68" s="72"/>
      <c r="BH68" s="71">
        <v>3.43</v>
      </c>
      <c r="BI68" s="71">
        <v>0</v>
      </c>
      <c r="BJ68" s="71">
        <v>0</v>
      </c>
      <c r="BK68" s="71">
        <v>0</v>
      </c>
      <c r="BL68" s="71">
        <v>0</v>
      </c>
      <c r="BM68" s="71">
        <v>0</v>
      </c>
      <c r="BN68" s="72"/>
      <c r="BO68" s="71">
        <v>1</v>
      </c>
      <c r="BP68" s="71">
        <v>0</v>
      </c>
      <c r="BQ68" s="71">
        <v>0</v>
      </c>
      <c r="BR68" s="71">
        <v>0</v>
      </c>
      <c r="BS68" s="71">
        <v>0</v>
      </c>
      <c r="BT68" s="71">
        <v>0</v>
      </c>
      <c r="BU68"/>
      <c r="BV68" s="70">
        <v>3.43</v>
      </c>
      <c r="BW68" s="70">
        <v>0</v>
      </c>
      <c r="BX68" s="70">
        <v>0</v>
      </c>
      <c r="BY68" s="70">
        <v>0</v>
      </c>
      <c r="BZ68" s="70">
        <v>0</v>
      </c>
      <c r="CA68" s="70">
        <v>0</v>
      </c>
      <c r="CB68" s="70">
        <v>0</v>
      </c>
      <c r="CC68" s="70">
        <v>0</v>
      </c>
      <c r="CD68" s="70">
        <v>0</v>
      </c>
    </row>
    <row r="69" spans="1:82">
      <c r="A69" s="70" t="s">
        <v>1759</v>
      </c>
      <c r="B69" s="70">
        <v>204</v>
      </c>
      <c r="C69" s="70">
        <v>19</v>
      </c>
      <c r="D69" s="70">
        <v>12</v>
      </c>
      <c r="E69" s="70">
        <v>2022</v>
      </c>
      <c r="F69" s="70" t="s">
        <v>161</v>
      </c>
      <c r="G69" s="70" t="s">
        <v>1740</v>
      </c>
      <c r="H69" s="70" t="s">
        <v>1741</v>
      </c>
      <c r="I69" s="148"/>
      <c r="J69" s="71">
        <v>8.2732177720948368</v>
      </c>
      <c r="K69" s="71">
        <v>0.11356195065367516</v>
      </c>
      <c r="L69" s="71">
        <v>6.1543038283421332</v>
      </c>
      <c r="M69" s="71">
        <v>4.2586000570874765</v>
      </c>
      <c r="N69" s="71">
        <v>4.7452548126966505</v>
      </c>
      <c r="O69" s="71">
        <v>2.7565864219492453</v>
      </c>
      <c r="P69" s="71">
        <v>9.4511718027240761</v>
      </c>
      <c r="Q69" s="71">
        <v>0.17719822594632365</v>
      </c>
      <c r="R69" s="71">
        <v>0</v>
      </c>
      <c r="S69" s="71">
        <v>0.41005559650816209</v>
      </c>
      <c r="T69" s="72"/>
      <c r="U69" s="71">
        <v>861229</v>
      </c>
      <c r="V69" s="71">
        <v>40</v>
      </c>
      <c r="W69" s="71">
        <v>197</v>
      </c>
      <c r="X69" s="71">
        <v>1001</v>
      </c>
      <c r="Y69" s="71">
        <v>1133</v>
      </c>
      <c r="Z69" s="71">
        <v>1927</v>
      </c>
      <c r="AA69" s="71">
        <v>2065</v>
      </c>
      <c r="AB69" s="71">
        <v>3010</v>
      </c>
      <c r="AC69" s="71">
        <v>0</v>
      </c>
      <c r="AD69" s="71">
        <v>0.41005559650816209</v>
      </c>
      <c r="AE69" s="72"/>
      <c r="AF69" s="71">
        <v>11731298.15655629</v>
      </c>
      <c r="AG69" s="71">
        <v>79048.06272083876</v>
      </c>
      <c r="AH69" s="71">
        <v>1726301.8426787271</v>
      </c>
      <c r="AI69" s="71">
        <v>6388356.7531955149</v>
      </c>
      <c r="AJ69" s="71">
        <v>5976674.3552262187</v>
      </c>
      <c r="AK69" s="71">
        <v>0</v>
      </c>
      <c r="AL69" s="71">
        <v>0</v>
      </c>
      <c r="AM69" s="71">
        <v>388673.15616541781</v>
      </c>
      <c r="AN69" s="71">
        <v>0</v>
      </c>
      <c r="AO69" s="71">
        <v>0</v>
      </c>
      <c r="AP69" s="71">
        <v>26290352.326543007</v>
      </c>
      <c r="AQ69" s="72"/>
      <c r="AR69" s="71">
        <v>73</v>
      </c>
      <c r="AS69" s="71">
        <v>5</v>
      </c>
      <c r="AT69" s="71">
        <v>0</v>
      </c>
      <c r="AU69" s="71">
        <v>0</v>
      </c>
      <c r="AV69" s="71">
        <v>0</v>
      </c>
      <c r="AW69" s="71">
        <v>0</v>
      </c>
      <c r="AX69" s="71"/>
      <c r="AY69" s="72"/>
      <c r="AZ69" s="71">
        <v>344</v>
      </c>
      <c r="BA69" s="71">
        <v>1587.3000000000002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1760</v>
      </c>
      <c r="B70" s="70">
        <v>204</v>
      </c>
      <c r="C70" s="70">
        <v>20</v>
      </c>
      <c r="D70" s="70">
        <v>12</v>
      </c>
      <c r="E70" s="70">
        <v>2023</v>
      </c>
      <c r="F70" s="70" t="s">
        <v>1539</v>
      </c>
      <c r="G70" s="70" t="s">
        <v>1740</v>
      </c>
      <c r="H70" s="70" t="s">
        <v>1741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74</v>
      </c>
      <c r="AS70" s="71">
        <v>5</v>
      </c>
      <c r="AT70" s="71">
        <v>0</v>
      </c>
      <c r="AU70" s="71">
        <v>0</v>
      </c>
      <c r="AV70" s="71">
        <v>0</v>
      </c>
      <c r="AW70" s="71">
        <v>0</v>
      </c>
      <c r="AX70" s="71"/>
      <c r="AY70" s="72"/>
      <c r="AZ70" s="71">
        <v>354.9</v>
      </c>
      <c r="BA70" s="71">
        <v>1587.3000000000002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1761</v>
      </c>
      <c r="B71" s="70">
        <v>204</v>
      </c>
      <c r="C71" s="70">
        <v>21</v>
      </c>
      <c r="D71" s="70">
        <v>12</v>
      </c>
      <c r="E71" s="70">
        <v>2024</v>
      </c>
      <c r="F71" s="70" t="s">
        <v>1554</v>
      </c>
      <c r="G71" s="70" t="s">
        <v>1740</v>
      </c>
      <c r="H71" s="70" t="s">
        <v>1741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1762</v>
      </c>
      <c r="B72" s="70">
        <v>392</v>
      </c>
      <c r="C72" s="70">
        <v>1</v>
      </c>
      <c r="D72" s="70">
        <v>24</v>
      </c>
      <c r="E72" s="70">
        <v>1990</v>
      </c>
      <c r="F72" s="70" t="s">
        <v>787</v>
      </c>
      <c r="G72" s="70" t="s">
        <v>1763</v>
      </c>
      <c r="H72" s="70" t="s">
        <v>1764</v>
      </c>
      <c r="I72" s="148"/>
      <c r="J72" s="71">
        <v>2.1935521602264139</v>
      </c>
      <c r="K72" s="71">
        <v>0.86141767319541807</v>
      </c>
      <c r="L72" s="71">
        <v>1.328454641060036</v>
      </c>
      <c r="M72" s="71">
        <v>1.980499093906007</v>
      </c>
      <c r="N72" s="71">
        <v>3.245906233359741</v>
      </c>
      <c r="O72" s="71">
        <v>3.552050725104571</v>
      </c>
      <c r="P72" s="71">
        <v>6.5812479055971691</v>
      </c>
      <c r="Q72" s="71">
        <v>0.32143413167190699</v>
      </c>
      <c r="R72" s="71">
        <v>0</v>
      </c>
      <c r="S72" s="71">
        <v>0.31666505950881579</v>
      </c>
      <c r="T72" s="72"/>
      <c r="U72" s="71">
        <v>228093</v>
      </c>
      <c r="V72" s="71">
        <v>265</v>
      </c>
      <c r="W72" s="71">
        <v>15</v>
      </c>
      <c r="X72" s="71">
        <v>683</v>
      </c>
      <c r="Y72" s="71">
        <v>1112</v>
      </c>
      <c r="Z72" s="71">
        <v>1461</v>
      </c>
      <c r="AA72" s="71">
        <v>1598</v>
      </c>
      <c r="AB72" s="71">
        <v>5219</v>
      </c>
      <c r="AC72" s="71">
        <v>0</v>
      </c>
      <c r="AD72" s="71">
        <v>0.31666505950881579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1765</v>
      </c>
      <c r="B73" s="70">
        <v>393</v>
      </c>
      <c r="C73" s="70">
        <v>2</v>
      </c>
      <c r="D73" s="70">
        <v>24</v>
      </c>
      <c r="E73" s="70">
        <v>2005</v>
      </c>
      <c r="F73" s="70" t="s">
        <v>789</v>
      </c>
      <c r="G73" s="70" t="s">
        <v>1763</v>
      </c>
      <c r="H73" s="70" t="s">
        <v>1764</v>
      </c>
      <c r="I73" s="148"/>
      <c r="J73" s="71">
        <v>3.919711859473503</v>
      </c>
      <c r="K73" s="71">
        <v>0.80817572455327769</v>
      </c>
      <c r="L73" s="71">
        <v>0.67006558240671144</v>
      </c>
      <c r="M73" s="71">
        <v>2.193804699414172</v>
      </c>
      <c r="N73" s="71">
        <v>5.0756923997530441</v>
      </c>
      <c r="O73" s="71">
        <v>5.2965962087757941</v>
      </c>
      <c r="P73" s="71">
        <v>7.3418487217299626</v>
      </c>
      <c r="Q73" s="71">
        <v>0.26205088175124103</v>
      </c>
      <c r="R73" s="71">
        <v>0</v>
      </c>
      <c r="S73" s="71">
        <v>0.41574484335518508</v>
      </c>
      <c r="T73" s="72"/>
      <c r="U73" s="71">
        <v>424253</v>
      </c>
      <c r="V73" s="71">
        <v>308</v>
      </c>
      <c r="W73" s="71">
        <v>8</v>
      </c>
      <c r="X73" s="71">
        <v>355</v>
      </c>
      <c r="Y73" s="71">
        <v>1120</v>
      </c>
      <c r="Z73" s="71">
        <v>2521</v>
      </c>
      <c r="AA73" s="71">
        <v>1460</v>
      </c>
      <c r="AB73" s="71">
        <v>4448</v>
      </c>
      <c r="AC73" s="71">
        <v>0</v>
      </c>
      <c r="AD73" s="71">
        <v>0.41574484335518508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1766</v>
      </c>
      <c r="B74" s="70">
        <v>394</v>
      </c>
      <c r="C74" s="70">
        <v>3</v>
      </c>
      <c r="D74" s="70">
        <v>24</v>
      </c>
      <c r="E74" s="70">
        <v>2006</v>
      </c>
      <c r="F74" s="70" t="s">
        <v>790</v>
      </c>
      <c r="G74" s="70" t="s">
        <v>1763</v>
      </c>
      <c r="H74" s="70" t="s">
        <v>1764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1767</v>
      </c>
      <c r="B75" s="70">
        <v>395</v>
      </c>
      <c r="C75" s="70">
        <v>4</v>
      </c>
      <c r="D75" s="70">
        <v>24</v>
      </c>
      <c r="E75" s="70">
        <v>2007</v>
      </c>
      <c r="F75" s="70" t="s">
        <v>791</v>
      </c>
      <c r="G75" s="70" t="s">
        <v>1763</v>
      </c>
      <c r="H75" s="70" t="s">
        <v>1764</v>
      </c>
      <c r="I75" s="148"/>
      <c r="J75" s="71">
        <v>3.9609302041061958</v>
      </c>
      <c r="K75" s="71">
        <v>0.67018332299045102</v>
      </c>
      <c r="L75" s="71">
        <v>1.603848361124083</v>
      </c>
      <c r="M75" s="71">
        <v>2.6892300445166022</v>
      </c>
      <c r="N75" s="71">
        <v>5.2125700942137891</v>
      </c>
      <c r="O75" s="71">
        <v>4.9798775766165662</v>
      </c>
      <c r="P75" s="71">
        <v>7.1746344815948371</v>
      </c>
      <c r="Q75" s="71">
        <v>0.26697796123214901</v>
      </c>
      <c r="R75" s="71">
        <v>0</v>
      </c>
      <c r="S75" s="71">
        <v>0.47101068291058518</v>
      </c>
      <c r="T75" s="72"/>
      <c r="U75" s="71">
        <v>505857</v>
      </c>
      <c r="V75" s="71">
        <v>267</v>
      </c>
      <c r="W75" s="71">
        <v>24</v>
      </c>
      <c r="X75" s="71">
        <v>586</v>
      </c>
      <c r="Y75" s="71">
        <v>1128</v>
      </c>
      <c r="Z75" s="71">
        <v>2464</v>
      </c>
      <c r="AA75" s="71">
        <v>1405</v>
      </c>
      <c r="AB75" s="71">
        <v>4292</v>
      </c>
      <c r="AC75" s="71">
        <v>0</v>
      </c>
      <c r="AD75" s="71">
        <v>0.47101068291058518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1768</v>
      </c>
      <c r="B76" s="70">
        <v>396</v>
      </c>
      <c r="C76" s="70">
        <v>5</v>
      </c>
      <c r="D76" s="70">
        <v>24</v>
      </c>
      <c r="E76" s="70">
        <v>2008</v>
      </c>
      <c r="F76" s="70" t="s">
        <v>792</v>
      </c>
      <c r="G76" s="70" t="s">
        <v>1763</v>
      </c>
      <c r="H76" s="70" t="s">
        <v>1764</v>
      </c>
      <c r="I76" s="148"/>
      <c r="J76" s="71">
        <v>3.6028508599565279</v>
      </c>
      <c r="K76" s="71">
        <v>0.5309487665550916</v>
      </c>
      <c r="L76" s="71">
        <v>1.5668352844676181</v>
      </c>
      <c r="M76" s="71">
        <v>3.013571467010669</v>
      </c>
      <c r="N76" s="71">
        <v>4.9737298285271621</v>
      </c>
      <c r="O76" s="71">
        <v>4.9125504828155604</v>
      </c>
      <c r="P76" s="71">
        <v>7.0950483784607794</v>
      </c>
      <c r="Q76" s="71">
        <v>0.25837400603349903</v>
      </c>
      <c r="R76" s="71">
        <v>0</v>
      </c>
      <c r="S76" s="71">
        <v>0.51436640301479541</v>
      </c>
      <c r="T76" s="72"/>
      <c r="U76" s="71">
        <v>479497</v>
      </c>
      <c r="V76" s="71">
        <v>267</v>
      </c>
      <c r="W76" s="71">
        <v>24</v>
      </c>
      <c r="X76" s="71">
        <v>586</v>
      </c>
      <c r="Y76" s="71">
        <v>1128</v>
      </c>
      <c r="Z76" s="71">
        <v>2516</v>
      </c>
      <c r="AA76" s="71">
        <v>1391</v>
      </c>
      <c r="AB76" s="71">
        <v>4222</v>
      </c>
      <c r="AC76" s="71">
        <v>0</v>
      </c>
      <c r="AD76" s="71">
        <v>0.51436640301479541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1769</v>
      </c>
      <c r="B77" s="70">
        <v>397</v>
      </c>
      <c r="C77" s="70">
        <v>6</v>
      </c>
      <c r="D77" s="70">
        <v>24</v>
      </c>
      <c r="E77" s="70">
        <v>2009</v>
      </c>
      <c r="F77" s="70" t="s">
        <v>176</v>
      </c>
      <c r="G77" s="70" t="s">
        <v>1763</v>
      </c>
      <c r="H77" s="70" t="s">
        <v>1764</v>
      </c>
      <c r="I77" s="148"/>
      <c r="J77" s="71">
        <v>3.24942028066266</v>
      </c>
      <c r="K77" s="71">
        <v>0.53809671345087351</v>
      </c>
      <c r="L77" s="71">
        <v>2.2744851655865439</v>
      </c>
      <c r="M77" s="71">
        <v>3.0835021588363589</v>
      </c>
      <c r="N77" s="71">
        <v>4.686341169773196</v>
      </c>
      <c r="O77" s="71">
        <v>4.9176654609424926</v>
      </c>
      <c r="P77" s="71">
        <v>6.7521328977170239</v>
      </c>
      <c r="Q77" s="71">
        <v>0.243566363213851</v>
      </c>
      <c r="R77" s="71">
        <v>0</v>
      </c>
      <c r="S77" s="71">
        <v>0.38595643756886661</v>
      </c>
      <c r="T77" s="72"/>
      <c r="U77" s="71">
        <v>374354</v>
      </c>
      <c r="V77" s="71">
        <v>276</v>
      </c>
      <c r="W77" s="71">
        <v>48</v>
      </c>
      <c r="X77" s="71">
        <v>594</v>
      </c>
      <c r="Y77" s="71">
        <v>1161</v>
      </c>
      <c r="Z77" s="71">
        <v>2486</v>
      </c>
      <c r="AA77" s="71">
        <v>1359</v>
      </c>
      <c r="AB77" s="71">
        <v>4178</v>
      </c>
      <c r="AC77" s="71">
        <v>0</v>
      </c>
      <c r="AD77" s="71">
        <v>0.38595643756886661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1770</v>
      </c>
      <c r="B78" s="70">
        <v>398</v>
      </c>
      <c r="C78" s="70">
        <v>7</v>
      </c>
      <c r="D78" s="70">
        <v>24</v>
      </c>
      <c r="E78" s="70">
        <v>2010</v>
      </c>
      <c r="F78" s="70" t="s">
        <v>177</v>
      </c>
      <c r="G78" s="70" t="s">
        <v>1763</v>
      </c>
      <c r="H78" s="70" t="s">
        <v>1764</v>
      </c>
      <c r="I78" s="148"/>
      <c r="J78" s="71">
        <v>3.046120732424471</v>
      </c>
      <c r="K78" s="71">
        <v>0.54845862665934308</v>
      </c>
      <c r="L78" s="71">
        <v>2.1533395699613078</v>
      </c>
      <c r="M78" s="71">
        <v>3.007247504236533</v>
      </c>
      <c r="N78" s="71">
        <v>4.7227957808560213</v>
      </c>
      <c r="O78" s="71">
        <v>4.8732608131862296</v>
      </c>
      <c r="P78" s="71">
        <v>6.8078761753104349</v>
      </c>
      <c r="Q78" s="71">
        <v>0.25120409144408901</v>
      </c>
      <c r="R78" s="71">
        <v>0</v>
      </c>
      <c r="S78" s="71">
        <v>0.37008191706532401</v>
      </c>
      <c r="T78" s="72"/>
      <c r="U78" s="71">
        <v>375428</v>
      </c>
      <c r="V78" s="71">
        <v>276</v>
      </c>
      <c r="W78" s="71">
        <v>48</v>
      </c>
      <c r="X78" s="71">
        <v>594</v>
      </c>
      <c r="Y78" s="71">
        <v>1168</v>
      </c>
      <c r="Z78" s="71">
        <v>2475</v>
      </c>
      <c r="AA78" s="71">
        <v>1336</v>
      </c>
      <c r="AB78" s="71">
        <v>4129</v>
      </c>
      <c r="AC78" s="71">
        <v>0</v>
      </c>
      <c r="AD78" s="71">
        <v>0.37008191706532401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1771</v>
      </c>
      <c r="B79" s="70">
        <v>399</v>
      </c>
      <c r="C79" s="70">
        <v>8</v>
      </c>
      <c r="D79" s="70">
        <v>24</v>
      </c>
      <c r="E79" s="70">
        <v>2011</v>
      </c>
      <c r="F79" s="70" t="s">
        <v>178</v>
      </c>
      <c r="G79" s="70" t="s">
        <v>1763</v>
      </c>
      <c r="H79" s="70" t="s">
        <v>1764</v>
      </c>
      <c r="I79" s="148"/>
      <c r="J79" s="71">
        <v>3.577707723815176</v>
      </c>
      <c r="K79" s="71">
        <v>0.73672487929650843</v>
      </c>
      <c r="L79" s="71">
        <v>2.0102496618171579</v>
      </c>
      <c r="M79" s="71">
        <v>3.4998443834489441</v>
      </c>
      <c r="N79" s="71">
        <v>5.5280171235738642</v>
      </c>
      <c r="O79" s="71">
        <v>4.8582882448613693</v>
      </c>
      <c r="P79" s="71">
        <v>6.7200056084663506</v>
      </c>
      <c r="Q79" s="71">
        <v>0.28470825859738902</v>
      </c>
      <c r="R79" s="71">
        <v>0</v>
      </c>
      <c r="S79" s="71">
        <v>0.41256366219215412</v>
      </c>
      <c r="T79" s="72"/>
      <c r="U79" s="71">
        <v>363608</v>
      </c>
      <c r="V79" s="71">
        <v>276</v>
      </c>
      <c r="W79" s="71">
        <v>48</v>
      </c>
      <c r="X79" s="71">
        <v>594</v>
      </c>
      <c r="Y79" s="71">
        <v>1168</v>
      </c>
      <c r="Z79" s="71">
        <v>2521</v>
      </c>
      <c r="AA79" s="71">
        <v>1358</v>
      </c>
      <c r="AB79" s="71">
        <v>4057</v>
      </c>
      <c r="AC79" s="71">
        <v>0</v>
      </c>
      <c r="AD79" s="71">
        <v>0.41256366219215412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1772</v>
      </c>
      <c r="B80" s="70">
        <v>400</v>
      </c>
      <c r="C80" s="70">
        <v>9</v>
      </c>
      <c r="D80" s="70">
        <v>24</v>
      </c>
      <c r="E80" s="70">
        <v>2012</v>
      </c>
      <c r="F80" s="70" t="s">
        <v>179</v>
      </c>
      <c r="G80" s="70" t="s">
        <v>1763</v>
      </c>
      <c r="H80" s="70" t="s">
        <v>1764</v>
      </c>
      <c r="I80" s="148"/>
      <c r="J80" s="71">
        <v>4.2803682753818686</v>
      </c>
      <c r="K80" s="71">
        <v>0.69161532544048698</v>
      </c>
      <c r="L80" s="71">
        <v>2.0162535212121862</v>
      </c>
      <c r="M80" s="71">
        <v>3.9377479768402659</v>
      </c>
      <c r="N80" s="71">
        <v>5.8075492613597124</v>
      </c>
      <c r="O80" s="71">
        <v>4.843001181202526</v>
      </c>
      <c r="P80" s="71">
        <v>6.7283794371742598</v>
      </c>
      <c r="Q80" s="71">
        <v>0.301933929737917</v>
      </c>
      <c r="R80" s="71">
        <v>0</v>
      </c>
      <c r="S80" s="71">
        <v>0.39433282219770988</v>
      </c>
      <c r="T80" s="72"/>
      <c r="U80" s="71">
        <v>398955</v>
      </c>
      <c r="V80" s="71">
        <v>276</v>
      </c>
      <c r="W80" s="71">
        <v>48</v>
      </c>
      <c r="X80" s="71">
        <v>594</v>
      </c>
      <c r="Y80" s="71">
        <v>1154</v>
      </c>
      <c r="Z80" s="71">
        <v>2533</v>
      </c>
      <c r="AA80" s="71">
        <v>1352</v>
      </c>
      <c r="AB80" s="71">
        <v>3960</v>
      </c>
      <c r="AC80" s="71">
        <v>0</v>
      </c>
      <c r="AD80" s="71">
        <v>0.39433282219770988</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1773</v>
      </c>
      <c r="B81" s="70">
        <v>401</v>
      </c>
      <c r="C81" s="70">
        <v>10</v>
      </c>
      <c r="D81" s="70">
        <v>24</v>
      </c>
      <c r="E81" s="70">
        <v>2013</v>
      </c>
      <c r="F81" s="70" t="s">
        <v>180</v>
      </c>
      <c r="G81" s="70" t="s">
        <v>1763</v>
      </c>
      <c r="H81" s="70" t="s">
        <v>1764</v>
      </c>
      <c r="I81" s="148"/>
      <c r="J81" s="71">
        <v>3.8645542869575098</v>
      </c>
      <c r="K81" s="71">
        <v>0.58716371595968586</v>
      </c>
      <c r="L81" s="71">
        <v>1.4626854098075071</v>
      </c>
      <c r="M81" s="71">
        <v>3.398524948532089</v>
      </c>
      <c r="N81" s="71">
        <v>5.7963762233673686</v>
      </c>
      <c r="O81" s="71">
        <v>4.7092216178524016</v>
      </c>
      <c r="P81" s="71">
        <v>6.7337505640081217</v>
      </c>
      <c r="Q81" s="71">
        <v>0.30354060326335702</v>
      </c>
      <c r="R81" s="71">
        <v>0</v>
      </c>
      <c r="S81" s="71">
        <v>0.36909145493804302</v>
      </c>
      <c r="T81" s="72"/>
      <c r="U81" s="71">
        <v>396017</v>
      </c>
      <c r="V81" s="71">
        <v>276</v>
      </c>
      <c r="W81" s="71">
        <v>48</v>
      </c>
      <c r="X81" s="71">
        <v>594</v>
      </c>
      <c r="Y81" s="71">
        <v>1171</v>
      </c>
      <c r="Z81" s="71">
        <v>2573</v>
      </c>
      <c r="AA81" s="71">
        <v>1348</v>
      </c>
      <c r="AB81" s="71">
        <v>3924</v>
      </c>
      <c r="AC81" s="71">
        <v>0</v>
      </c>
      <c r="AD81" s="71">
        <v>0.36909145493804302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1774</v>
      </c>
      <c r="B82" s="70">
        <v>402</v>
      </c>
      <c r="C82" s="70">
        <v>11</v>
      </c>
      <c r="D82" s="70">
        <v>24</v>
      </c>
      <c r="E82" s="70">
        <v>2014</v>
      </c>
      <c r="F82" s="70" t="s">
        <v>181</v>
      </c>
      <c r="G82" s="70" t="s">
        <v>1763</v>
      </c>
      <c r="H82" s="70" t="s">
        <v>1764</v>
      </c>
      <c r="I82" s="148"/>
      <c r="J82" s="71">
        <v>3.778888582022867</v>
      </c>
      <c r="K82" s="71">
        <v>0.45293341425102751</v>
      </c>
      <c r="L82" s="71">
        <v>1.7440156708522769</v>
      </c>
      <c r="M82" s="71">
        <v>3.2624777577053918</v>
      </c>
      <c r="N82" s="71">
        <v>5.6177624162087687</v>
      </c>
      <c r="O82" s="71">
        <v>4.5025299233523475</v>
      </c>
      <c r="P82" s="71">
        <v>6.7737729000591047</v>
      </c>
      <c r="Q82" s="71">
        <v>0.28640499709921502</v>
      </c>
      <c r="R82" s="71">
        <v>0</v>
      </c>
      <c r="S82" s="71">
        <v>0.43345454690475921</v>
      </c>
      <c r="T82" s="72"/>
      <c r="U82" s="71">
        <v>416482</v>
      </c>
      <c r="V82" s="71">
        <v>196</v>
      </c>
      <c r="W82" s="71">
        <v>38</v>
      </c>
      <c r="X82" s="71">
        <v>510</v>
      </c>
      <c r="Y82" s="71">
        <v>1162</v>
      </c>
      <c r="Z82" s="71">
        <v>2591</v>
      </c>
      <c r="AA82" s="71">
        <v>1349</v>
      </c>
      <c r="AB82" s="71">
        <v>3859</v>
      </c>
      <c r="AC82" s="71">
        <v>0</v>
      </c>
      <c r="AD82" s="71">
        <v>0.43345454690475921</v>
      </c>
      <c r="AE82" s="72"/>
      <c r="AF82" s="71"/>
      <c r="AG82" s="71"/>
      <c r="AH82" s="71"/>
      <c r="AI82" s="71"/>
      <c r="AJ82" s="71"/>
      <c r="AK82" s="71"/>
      <c r="AL82" s="71"/>
      <c r="AM82" s="71"/>
      <c r="AN82" s="71"/>
      <c r="AO82" s="71"/>
      <c r="AP82" s="71"/>
      <c r="AQ82" s="72"/>
      <c r="AR82" s="71">
        <v>70</v>
      </c>
      <c r="AS82" s="71">
        <v>13</v>
      </c>
      <c r="AT82" s="71">
        <v>0</v>
      </c>
      <c r="AU82" s="71">
        <v>0</v>
      </c>
      <c r="AV82" s="71">
        <v>0</v>
      </c>
      <c r="AW82" s="71">
        <v>0</v>
      </c>
      <c r="AX82" s="71"/>
      <c r="AY82" s="72"/>
      <c r="AZ82" s="71">
        <v>331.7</v>
      </c>
      <c r="BA82" s="71">
        <v>663.6</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1775</v>
      </c>
      <c r="B83" s="70">
        <v>403</v>
      </c>
      <c r="C83" s="70">
        <v>12</v>
      </c>
      <c r="D83" s="70">
        <v>24</v>
      </c>
      <c r="E83" s="70">
        <v>2015</v>
      </c>
      <c r="F83" s="70" t="s">
        <v>182</v>
      </c>
      <c r="G83" s="1064" t="s">
        <v>1763</v>
      </c>
      <c r="H83" s="70" t="s">
        <v>1764</v>
      </c>
      <c r="I83" s="148"/>
      <c r="J83" s="71">
        <v>2.6052507548611201</v>
      </c>
      <c r="K83" s="71">
        <v>0.45773799558160649</v>
      </c>
      <c r="L83" s="71">
        <v>1.774026234116288</v>
      </c>
      <c r="M83" s="71">
        <v>3.2096212904841082</v>
      </c>
      <c r="N83" s="71">
        <v>5.0456537071361423</v>
      </c>
      <c r="O83" s="71">
        <v>4.4510050348097465</v>
      </c>
      <c r="P83" s="71">
        <v>6.8595293157153856</v>
      </c>
      <c r="Q83" s="71">
        <v>0.27419643823866502</v>
      </c>
      <c r="R83" s="71">
        <v>0</v>
      </c>
      <c r="S83" s="71">
        <v>0.42621672423595242</v>
      </c>
      <c r="T83" s="72"/>
      <c r="U83" s="71">
        <v>317917</v>
      </c>
      <c r="V83" s="71">
        <v>196</v>
      </c>
      <c r="W83" s="71">
        <v>38</v>
      </c>
      <c r="X83" s="71">
        <v>510</v>
      </c>
      <c r="Y83" s="71">
        <v>1164</v>
      </c>
      <c r="Z83" s="71">
        <v>2586</v>
      </c>
      <c r="AA83" s="71">
        <v>1365</v>
      </c>
      <c r="AB83" s="71">
        <v>3774</v>
      </c>
      <c r="AC83" s="71">
        <v>0</v>
      </c>
      <c r="AD83" s="71">
        <v>0.42621672423595242</v>
      </c>
      <c r="AE83" s="72"/>
      <c r="AF83" s="71">
        <v>2771179.682746171</v>
      </c>
      <c r="AG83" s="71">
        <v>336600.31296467962</v>
      </c>
      <c r="AH83" s="71">
        <v>308563.05838706478</v>
      </c>
      <c r="AI83" s="71">
        <v>3593521.306614459</v>
      </c>
      <c r="AJ83" s="71">
        <v>6714950.6446006456</v>
      </c>
      <c r="AK83" s="71">
        <v>0</v>
      </c>
      <c r="AL83" s="71">
        <v>0</v>
      </c>
      <c r="AM83" s="71">
        <v>517210.86866542778</v>
      </c>
      <c r="AN83" s="71">
        <v>0</v>
      </c>
      <c r="AO83" s="71">
        <v>0</v>
      </c>
      <c r="AP83" s="71">
        <v>14242025.873978447</v>
      </c>
      <c r="AQ83" s="72"/>
      <c r="AR83" s="71">
        <v>79</v>
      </c>
      <c r="AS83" s="71">
        <v>20</v>
      </c>
      <c r="AT83" s="71">
        <v>0</v>
      </c>
      <c r="AU83" s="71">
        <v>0</v>
      </c>
      <c r="AV83" s="71">
        <v>0</v>
      </c>
      <c r="AW83" s="71">
        <v>0</v>
      </c>
      <c r="AX83" s="71"/>
      <c r="AY83" s="72"/>
      <c r="AZ83" s="71">
        <v>385.5</v>
      </c>
      <c r="BA83" s="71">
        <v>1409</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1776</v>
      </c>
      <c r="B84" s="70">
        <v>404</v>
      </c>
      <c r="C84" s="70">
        <v>13</v>
      </c>
      <c r="D84" s="70">
        <v>24</v>
      </c>
      <c r="E84" s="70">
        <v>2016</v>
      </c>
      <c r="F84" s="70" t="s">
        <v>155</v>
      </c>
      <c r="G84" s="1064" t="s">
        <v>1763</v>
      </c>
      <c r="H84" s="70" t="s">
        <v>1764</v>
      </c>
      <c r="I84" s="148"/>
      <c r="J84" s="71">
        <v>3.4827090015849262</v>
      </c>
      <c r="K84" s="71">
        <v>0.47020120994956549</v>
      </c>
      <c r="L84" s="71">
        <v>1.9450308677348049</v>
      </c>
      <c r="M84" s="71">
        <v>2.3448672136675506</v>
      </c>
      <c r="N84" s="71">
        <v>4.6461114611969725</v>
      </c>
      <c r="O84" s="71">
        <v>4.3680493801723657</v>
      </c>
      <c r="P84" s="71">
        <v>6.753623488344398</v>
      </c>
      <c r="Q84" s="71">
        <v>0.25710058137875413</v>
      </c>
      <c r="R84" s="71">
        <v>0</v>
      </c>
      <c r="S84" s="71">
        <v>0.53915758086354837</v>
      </c>
      <c r="T84" s="72"/>
      <c r="U84" s="71">
        <v>418793</v>
      </c>
      <c r="V84" s="71">
        <v>196</v>
      </c>
      <c r="W84" s="71">
        <v>38</v>
      </c>
      <c r="X84" s="71">
        <v>510</v>
      </c>
      <c r="Y84" s="71">
        <v>1152</v>
      </c>
      <c r="Z84" s="71">
        <v>2569</v>
      </c>
      <c r="AA84" s="71">
        <v>1390</v>
      </c>
      <c r="AB84" s="71">
        <v>3640</v>
      </c>
      <c r="AC84" s="71">
        <v>0</v>
      </c>
      <c r="AD84" s="71">
        <v>0.53915758086354837</v>
      </c>
      <c r="AE84" s="72"/>
      <c r="AF84" s="71">
        <v>3867609.755196563</v>
      </c>
      <c r="AG84" s="71">
        <v>331795.72788408422</v>
      </c>
      <c r="AH84" s="71">
        <v>271476.95386241208</v>
      </c>
      <c r="AI84" s="71">
        <v>3200823.512314314</v>
      </c>
      <c r="AJ84" s="71">
        <v>5922890.1131722834</v>
      </c>
      <c r="AK84" s="71">
        <v>0</v>
      </c>
      <c r="AL84" s="71">
        <v>0</v>
      </c>
      <c r="AM84" s="71">
        <v>499234.28573769581</v>
      </c>
      <c r="AN84" s="71">
        <v>0</v>
      </c>
      <c r="AO84" s="71">
        <v>0</v>
      </c>
      <c r="AP84" s="71">
        <v>14093830.348167352</v>
      </c>
      <c r="AQ84" s="72"/>
      <c r="AR84" s="71">
        <v>86</v>
      </c>
      <c r="AS84" s="71">
        <v>21</v>
      </c>
      <c r="AT84" s="71">
        <v>0</v>
      </c>
      <c r="AU84" s="71">
        <v>0</v>
      </c>
      <c r="AV84" s="71">
        <v>0</v>
      </c>
      <c r="AW84" s="71">
        <v>0</v>
      </c>
      <c r="AX84" s="71"/>
      <c r="AY84" s="72"/>
      <c r="AZ84" s="71">
        <v>420.1</v>
      </c>
      <c r="BA84" s="71">
        <v>1458.5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1777</v>
      </c>
      <c r="B85" s="70">
        <v>405</v>
      </c>
      <c r="C85" s="70">
        <v>14</v>
      </c>
      <c r="D85" s="70">
        <v>24</v>
      </c>
      <c r="E85" s="70">
        <v>2017</v>
      </c>
      <c r="F85" s="70" t="s">
        <v>156</v>
      </c>
      <c r="G85" s="70" t="s">
        <v>1763</v>
      </c>
      <c r="H85" s="70" t="s">
        <v>1764</v>
      </c>
      <c r="I85" s="148"/>
      <c r="J85" s="71">
        <v>3.0879968315128652</v>
      </c>
      <c r="K85" s="71">
        <v>0.48330117871824896</v>
      </c>
      <c r="L85" s="71">
        <v>2.0151125379079602</v>
      </c>
      <c r="M85" s="71">
        <v>2.1734162819081484</v>
      </c>
      <c r="N85" s="71">
        <v>4.810492631327369</v>
      </c>
      <c r="O85" s="71">
        <v>4.2733575643438142</v>
      </c>
      <c r="P85" s="71">
        <v>6.7301534698399132</v>
      </c>
      <c r="Q85" s="71">
        <v>0.240289050332127</v>
      </c>
      <c r="R85" s="71">
        <v>0</v>
      </c>
      <c r="S85" s="71">
        <v>0.46561775090883289</v>
      </c>
      <c r="T85" s="72"/>
      <c r="U85" s="71">
        <v>392572</v>
      </c>
      <c r="V85" s="71">
        <v>196</v>
      </c>
      <c r="W85" s="71">
        <v>38</v>
      </c>
      <c r="X85" s="71">
        <v>510</v>
      </c>
      <c r="Y85" s="71">
        <v>1124</v>
      </c>
      <c r="Z85" s="71">
        <v>2555</v>
      </c>
      <c r="AA85" s="71">
        <v>1394</v>
      </c>
      <c r="AB85" s="71">
        <v>3518</v>
      </c>
      <c r="AC85" s="71">
        <v>0</v>
      </c>
      <c r="AD85" s="71">
        <v>0.46561775090883289</v>
      </c>
      <c r="AE85" s="72"/>
      <c r="AF85" s="71">
        <v>3504652.523611112</v>
      </c>
      <c r="AG85" s="71">
        <v>347561.86157895112</v>
      </c>
      <c r="AH85" s="71">
        <v>380164.47152294818</v>
      </c>
      <c r="AI85" s="71">
        <v>3139833.7827564511</v>
      </c>
      <c r="AJ85" s="71">
        <v>6358411.8548296364</v>
      </c>
      <c r="AK85" s="71">
        <v>0</v>
      </c>
      <c r="AL85" s="71">
        <v>0</v>
      </c>
      <c r="AM85" s="71">
        <v>483256.69149315951</v>
      </c>
      <c r="AN85" s="71">
        <v>0</v>
      </c>
      <c r="AO85" s="71">
        <v>0</v>
      </c>
      <c r="AP85" s="71">
        <v>14213881.185792258</v>
      </c>
      <c r="AQ85" s="72"/>
      <c r="AR85" s="71">
        <v>89</v>
      </c>
      <c r="AS85" s="71">
        <v>30</v>
      </c>
      <c r="AT85" s="71">
        <v>0</v>
      </c>
      <c r="AU85" s="71">
        <v>0</v>
      </c>
      <c r="AV85" s="71">
        <v>0</v>
      </c>
      <c r="AW85" s="71">
        <v>0</v>
      </c>
      <c r="AX85" s="71"/>
      <c r="AY85" s="72"/>
      <c r="AZ85" s="71">
        <v>438.9</v>
      </c>
      <c r="BA85" s="71">
        <v>1768.5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1778</v>
      </c>
      <c r="B86" s="70">
        <v>406</v>
      </c>
      <c r="C86" s="70">
        <v>15</v>
      </c>
      <c r="D86" s="70">
        <v>24</v>
      </c>
      <c r="E86" s="70">
        <v>2018</v>
      </c>
      <c r="F86" s="70" t="s">
        <v>183</v>
      </c>
      <c r="G86" s="70" t="s">
        <v>1763</v>
      </c>
      <c r="H86" s="70" t="s">
        <v>1764</v>
      </c>
      <c r="I86" s="148"/>
      <c r="J86" s="71">
        <v>3.0361974729901813</v>
      </c>
      <c r="K86" s="71">
        <v>0.45937376887621401</v>
      </c>
      <c r="L86" s="71">
        <v>1.8272916150199845</v>
      </c>
      <c r="M86" s="71">
        <v>2.305244941544323</v>
      </c>
      <c r="N86" s="71">
        <v>4.3565788756974735</v>
      </c>
      <c r="O86" s="71">
        <v>4.1651714028400839</v>
      </c>
      <c r="P86" s="71">
        <v>6.6774995802579866</v>
      </c>
      <c r="Q86" s="71">
        <v>0.21498778682563499</v>
      </c>
      <c r="R86" s="71">
        <v>0</v>
      </c>
      <c r="S86" s="71">
        <v>0.40122104404444953</v>
      </c>
      <c r="T86" s="72"/>
      <c r="U86" s="71">
        <v>372246</v>
      </c>
      <c r="V86" s="71">
        <v>196</v>
      </c>
      <c r="W86" s="71">
        <v>38</v>
      </c>
      <c r="X86" s="71">
        <v>510</v>
      </c>
      <c r="Y86" s="71">
        <v>1109</v>
      </c>
      <c r="Z86" s="71">
        <v>2538</v>
      </c>
      <c r="AA86" s="71">
        <v>1397</v>
      </c>
      <c r="AB86" s="71">
        <v>3392</v>
      </c>
      <c r="AC86" s="71">
        <v>0</v>
      </c>
      <c r="AD86" s="71">
        <v>0.40122104404444953</v>
      </c>
      <c r="AE86" s="72"/>
      <c r="AF86" s="71">
        <v>3477256.4785493631</v>
      </c>
      <c r="AG86" s="71">
        <v>308906.32265529962</v>
      </c>
      <c r="AH86" s="71">
        <v>360446.13527148613</v>
      </c>
      <c r="AI86" s="71">
        <v>3131887.7723445548</v>
      </c>
      <c r="AJ86" s="71">
        <v>5514243.3681323128</v>
      </c>
      <c r="AK86" s="71">
        <v>0</v>
      </c>
      <c r="AL86" s="71">
        <v>0</v>
      </c>
      <c r="AM86" s="71">
        <v>466912.56753391289</v>
      </c>
      <c r="AN86" s="71">
        <v>0</v>
      </c>
      <c r="AO86" s="71">
        <v>0</v>
      </c>
      <c r="AP86" s="71">
        <v>13259652.644486928</v>
      </c>
      <c r="AQ86" s="72"/>
      <c r="AR86" s="71">
        <v>97</v>
      </c>
      <c r="AS86" s="71">
        <v>32</v>
      </c>
      <c r="AT86" s="71">
        <v>0</v>
      </c>
      <c r="AU86" s="71">
        <v>0</v>
      </c>
      <c r="AV86" s="71">
        <v>0</v>
      </c>
      <c r="AW86" s="71">
        <v>0</v>
      </c>
      <c r="AX86" s="71"/>
      <c r="AY86" s="72"/>
      <c r="AZ86" s="71">
        <v>492.5</v>
      </c>
      <c r="BA86" s="71">
        <v>1868.1</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1779</v>
      </c>
      <c r="B87" s="70">
        <v>407</v>
      </c>
      <c r="C87" s="70">
        <v>16</v>
      </c>
      <c r="D87" s="70">
        <v>24</v>
      </c>
      <c r="E87" s="70">
        <v>2019</v>
      </c>
      <c r="F87" s="70" t="s">
        <v>158</v>
      </c>
      <c r="G87" s="70" t="s">
        <v>1763</v>
      </c>
      <c r="H87" s="70" t="s">
        <v>1764</v>
      </c>
      <c r="I87" s="148"/>
      <c r="J87" s="71">
        <v>2.9697486721208426</v>
      </c>
      <c r="K87" s="71">
        <v>0.4252287906926604</v>
      </c>
      <c r="L87" s="71">
        <v>1.8452951729194524</v>
      </c>
      <c r="M87" s="71">
        <v>2.3078968459193243</v>
      </c>
      <c r="N87" s="71">
        <v>4.1882974710596974</v>
      </c>
      <c r="O87" s="71">
        <v>3.9851963807738526</v>
      </c>
      <c r="P87" s="71">
        <v>6.7230421366563666</v>
      </c>
      <c r="Q87" s="71">
        <v>0.203643724495115</v>
      </c>
      <c r="R87" s="71">
        <v>0</v>
      </c>
      <c r="S87" s="71">
        <v>0.50303904616494455</v>
      </c>
      <c r="T87" s="72"/>
      <c r="U87" s="71">
        <v>364741</v>
      </c>
      <c r="V87" s="71">
        <v>196</v>
      </c>
      <c r="W87" s="71">
        <v>38</v>
      </c>
      <c r="X87" s="71">
        <v>510</v>
      </c>
      <c r="Y87" s="71">
        <v>1095</v>
      </c>
      <c r="Z87" s="71">
        <v>2495</v>
      </c>
      <c r="AA87" s="71">
        <v>1396</v>
      </c>
      <c r="AB87" s="71">
        <v>3300</v>
      </c>
      <c r="AC87" s="71">
        <v>0</v>
      </c>
      <c r="AD87" s="71">
        <v>0.50303904616494455</v>
      </c>
      <c r="AE87" s="72"/>
      <c r="AF87" s="71">
        <v>3598739.411046626</v>
      </c>
      <c r="AG87" s="71">
        <v>299112.53304193122</v>
      </c>
      <c r="AH87" s="71">
        <v>378381.71591166669</v>
      </c>
      <c r="AI87" s="71">
        <v>3345917.3295120322</v>
      </c>
      <c r="AJ87" s="71">
        <v>5662807.5828242674</v>
      </c>
      <c r="AK87" s="71">
        <v>0</v>
      </c>
      <c r="AL87" s="71">
        <v>0</v>
      </c>
      <c r="AM87" s="71">
        <v>449435.15761330054</v>
      </c>
      <c r="AN87" s="71">
        <v>0</v>
      </c>
      <c r="AO87" s="71">
        <v>0</v>
      </c>
      <c r="AP87" s="71">
        <v>13734393.729949823</v>
      </c>
      <c r="AQ87" s="72"/>
      <c r="AR87" s="71">
        <v>100</v>
      </c>
      <c r="AS87" s="71">
        <v>35</v>
      </c>
      <c r="AT87" s="71">
        <v>0</v>
      </c>
      <c r="AU87" s="71">
        <v>0</v>
      </c>
      <c r="AV87" s="71">
        <v>0</v>
      </c>
      <c r="AW87" s="71">
        <v>0</v>
      </c>
      <c r="AX87" s="71"/>
      <c r="AY87" s="72"/>
      <c r="AZ87" s="71">
        <v>519.99999999999989</v>
      </c>
      <c r="BA87" s="71">
        <v>1977.3</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1780</v>
      </c>
      <c r="B88" s="70">
        <v>408</v>
      </c>
      <c r="C88" s="70">
        <v>17</v>
      </c>
      <c r="D88" s="70">
        <v>24</v>
      </c>
      <c r="E88" s="70">
        <v>2020</v>
      </c>
      <c r="F88" s="70" t="s">
        <v>159</v>
      </c>
      <c r="G88" s="70" t="s">
        <v>1763</v>
      </c>
      <c r="H88" s="70" t="s">
        <v>1764</v>
      </c>
      <c r="I88" s="148"/>
      <c r="J88" s="71">
        <v>2.2632854249380312</v>
      </c>
      <c r="K88" s="71">
        <v>0.58642298881327126</v>
      </c>
      <c r="L88" s="71">
        <v>1.3102598229772167</v>
      </c>
      <c r="M88" s="71">
        <v>1.82206533434056</v>
      </c>
      <c r="N88" s="71">
        <v>3.7456248438001087</v>
      </c>
      <c r="O88" s="71">
        <v>3.470603912600017</v>
      </c>
      <c r="P88" s="71">
        <v>6.3659981824084078</v>
      </c>
      <c r="Q88" s="71">
        <v>0.190089372238117</v>
      </c>
      <c r="R88" s="71">
        <v>0</v>
      </c>
      <c r="S88" s="71">
        <v>0.52073435267846757</v>
      </c>
      <c r="T88" s="72"/>
      <c r="U88" s="71">
        <v>293456</v>
      </c>
      <c r="V88" s="71">
        <v>268</v>
      </c>
      <c r="W88" s="71">
        <v>33</v>
      </c>
      <c r="X88" s="71">
        <v>482</v>
      </c>
      <c r="Y88" s="71">
        <v>1098</v>
      </c>
      <c r="Z88" s="71">
        <v>2480</v>
      </c>
      <c r="AA88" s="71">
        <v>1405</v>
      </c>
      <c r="AB88" s="71">
        <v>3224</v>
      </c>
      <c r="AC88" s="71">
        <v>0</v>
      </c>
      <c r="AD88" s="71">
        <v>0.52073435267846757</v>
      </c>
      <c r="AE88" s="72"/>
      <c r="AF88" s="71">
        <v>2749543.8375933361</v>
      </c>
      <c r="AG88" s="71">
        <v>401267.1133705785</v>
      </c>
      <c r="AH88" s="71">
        <v>270721.81122067105</v>
      </c>
      <c r="AI88" s="71">
        <v>2705545.2409625119</v>
      </c>
      <c r="AJ88" s="71">
        <v>5544408.1326267868</v>
      </c>
      <c r="AK88" s="71"/>
      <c r="AL88" s="71"/>
      <c r="AM88" s="71">
        <v>420767.81938708661</v>
      </c>
      <c r="AN88" s="71"/>
      <c r="AO88" s="71"/>
      <c r="AP88" s="71">
        <v>12092253.95516097</v>
      </c>
      <c r="AQ88" s="72"/>
      <c r="AR88" s="71">
        <v>103</v>
      </c>
      <c r="AS88" s="71">
        <v>37</v>
      </c>
      <c r="AT88" s="71">
        <v>0</v>
      </c>
      <c r="AU88" s="71">
        <v>0</v>
      </c>
      <c r="AV88" s="71">
        <v>0</v>
      </c>
      <c r="AW88" s="71">
        <v>0</v>
      </c>
      <c r="AX88" s="71"/>
      <c r="AY88" s="72"/>
      <c r="AZ88" s="71">
        <v>546.29999999999984</v>
      </c>
      <c r="BA88" s="71">
        <v>2076.6999999999998</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1781</v>
      </c>
      <c r="B89" s="70">
        <v>408</v>
      </c>
      <c r="C89" s="70">
        <v>18</v>
      </c>
      <c r="D89" s="70">
        <v>24</v>
      </c>
      <c r="E89" s="70">
        <v>2021</v>
      </c>
      <c r="F89" s="70" t="s">
        <v>160</v>
      </c>
      <c r="G89" s="70" t="s">
        <v>1763</v>
      </c>
      <c r="H89" s="70" t="s">
        <v>1764</v>
      </c>
      <c r="I89" s="148"/>
      <c r="J89" s="71">
        <v>2.8561008966932104</v>
      </c>
      <c r="K89" s="71">
        <v>0.64222784198920935</v>
      </c>
      <c r="L89" s="71">
        <v>1.0790039319476601</v>
      </c>
      <c r="M89" s="71">
        <v>1.9986345395449794</v>
      </c>
      <c r="N89" s="71">
        <v>4.0902523910237019</v>
      </c>
      <c r="O89" s="71">
        <v>3.324445842087747</v>
      </c>
      <c r="P89" s="71">
        <v>6.4773742028693571</v>
      </c>
      <c r="Q89" s="71">
        <v>0.18222616218739801</v>
      </c>
      <c r="R89" s="71">
        <v>0</v>
      </c>
      <c r="S89" s="71">
        <v>0.42753160649087668</v>
      </c>
      <c r="T89" s="72"/>
      <c r="U89" s="71">
        <v>384094</v>
      </c>
      <c r="V89" s="71">
        <v>268</v>
      </c>
      <c r="W89" s="71">
        <v>33</v>
      </c>
      <c r="X89" s="71">
        <v>482</v>
      </c>
      <c r="Y89" s="71">
        <v>1076</v>
      </c>
      <c r="Z89" s="71">
        <v>2446</v>
      </c>
      <c r="AA89" s="71">
        <v>1394</v>
      </c>
      <c r="AB89" s="71">
        <v>3121</v>
      </c>
      <c r="AC89" s="71">
        <v>0</v>
      </c>
      <c r="AD89" s="71">
        <v>0.42753160649087668</v>
      </c>
      <c r="AE89" s="72"/>
      <c r="AF89" s="71">
        <v>3512759.6430575331</v>
      </c>
      <c r="AG89" s="71">
        <v>429679.45027709391</v>
      </c>
      <c r="AH89" s="71">
        <v>216173.36828735791</v>
      </c>
      <c r="AI89" s="71">
        <v>2996847.3704420626</v>
      </c>
      <c r="AJ89" s="71">
        <v>5612522.2519088862</v>
      </c>
      <c r="AK89" s="71">
        <v>0</v>
      </c>
      <c r="AL89" s="71">
        <v>0</v>
      </c>
      <c r="AM89" s="71">
        <v>409674.5938481529</v>
      </c>
      <c r="AN89" s="71">
        <v>0</v>
      </c>
      <c r="AO89" s="71">
        <v>0</v>
      </c>
      <c r="AP89" s="71">
        <v>13177656.677821087</v>
      </c>
      <c r="AQ89" s="72"/>
      <c r="AR89" s="71">
        <v>107</v>
      </c>
      <c r="AS89" s="71">
        <v>37</v>
      </c>
      <c r="AT89" s="71">
        <v>0</v>
      </c>
      <c r="AU89" s="71">
        <v>0</v>
      </c>
      <c r="AV89" s="71">
        <v>0</v>
      </c>
      <c r="AW89" s="71">
        <v>0</v>
      </c>
      <c r="AX89" s="71"/>
      <c r="AY89" s="72"/>
      <c r="AZ89" s="71">
        <v>572.99999999999977</v>
      </c>
      <c r="BA89" s="71">
        <v>2076.6999999999998</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1782</v>
      </c>
      <c r="B90" s="70">
        <v>408</v>
      </c>
      <c r="C90" s="70">
        <v>19</v>
      </c>
      <c r="D90" s="70">
        <v>24</v>
      </c>
      <c r="E90" s="70">
        <v>2022</v>
      </c>
      <c r="F90" s="70" t="s">
        <v>161</v>
      </c>
      <c r="G90" s="70" t="s">
        <v>1763</v>
      </c>
      <c r="H90" s="70" t="s">
        <v>1764</v>
      </c>
      <c r="I90" s="148"/>
      <c r="J90" s="71">
        <v>2.5968221387032067</v>
      </c>
      <c r="K90" s="71">
        <v>0.57542839782718991</v>
      </c>
      <c r="L90" s="71">
        <v>0.98841188461147278</v>
      </c>
      <c r="M90" s="71">
        <v>1.9890355247788367</v>
      </c>
      <c r="N90" s="71">
        <v>3.9252055887447712</v>
      </c>
      <c r="O90" s="71">
        <v>3.4274940669384493</v>
      </c>
      <c r="P90" s="71">
        <v>6.3618057170878766</v>
      </c>
      <c r="Q90" s="71">
        <v>0.17855223232398656</v>
      </c>
      <c r="R90" s="71">
        <v>0</v>
      </c>
      <c r="S90" s="71">
        <v>0.60341765486239773</v>
      </c>
      <c r="T90" s="72"/>
      <c r="U90" s="71">
        <v>421805</v>
      </c>
      <c r="V90" s="71">
        <v>268</v>
      </c>
      <c r="W90" s="71">
        <v>33</v>
      </c>
      <c r="X90" s="71">
        <v>482</v>
      </c>
      <c r="Y90" s="71">
        <v>1070</v>
      </c>
      <c r="Z90" s="71">
        <v>2396</v>
      </c>
      <c r="AA90" s="71">
        <v>1390</v>
      </c>
      <c r="AB90" s="71">
        <v>3033</v>
      </c>
      <c r="AC90" s="71">
        <v>0</v>
      </c>
      <c r="AD90" s="71">
        <v>0.60341765486239773</v>
      </c>
      <c r="AE90" s="72"/>
      <c r="AF90" s="71">
        <v>2968738.7280378686</v>
      </c>
      <c r="AG90" s="71">
        <v>417860.71701407735</v>
      </c>
      <c r="AH90" s="71">
        <v>226264.87100814027</v>
      </c>
      <c r="AI90" s="71">
        <v>2859173.5776161775</v>
      </c>
      <c r="AJ90" s="71">
        <v>5627281.139367206</v>
      </c>
      <c r="AK90" s="71">
        <v>0</v>
      </c>
      <c r="AL90" s="71">
        <v>0</v>
      </c>
      <c r="AM90" s="71">
        <v>391643.08393678151</v>
      </c>
      <c r="AN90" s="71">
        <v>0</v>
      </c>
      <c r="AO90" s="71">
        <v>0</v>
      </c>
      <c r="AP90" s="71">
        <v>12490962.116980251</v>
      </c>
      <c r="AQ90" s="72"/>
      <c r="AR90" s="71">
        <v>109</v>
      </c>
      <c r="AS90" s="71">
        <v>38</v>
      </c>
      <c r="AT90" s="71">
        <v>0</v>
      </c>
      <c r="AU90" s="71">
        <v>0</v>
      </c>
      <c r="AV90" s="71">
        <v>0</v>
      </c>
      <c r="AW90" s="71">
        <v>0</v>
      </c>
      <c r="AX90" s="71"/>
      <c r="AY90" s="72"/>
      <c r="AZ90" s="71">
        <v>585.19999999999982</v>
      </c>
      <c r="BA90" s="71">
        <v>27076.700000000004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1783</v>
      </c>
      <c r="B91" s="70">
        <v>408</v>
      </c>
      <c r="C91" s="70">
        <v>20</v>
      </c>
      <c r="D91" s="70">
        <v>24</v>
      </c>
      <c r="E91" s="70">
        <v>2023</v>
      </c>
      <c r="F91" s="70" t="s">
        <v>1539</v>
      </c>
      <c r="G91" s="70" t="s">
        <v>1763</v>
      </c>
      <c r="H91" s="70" t="s">
        <v>1764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110</v>
      </c>
      <c r="AS91" s="71">
        <v>38</v>
      </c>
      <c r="AT91" s="71">
        <v>0</v>
      </c>
      <c r="AU91" s="71">
        <v>0</v>
      </c>
      <c r="AV91" s="71">
        <v>0</v>
      </c>
      <c r="AW91" s="71">
        <v>0</v>
      </c>
      <c r="AX91" s="71"/>
      <c r="AY91" s="72"/>
      <c r="AZ91" s="71">
        <v>590.69999999999982</v>
      </c>
      <c r="BA91" s="71">
        <v>27076.700000000004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1784</v>
      </c>
      <c r="B92" s="70">
        <v>408</v>
      </c>
      <c r="C92" s="70">
        <v>21</v>
      </c>
      <c r="D92" s="70">
        <v>24</v>
      </c>
      <c r="E92" s="70">
        <v>2024</v>
      </c>
      <c r="F92" s="70" t="s">
        <v>1554</v>
      </c>
      <c r="G92" s="70" t="s">
        <v>1763</v>
      </c>
      <c r="H92" s="70" t="s">
        <v>1764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1785</v>
      </c>
      <c r="B93" s="70">
        <v>443</v>
      </c>
      <c r="C93" s="70">
        <v>1</v>
      </c>
      <c r="D93" s="70">
        <v>27</v>
      </c>
      <c r="E93" s="70">
        <v>1990</v>
      </c>
      <c r="F93" s="70" t="s">
        <v>787</v>
      </c>
      <c r="G93" s="70" t="s">
        <v>1786</v>
      </c>
      <c r="H93" s="70" t="s">
        <v>1787</v>
      </c>
      <c r="I93" s="148"/>
      <c r="J93" s="71">
        <v>344.71218338754369</v>
      </c>
      <c r="K93" s="71">
        <v>1.393651937447427</v>
      </c>
      <c r="L93" s="71">
        <v>11.543749923723819</v>
      </c>
      <c r="M93" s="71">
        <v>2.2978647276461261</v>
      </c>
      <c r="N93" s="71">
        <v>4.6886906570545337</v>
      </c>
      <c r="O93" s="71">
        <v>1.9060970352374971</v>
      </c>
      <c r="P93" s="71">
        <v>3.3441635164861712</v>
      </c>
      <c r="Q93" s="71">
        <v>0.28768323990026401</v>
      </c>
      <c r="R93" s="71">
        <v>28.33324482146098</v>
      </c>
      <c r="S93" s="71">
        <v>0.26065312090340942</v>
      </c>
      <c r="T93" s="72"/>
      <c r="U93" s="71">
        <v>20321988</v>
      </c>
      <c r="V93" s="71">
        <v>403</v>
      </c>
      <c r="W93" s="71">
        <v>128</v>
      </c>
      <c r="X93" s="71">
        <v>887</v>
      </c>
      <c r="Y93" s="71">
        <v>1694</v>
      </c>
      <c r="Z93" s="71">
        <v>784</v>
      </c>
      <c r="AA93" s="71">
        <v>812</v>
      </c>
      <c r="AB93" s="71">
        <v>4671</v>
      </c>
      <c r="AC93" s="71">
        <v>4907369</v>
      </c>
      <c r="AD93" s="71">
        <v>0.26065312090340942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1788</v>
      </c>
      <c r="B94" s="70">
        <v>444</v>
      </c>
      <c r="C94" s="70">
        <v>2</v>
      </c>
      <c r="D94" s="70">
        <v>27</v>
      </c>
      <c r="E94" s="70">
        <v>2005</v>
      </c>
      <c r="F94" s="70" t="s">
        <v>789</v>
      </c>
      <c r="G94" s="70" t="s">
        <v>1786</v>
      </c>
      <c r="H94" s="70" t="s">
        <v>1787</v>
      </c>
      <c r="I94" s="148"/>
      <c r="J94" s="71">
        <v>377.57986469944962</v>
      </c>
      <c r="K94" s="71">
        <v>0.64042166649565668</v>
      </c>
      <c r="L94" s="71">
        <v>20.590940425438411</v>
      </c>
      <c r="M94" s="71">
        <v>3.5568681053234781</v>
      </c>
      <c r="N94" s="71">
        <v>4.8385672337374066</v>
      </c>
      <c r="O94" s="71">
        <v>2.8573466259163349</v>
      </c>
      <c r="P94" s="71">
        <v>3.6055517352605371</v>
      </c>
      <c r="Q94" s="71">
        <v>0.203784622297109</v>
      </c>
      <c r="R94" s="71">
        <v>56.50866871373573</v>
      </c>
      <c r="S94" s="71">
        <v>0</v>
      </c>
      <c r="T94" s="72"/>
      <c r="U94" s="71">
        <v>20579061</v>
      </c>
      <c r="V94" s="71">
        <v>270</v>
      </c>
      <c r="W94" s="71">
        <v>224</v>
      </c>
      <c r="X94" s="71">
        <v>774</v>
      </c>
      <c r="Y94" s="71">
        <v>1471</v>
      </c>
      <c r="Z94" s="71">
        <v>1360</v>
      </c>
      <c r="AA94" s="71">
        <v>717</v>
      </c>
      <c r="AB94" s="71">
        <v>3459</v>
      </c>
      <c r="AC94" s="71">
        <v>9992388</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1789</v>
      </c>
      <c r="B95" s="70">
        <v>445</v>
      </c>
      <c r="C95" s="70">
        <v>3</v>
      </c>
      <c r="D95" s="70">
        <v>27</v>
      </c>
      <c r="E95" s="70">
        <v>2006</v>
      </c>
      <c r="F95" s="70" t="s">
        <v>790</v>
      </c>
      <c r="G95" s="70" t="s">
        <v>1786</v>
      </c>
      <c r="H95" s="70" t="s">
        <v>1787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1790</v>
      </c>
      <c r="B96" s="70">
        <v>446</v>
      </c>
      <c r="C96" s="70">
        <v>4</v>
      </c>
      <c r="D96" s="70">
        <v>27</v>
      </c>
      <c r="E96" s="70">
        <v>2007</v>
      </c>
      <c r="F96" s="70" t="s">
        <v>791</v>
      </c>
      <c r="G96" s="70" t="s">
        <v>1786</v>
      </c>
      <c r="H96" s="70" t="s">
        <v>1787</v>
      </c>
      <c r="I96" s="148"/>
      <c r="J96" s="71">
        <v>542.79746044167905</v>
      </c>
      <c r="K96" s="71">
        <v>0.57410181071643973</v>
      </c>
      <c r="L96" s="71">
        <v>14.01087550356362</v>
      </c>
      <c r="M96" s="71">
        <v>5.1673440033625084</v>
      </c>
      <c r="N96" s="71">
        <v>4.7861848406365377</v>
      </c>
      <c r="O96" s="71">
        <v>2.8537285463403368</v>
      </c>
      <c r="P96" s="71">
        <v>3.661361511248042</v>
      </c>
      <c r="Q96" s="71">
        <v>0.21198995616942301</v>
      </c>
      <c r="R96" s="71">
        <v>55.699598322449773</v>
      </c>
      <c r="S96" s="71">
        <v>0</v>
      </c>
      <c r="T96" s="72"/>
      <c r="U96" s="71">
        <v>37014947</v>
      </c>
      <c r="V96" s="71">
        <v>243</v>
      </c>
      <c r="W96" s="71">
        <v>192</v>
      </c>
      <c r="X96" s="71">
        <v>1233</v>
      </c>
      <c r="Y96" s="71">
        <v>1499</v>
      </c>
      <c r="Z96" s="71">
        <v>1412</v>
      </c>
      <c r="AA96" s="71">
        <v>717</v>
      </c>
      <c r="AB96" s="71">
        <v>3408</v>
      </c>
      <c r="AC96" s="71">
        <v>10131923</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1791</v>
      </c>
      <c r="B97" s="70">
        <v>447</v>
      </c>
      <c r="C97" s="70">
        <v>5</v>
      </c>
      <c r="D97" s="70">
        <v>27</v>
      </c>
      <c r="E97" s="70">
        <v>2008</v>
      </c>
      <c r="F97" s="70" t="s">
        <v>792</v>
      </c>
      <c r="G97" s="70" t="s">
        <v>1786</v>
      </c>
      <c r="H97" s="70" t="s">
        <v>1787</v>
      </c>
      <c r="I97" s="148"/>
      <c r="J97" s="71">
        <v>401.67425385648528</v>
      </c>
      <c r="K97" s="71">
        <v>0.42551753550026428</v>
      </c>
      <c r="L97" s="71">
        <v>12.356873303301381</v>
      </c>
      <c r="M97" s="71">
        <v>5.4046551515746826</v>
      </c>
      <c r="N97" s="71">
        <v>4.7079542968436163</v>
      </c>
      <c r="O97" s="71">
        <v>2.7803942319274082</v>
      </c>
      <c r="P97" s="71">
        <v>3.55007453012847</v>
      </c>
      <c r="Q97" s="71">
        <v>0.20415340694641201</v>
      </c>
      <c r="R97" s="71">
        <v>52.563627453093922</v>
      </c>
      <c r="S97" s="71">
        <v>0</v>
      </c>
      <c r="T97" s="72"/>
      <c r="U97" s="71">
        <v>29906988</v>
      </c>
      <c r="V97" s="71">
        <v>243</v>
      </c>
      <c r="W97" s="71">
        <v>192</v>
      </c>
      <c r="X97" s="71">
        <v>1233</v>
      </c>
      <c r="Y97" s="71">
        <v>1490</v>
      </c>
      <c r="Z97" s="71">
        <v>1424</v>
      </c>
      <c r="AA97" s="71">
        <v>696</v>
      </c>
      <c r="AB97" s="71">
        <v>3336</v>
      </c>
      <c r="AC97" s="71">
        <v>9928546</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1792</v>
      </c>
      <c r="B98" s="70">
        <v>448</v>
      </c>
      <c r="C98" s="70">
        <v>6</v>
      </c>
      <c r="D98" s="70">
        <v>27</v>
      </c>
      <c r="E98" s="70">
        <v>2009</v>
      </c>
      <c r="F98" s="70" t="s">
        <v>176</v>
      </c>
      <c r="G98" s="70" t="s">
        <v>1786</v>
      </c>
      <c r="H98" s="70" t="s">
        <v>1787</v>
      </c>
      <c r="I98" s="148"/>
      <c r="J98" s="71">
        <v>323.66761771767841</v>
      </c>
      <c r="K98" s="71">
        <v>0.38148844105458551</v>
      </c>
      <c r="L98" s="71">
        <v>7.6036922452864752</v>
      </c>
      <c r="M98" s="71">
        <v>6.1884215095574966</v>
      </c>
      <c r="N98" s="71">
        <v>4.7524906042364004</v>
      </c>
      <c r="O98" s="71">
        <v>2.911827658289361</v>
      </c>
      <c r="P98" s="71">
        <v>3.3934560479328382</v>
      </c>
      <c r="Q98" s="71">
        <v>0.19226468786004799</v>
      </c>
      <c r="R98" s="71">
        <v>54.589465212028877</v>
      </c>
      <c r="S98" s="71">
        <v>0</v>
      </c>
      <c r="T98" s="72"/>
      <c r="U98" s="71">
        <v>23915852</v>
      </c>
      <c r="V98" s="71">
        <v>206</v>
      </c>
      <c r="W98" s="71">
        <v>210</v>
      </c>
      <c r="X98" s="71">
        <v>1328</v>
      </c>
      <c r="Y98" s="71">
        <v>1496</v>
      </c>
      <c r="Z98" s="71">
        <v>1472</v>
      </c>
      <c r="AA98" s="71">
        <v>683</v>
      </c>
      <c r="AB98" s="71">
        <v>3298</v>
      </c>
      <c r="AC98" s="71">
        <v>10059401</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327.86799999999999</v>
      </c>
      <c r="BK98" s="71">
        <v>0</v>
      </c>
      <c r="BL98" s="71">
        <v>46.8</v>
      </c>
      <c r="BM98" s="71">
        <v>0</v>
      </c>
      <c r="BN98" s="72"/>
      <c r="BO98" s="71">
        <v>0</v>
      </c>
      <c r="BP98" s="71">
        <v>0</v>
      </c>
      <c r="BQ98" s="71">
        <v>4</v>
      </c>
      <c r="BR98" s="71">
        <v>0</v>
      </c>
      <c r="BS98" s="71">
        <v>1</v>
      </c>
      <c r="BT98" s="71">
        <v>0</v>
      </c>
      <c r="BU98"/>
      <c r="BV98" s="70">
        <v>374.66800000000001</v>
      </c>
      <c r="BW98" s="70">
        <v>0</v>
      </c>
      <c r="BX98" s="70">
        <v>0</v>
      </c>
      <c r="BY98" s="70">
        <v>0</v>
      </c>
      <c r="BZ98" s="70">
        <v>0</v>
      </c>
      <c r="CA98" s="70">
        <v>0</v>
      </c>
      <c r="CB98" s="70">
        <v>0</v>
      </c>
      <c r="CC98" s="70">
        <v>0</v>
      </c>
      <c r="CD98" s="70">
        <v>0</v>
      </c>
    </row>
    <row r="99" spans="1:82">
      <c r="A99" s="70" t="s">
        <v>1793</v>
      </c>
      <c r="B99" s="70">
        <v>449</v>
      </c>
      <c r="C99" s="70">
        <v>7</v>
      </c>
      <c r="D99" s="70">
        <v>27</v>
      </c>
      <c r="E99" s="70">
        <v>2010</v>
      </c>
      <c r="F99" s="70" t="s">
        <v>177</v>
      </c>
      <c r="G99" s="70" t="s">
        <v>1786</v>
      </c>
      <c r="H99" s="70" t="s">
        <v>1787</v>
      </c>
      <c r="I99" s="148"/>
      <c r="J99" s="71">
        <v>470.23760381939582</v>
      </c>
      <c r="K99" s="71">
        <v>0.36782893991759469</v>
      </c>
      <c r="L99" s="71">
        <v>7.2093874503675979</v>
      </c>
      <c r="M99" s="71">
        <v>5.9172712736610862</v>
      </c>
      <c r="N99" s="71">
        <v>4.5132216892200896</v>
      </c>
      <c r="O99" s="71">
        <v>2.912142522304014</v>
      </c>
      <c r="P99" s="71">
        <v>3.4497995289559609</v>
      </c>
      <c r="Q99" s="71">
        <v>0.19827419084918499</v>
      </c>
      <c r="R99" s="71">
        <v>58.388625869421922</v>
      </c>
      <c r="S99" s="71">
        <v>0</v>
      </c>
      <c r="T99" s="72"/>
      <c r="U99" s="71">
        <v>34545106</v>
      </c>
      <c r="V99" s="71">
        <v>206</v>
      </c>
      <c r="W99" s="71">
        <v>210</v>
      </c>
      <c r="X99" s="71">
        <v>1328</v>
      </c>
      <c r="Y99" s="71">
        <v>1513</v>
      </c>
      <c r="Z99" s="71">
        <v>1479</v>
      </c>
      <c r="AA99" s="71">
        <v>677</v>
      </c>
      <c r="AB99" s="71">
        <v>3259</v>
      </c>
      <c r="AC99" s="71">
        <v>10196322</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414.476</v>
      </c>
      <c r="BK99" s="71">
        <v>0</v>
      </c>
      <c r="BL99" s="71">
        <v>44.127000000000002</v>
      </c>
      <c r="BM99" s="71">
        <v>0</v>
      </c>
      <c r="BN99" s="72"/>
      <c r="BO99" s="71">
        <v>0</v>
      </c>
      <c r="BP99" s="71">
        <v>0</v>
      </c>
      <c r="BQ99" s="71">
        <v>4</v>
      </c>
      <c r="BR99" s="71">
        <v>0</v>
      </c>
      <c r="BS99" s="71">
        <v>1</v>
      </c>
      <c r="BT99" s="71">
        <v>0</v>
      </c>
      <c r="BU99"/>
      <c r="BV99" s="70">
        <v>349.60300000000001</v>
      </c>
      <c r="BW99" s="70">
        <v>109</v>
      </c>
      <c r="BX99" s="70">
        <v>0</v>
      </c>
      <c r="BY99" s="70">
        <v>0</v>
      </c>
      <c r="BZ99" s="70">
        <v>0</v>
      </c>
      <c r="CA99" s="70">
        <v>0</v>
      </c>
      <c r="CB99" s="70">
        <v>0</v>
      </c>
      <c r="CC99" s="70">
        <v>0</v>
      </c>
      <c r="CD99" s="70">
        <v>0</v>
      </c>
    </row>
    <row r="100" spans="1:82">
      <c r="A100" s="70" t="s">
        <v>1794</v>
      </c>
      <c r="B100" s="70">
        <v>450</v>
      </c>
      <c r="C100" s="70">
        <v>8</v>
      </c>
      <c r="D100" s="70">
        <v>27</v>
      </c>
      <c r="E100" s="70">
        <v>2011</v>
      </c>
      <c r="F100" s="70" t="s">
        <v>178</v>
      </c>
      <c r="G100" s="70" t="s">
        <v>1786</v>
      </c>
      <c r="H100" s="70" t="s">
        <v>1787</v>
      </c>
      <c r="I100" s="148"/>
      <c r="J100" s="71">
        <v>629.72202651965983</v>
      </c>
      <c r="K100" s="71">
        <v>0.58618763309934396</v>
      </c>
      <c r="L100" s="71">
        <v>9.3753887175250412</v>
      </c>
      <c r="M100" s="71">
        <v>7.8308776067730159</v>
      </c>
      <c r="N100" s="71">
        <v>6.1519504080995651</v>
      </c>
      <c r="O100" s="71">
        <v>2.9253794350256084</v>
      </c>
      <c r="P100" s="71">
        <v>3.3451574310185959</v>
      </c>
      <c r="Q100" s="71">
        <v>0.22618060573314799</v>
      </c>
      <c r="R100" s="71">
        <v>57.789809198764523</v>
      </c>
      <c r="S100" s="71">
        <v>0</v>
      </c>
      <c r="T100" s="72"/>
      <c r="U100" s="71">
        <v>42507746</v>
      </c>
      <c r="V100" s="71">
        <v>206</v>
      </c>
      <c r="W100" s="71">
        <v>210</v>
      </c>
      <c r="X100" s="71">
        <v>1328</v>
      </c>
      <c r="Y100" s="71">
        <v>1505</v>
      </c>
      <c r="Z100" s="71">
        <v>1518</v>
      </c>
      <c r="AA100" s="71">
        <v>676</v>
      </c>
      <c r="AB100" s="71">
        <v>3223</v>
      </c>
      <c r="AC100" s="71">
        <v>10075061</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463.16800000000001</v>
      </c>
      <c r="BK100" s="71">
        <v>0</v>
      </c>
      <c r="BL100" s="71">
        <v>43.713999999999999</v>
      </c>
      <c r="BM100" s="71">
        <v>0</v>
      </c>
      <c r="BN100" s="72"/>
      <c r="BO100" s="71">
        <v>0</v>
      </c>
      <c r="BP100" s="71">
        <v>0</v>
      </c>
      <c r="BQ100" s="71">
        <v>4</v>
      </c>
      <c r="BR100" s="71">
        <v>0</v>
      </c>
      <c r="BS100" s="71">
        <v>1</v>
      </c>
      <c r="BT100" s="71">
        <v>0</v>
      </c>
      <c r="BU100"/>
      <c r="BV100" s="70">
        <v>394.721</v>
      </c>
      <c r="BW100" s="70">
        <v>110</v>
      </c>
      <c r="BX100" s="70">
        <v>2.5000000000000001E-2</v>
      </c>
      <c r="BY100" s="70">
        <v>0.11600000000000001</v>
      </c>
      <c r="BZ100" s="70">
        <v>2.02</v>
      </c>
      <c r="CA100" s="70">
        <v>0</v>
      </c>
      <c r="CB100" s="70">
        <v>0</v>
      </c>
      <c r="CC100" s="70">
        <v>0</v>
      </c>
      <c r="CD100" s="70">
        <v>0</v>
      </c>
    </row>
    <row r="101" spans="1:82">
      <c r="A101" s="70" t="s">
        <v>1795</v>
      </c>
      <c r="B101" s="70">
        <v>451</v>
      </c>
      <c r="C101" s="70">
        <v>9</v>
      </c>
      <c r="D101" s="70">
        <v>27</v>
      </c>
      <c r="E101" s="70">
        <v>2012</v>
      </c>
      <c r="F101" s="70" t="s">
        <v>179</v>
      </c>
      <c r="G101" s="70" t="s">
        <v>1786</v>
      </c>
      <c r="H101" s="70" t="s">
        <v>1787</v>
      </c>
      <c r="I101" s="148"/>
      <c r="J101" s="71">
        <v>557.38577829667565</v>
      </c>
      <c r="K101" s="71">
        <v>0.58784987098177965</v>
      </c>
      <c r="L101" s="71">
        <v>9.8410801777709747</v>
      </c>
      <c r="M101" s="71">
        <v>8.5699391627378247</v>
      </c>
      <c r="N101" s="71">
        <v>8.0620560430629578</v>
      </c>
      <c r="O101" s="71">
        <v>2.929126652034058</v>
      </c>
      <c r="P101" s="71">
        <v>3.349259882557897</v>
      </c>
      <c r="Q101" s="71">
        <v>0.24444448958074799</v>
      </c>
      <c r="R101" s="71">
        <v>53.879178524993833</v>
      </c>
      <c r="S101" s="71">
        <v>0</v>
      </c>
      <c r="T101" s="72"/>
      <c r="U101" s="71">
        <v>38292753</v>
      </c>
      <c r="V101" s="71">
        <v>206</v>
      </c>
      <c r="W101" s="71">
        <v>210</v>
      </c>
      <c r="X101" s="71">
        <v>1328</v>
      </c>
      <c r="Y101" s="71">
        <v>1533</v>
      </c>
      <c r="Z101" s="71">
        <v>1532</v>
      </c>
      <c r="AA101" s="71">
        <v>673</v>
      </c>
      <c r="AB101" s="71">
        <v>3206</v>
      </c>
      <c r="AC101" s="71">
        <v>9149989</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378.988</v>
      </c>
      <c r="BK101" s="71">
        <v>0</v>
      </c>
      <c r="BL101" s="71">
        <v>75.572999999999993</v>
      </c>
      <c r="BM101" s="71">
        <v>0</v>
      </c>
      <c r="BN101" s="72"/>
      <c r="BO101" s="71">
        <v>0</v>
      </c>
      <c r="BP101" s="71">
        <v>0</v>
      </c>
      <c r="BQ101" s="71">
        <v>3</v>
      </c>
      <c r="BR101" s="71">
        <v>0</v>
      </c>
      <c r="BS101" s="71">
        <v>1</v>
      </c>
      <c r="BT101" s="71">
        <v>0</v>
      </c>
      <c r="BU101"/>
      <c r="BV101" s="70">
        <v>302.95499999999998</v>
      </c>
      <c r="BW101" s="70">
        <v>120</v>
      </c>
      <c r="BX101" s="70">
        <v>31.606000000000002</v>
      </c>
      <c r="BY101" s="70">
        <v>0</v>
      </c>
      <c r="BZ101" s="70">
        <v>0</v>
      </c>
      <c r="CA101" s="70">
        <v>0</v>
      </c>
      <c r="CB101" s="70">
        <v>0</v>
      </c>
      <c r="CC101" s="70">
        <v>0</v>
      </c>
      <c r="CD101" s="70">
        <v>0</v>
      </c>
    </row>
    <row r="102" spans="1:82">
      <c r="A102" s="70" t="s">
        <v>1796</v>
      </c>
      <c r="B102" s="70">
        <v>452</v>
      </c>
      <c r="C102" s="70">
        <v>10</v>
      </c>
      <c r="D102" s="70">
        <v>27</v>
      </c>
      <c r="E102" s="70">
        <v>2013</v>
      </c>
      <c r="F102" s="70" t="s">
        <v>180</v>
      </c>
      <c r="G102" s="1064" t="s">
        <v>1786</v>
      </c>
      <c r="H102" s="70" t="s">
        <v>1787</v>
      </c>
      <c r="I102" s="148"/>
      <c r="J102" s="71">
        <v>660.53854075500703</v>
      </c>
      <c r="K102" s="71">
        <v>0.48012071910652332</v>
      </c>
      <c r="L102" s="71">
        <v>8.7810660423600222</v>
      </c>
      <c r="M102" s="71">
        <v>8.5734498020754515</v>
      </c>
      <c r="N102" s="71">
        <v>8.7496510332434774</v>
      </c>
      <c r="O102" s="71">
        <v>2.8130873014532223</v>
      </c>
      <c r="P102" s="71">
        <v>3.3319077345648496</v>
      </c>
      <c r="Q102" s="71">
        <v>0.24660740142802801</v>
      </c>
      <c r="R102" s="71">
        <v>56.069539297880759</v>
      </c>
      <c r="S102" s="71">
        <v>0</v>
      </c>
      <c r="T102" s="72"/>
      <c r="U102" s="71">
        <v>34914405</v>
      </c>
      <c r="V102" s="71">
        <v>206</v>
      </c>
      <c r="W102" s="71">
        <v>210</v>
      </c>
      <c r="X102" s="71">
        <v>1328</v>
      </c>
      <c r="Y102" s="71">
        <v>1538</v>
      </c>
      <c r="Z102" s="71">
        <v>1537</v>
      </c>
      <c r="AA102" s="71">
        <v>667</v>
      </c>
      <c r="AB102" s="71">
        <v>3188</v>
      </c>
      <c r="AC102" s="71">
        <v>9294749</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459.58</v>
      </c>
      <c r="BK102" s="71">
        <v>0</v>
      </c>
      <c r="BL102" s="71">
        <v>82.796999999999997</v>
      </c>
      <c r="BM102" s="71">
        <v>0</v>
      </c>
      <c r="BN102" s="72"/>
      <c r="BO102" s="71">
        <v>0</v>
      </c>
      <c r="BP102" s="71">
        <v>0</v>
      </c>
      <c r="BQ102" s="71">
        <v>4</v>
      </c>
      <c r="BR102" s="71">
        <v>0</v>
      </c>
      <c r="BS102" s="71">
        <v>1</v>
      </c>
      <c r="BT102" s="71">
        <v>0</v>
      </c>
      <c r="BU102"/>
      <c r="BV102" s="70">
        <v>399.23599999999999</v>
      </c>
      <c r="BW102" s="70">
        <v>111.07899999999999</v>
      </c>
      <c r="BX102" s="70">
        <v>32.061999999999998</v>
      </c>
      <c r="BY102" s="70">
        <v>0</v>
      </c>
      <c r="BZ102" s="70">
        <v>0</v>
      </c>
      <c r="CA102" s="70">
        <v>0</v>
      </c>
      <c r="CB102" s="70">
        <v>0</v>
      </c>
      <c r="CC102" s="70">
        <v>0</v>
      </c>
      <c r="CD102" s="70">
        <v>0</v>
      </c>
    </row>
    <row r="103" spans="1:82">
      <c r="A103" s="70" t="s">
        <v>1797</v>
      </c>
      <c r="B103" s="70">
        <v>453</v>
      </c>
      <c r="C103" s="70">
        <v>11</v>
      </c>
      <c r="D103" s="70">
        <v>27</v>
      </c>
      <c r="E103" s="70">
        <v>2014</v>
      </c>
      <c r="F103" s="70" t="s">
        <v>181</v>
      </c>
      <c r="G103" s="1064" t="s">
        <v>1786</v>
      </c>
      <c r="H103" s="70" t="s">
        <v>1787</v>
      </c>
      <c r="I103" s="148"/>
      <c r="J103" s="71">
        <v>640.29955475149893</v>
      </c>
      <c r="K103" s="71">
        <v>0.61411990468867139</v>
      </c>
      <c r="L103" s="71">
        <v>6.1157667780414924</v>
      </c>
      <c r="M103" s="71">
        <v>8.3761189187604081</v>
      </c>
      <c r="N103" s="71">
        <v>7.4708583137648477</v>
      </c>
      <c r="O103" s="71">
        <v>2.7056885722345063</v>
      </c>
      <c r="P103" s="71">
        <v>3.3190985077383752</v>
      </c>
      <c r="Q103" s="71">
        <v>0.23430437311278099</v>
      </c>
      <c r="R103" s="71">
        <v>51.181727486519527</v>
      </c>
      <c r="S103" s="71">
        <v>0</v>
      </c>
      <c r="T103" s="72"/>
      <c r="U103" s="71">
        <v>37418049</v>
      </c>
      <c r="V103" s="71">
        <v>231</v>
      </c>
      <c r="W103" s="71">
        <v>123</v>
      </c>
      <c r="X103" s="71">
        <v>1423</v>
      </c>
      <c r="Y103" s="71">
        <v>1550</v>
      </c>
      <c r="Z103" s="71">
        <v>1557</v>
      </c>
      <c r="AA103" s="71">
        <v>661</v>
      </c>
      <c r="AB103" s="71">
        <v>3157</v>
      </c>
      <c r="AC103" s="71">
        <v>8511166</v>
      </c>
      <c r="AD103" s="71">
        <v>0</v>
      </c>
      <c r="AE103" s="72"/>
      <c r="AF103" s="71"/>
      <c r="AG103" s="71"/>
      <c r="AH103" s="71"/>
      <c r="AI103" s="71"/>
      <c r="AJ103" s="71"/>
      <c r="AK103" s="71"/>
      <c r="AL103" s="71"/>
      <c r="AM103" s="71"/>
      <c r="AN103" s="71"/>
      <c r="AO103" s="71"/>
      <c r="AP103" s="71"/>
      <c r="AQ103" s="72"/>
      <c r="AR103" s="71">
        <v>23</v>
      </c>
      <c r="AS103" s="71">
        <v>3</v>
      </c>
      <c r="AT103" s="71">
        <v>0</v>
      </c>
      <c r="AU103" s="71">
        <v>0</v>
      </c>
      <c r="AV103" s="71">
        <v>0</v>
      </c>
      <c r="AW103" s="71">
        <v>0</v>
      </c>
      <c r="AX103" s="71"/>
      <c r="AY103" s="72"/>
      <c r="AZ103" s="71">
        <v>98</v>
      </c>
      <c r="BA103" s="71">
        <v>1529.4</v>
      </c>
      <c r="BB103" s="71">
        <v>0</v>
      </c>
      <c r="BC103" s="71">
        <v>0</v>
      </c>
      <c r="BD103" s="71">
        <v>0</v>
      </c>
      <c r="BE103" s="71">
        <v>0</v>
      </c>
      <c r="BF103" s="71"/>
      <c r="BG103" s="72"/>
      <c r="BH103" s="71">
        <v>0</v>
      </c>
      <c r="BI103" s="71">
        <v>0</v>
      </c>
      <c r="BJ103" s="71">
        <v>419.435</v>
      </c>
      <c r="BK103" s="71">
        <v>0</v>
      </c>
      <c r="BL103" s="71">
        <v>81.44</v>
      </c>
      <c r="BM103" s="71">
        <v>0</v>
      </c>
      <c r="BN103" s="72"/>
      <c r="BO103" s="71">
        <v>0</v>
      </c>
      <c r="BP103" s="71">
        <v>0</v>
      </c>
      <c r="BQ103" s="71">
        <v>4</v>
      </c>
      <c r="BR103" s="71">
        <v>0</v>
      </c>
      <c r="BS103" s="71">
        <v>1</v>
      </c>
      <c r="BT103" s="71">
        <v>0</v>
      </c>
      <c r="BU103"/>
      <c r="BV103" s="70">
        <v>373.22300000000001</v>
      </c>
      <c r="BW103" s="70">
        <v>98.034999999999997</v>
      </c>
      <c r="BX103" s="70">
        <v>29.617000000000001</v>
      </c>
      <c r="BY103" s="70">
        <v>0</v>
      </c>
      <c r="BZ103" s="70">
        <v>0</v>
      </c>
      <c r="CA103" s="70">
        <v>0</v>
      </c>
      <c r="CB103" s="70">
        <v>0</v>
      </c>
      <c r="CC103" s="70">
        <v>0</v>
      </c>
      <c r="CD103" s="70">
        <v>0</v>
      </c>
    </row>
    <row r="104" spans="1:82">
      <c r="A104" s="70" t="s">
        <v>1798</v>
      </c>
      <c r="B104" s="70">
        <v>454</v>
      </c>
      <c r="C104" s="70">
        <v>12</v>
      </c>
      <c r="D104" s="70">
        <v>27</v>
      </c>
      <c r="E104" s="70">
        <v>2015</v>
      </c>
      <c r="F104" s="70" t="s">
        <v>182</v>
      </c>
      <c r="G104" s="70" t="s">
        <v>1786</v>
      </c>
      <c r="H104" s="70" t="s">
        <v>1787</v>
      </c>
      <c r="I104" s="148"/>
      <c r="J104" s="71">
        <v>718.56589199996972</v>
      </c>
      <c r="K104" s="71">
        <v>0.5879031329705986</v>
      </c>
      <c r="L104" s="71">
        <v>7.2166267088728482</v>
      </c>
      <c r="M104" s="71">
        <v>8.7440550420844119</v>
      </c>
      <c r="N104" s="71">
        <v>6.3025341290688459</v>
      </c>
      <c r="O104" s="71">
        <v>2.7332544451963958</v>
      </c>
      <c r="P104" s="71">
        <v>3.3920749363427731</v>
      </c>
      <c r="Q104" s="71">
        <v>0.22842437780136801</v>
      </c>
      <c r="R104" s="71">
        <v>55.090792093848492</v>
      </c>
      <c r="S104" s="71">
        <v>0</v>
      </c>
      <c r="T104" s="72"/>
      <c r="U104" s="71">
        <v>45365519</v>
      </c>
      <c r="V104" s="71">
        <v>231</v>
      </c>
      <c r="W104" s="71">
        <v>123</v>
      </c>
      <c r="X104" s="71">
        <v>1423</v>
      </c>
      <c r="Y104" s="71">
        <v>1549</v>
      </c>
      <c r="Z104" s="71">
        <v>1588</v>
      </c>
      <c r="AA104" s="71">
        <v>675</v>
      </c>
      <c r="AB104" s="71">
        <v>3144</v>
      </c>
      <c r="AC104" s="71">
        <v>9416872</v>
      </c>
      <c r="AD104" s="71">
        <v>0</v>
      </c>
      <c r="AE104" s="72"/>
      <c r="AF104" s="71">
        <v>447351473.0423336</v>
      </c>
      <c r="AG104" s="71">
        <v>407518.38570390252</v>
      </c>
      <c r="AH104" s="71">
        <v>1446948.100124147</v>
      </c>
      <c r="AI104" s="71">
        <v>8686151.3064145017</v>
      </c>
      <c r="AJ104" s="71">
        <v>8607275.7206608132</v>
      </c>
      <c r="AK104" s="71">
        <v>0</v>
      </c>
      <c r="AL104" s="71">
        <v>0</v>
      </c>
      <c r="AM104" s="71">
        <v>430872.0114160321</v>
      </c>
      <c r="AN104" s="71">
        <v>0</v>
      </c>
      <c r="AO104" s="71">
        <v>0</v>
      </c>
      <c r="AP104" s="71">
        <v>466930238.56665295</v>
      </c>
      <c r="AQ104" s="72"/>
      <c r="AR104" s="71">
        <v>24</v>
      </c>
      <c r="AS104" s="71">
        <v>4</v>
      </c>
      <c r="AT104" s="71">
        <v>0</v>
      </c>
      <c r="AU104" s="71">
        <v>0</v>
      </c>
      <c r="AV104" s="71">
        <v>0</v>
      </c>
      <c r="AW104" s="71">
        <v>0</v>
      </c>
      <c r="AX104" s="71"/>
      <c r="AY104" s="72"/>
      <c r="AZ104" s="71">
        <v>102</v>
      </c>
      <c r="BA104" s="71">
        <v>1541.4</v>
      </c>
      <c r="BB104" s="71">
        <v>0</v>
      </c>
      <c r="BC104" s="71">
        <v>0</v>
      </c>
      <c r="BD104" s="71">
        <v>0</v>
      </c>
      <c r="BE104" s="71">
        <v>0</v>
      </c>
      <c r="BF104" s="71"/>
      <c r="BG104" s="72"/>
      <c r="BH104" s="71">
        <v>0</v>
      </c>
      <c r="BI104" s="71">
        <v>0</v>
      </c>
      <c r="BJ104" s="71">
        <v>429.55500000000001</v>
      </c>
      <c r="BK104" s="71">
        <v>0</v>
      </c>
      <c r="BL104" s="71">
        <v>85.146000000000001</v>
      </c>
      <c r="BM104" s="71">
        <v>0</v>
      </c>
      <c r="BN104" s="72"/>
      <c r="BO104" s="71">
        <v>0</v>
      </c>
      <c r="BP104" s="71">
        <v>0</v>
      </c>
      <c r="BQ104" s="71">
        <v>4</v>
      </c>
      <c r="BR104" s="71">
        <v>0</v>
      </c>
      <c r="BS104" s="71">
        <v>1</v>
      </c>
      <c r="BT104" s="71">
        <v>0</v>
      </c>
      <c r="BU104"/>
      <c r="BV104" s="70">
        <v>386.61</v>
      </c>
      <c r="BW104" s="70">
        <v>97.593000000000004</v>
      </c>
      <c r="BX104" s="70">
        <v>30.498000000000001</v>
      </c>
      <c r="BY104" s="70">
        <v>0</v>
      </c>
      <c r="BZ104" s="70">
        <v>0</v>
      </c>
      <c r="CA104" s="70">
        <v>0</v>
      </c>
      <c r="CB104" s="70">
        <v>0</v>
      </c>
      <c r="CC104" s="70">
        <v>0</v>
      </c>
      <c r="CD104" s="70">
        <v>0</v>
      </c>
    </row>
    <row r="105" spans="1:82">
      <c r="A105" s="70" t="s">
        <v>1799</v>
      </c>
      <c r="B105" s="70">
        <v>455</v>
      </c>
      <c r="C105" s="70">
        <v>13</v>
      </c>
      <c r="D105" s="70">
        <v>27</v>
      </c>
      <c r="E105" s="70">
        <v>2016</v>
      </c>
      <c r="F105" s="70" t="s">
        <v>155</v>
      </c>
      <c r="G105" s="70" t="s">
        <v>1786</v>
      </c>
      <c r="H105" s="70" t="s">
        <v>1787</v>
      </c>
      <c r="I105" s="148"/>
      <c r="J105" s="71">
        <v>542.42540290392969</v>
      </c>
      <c r="K105" s="71">
        <v>0.54554237812993289</v>
      </c>
      <c r="L105" s="71">
        <v>7.8382964449822543</v>
      </c>
      <c r="M105" s="71">
        <v>6.553874342737271</v>
      </c>
      <c r="N105" s="71">
        <v>5.5471878600348603</v>
      </c>
      <c r="O105" s="71">
        <v>2.7289681802945296</v>
      </c>
      <c r="P105" s="71">
        <v>3.386529188040321</v>
      </c>
      <c r="Q105" s="71">
        <v>0.22270278381516806</v>
      </c>
      <c r="R105" s="71">
        <v>56.689273290002205</v>
      </c>
      <c r="S105" s="71">
        <v>0.70829189451999996</v>
      </c>
      <c r="T105" s="72"/>
      <c r="U105" s="71">
        <v>36791306</v>
      </c>
      <c r="V105" s="71">
        <v>231</v>
      </c>
      <c r="W105" s="71">
        <v>123</v>
      </c>
      <c r="X105" s="71">
        <v>1423</v>
      </c>
      <c r="Y105" s="71">
        <v>1575</v>
      </c>
      <c r="Z105" s="71">
        <v>1605</v>
      </c>
      <c r="AA105" s="71">
        <v>697</v>
      </c>
      <c r="AB105" s="71">
        <v>3153</v>
      </c>
      <c r="AC105" s="71">
        <v>9681969.8582018446</v>
      </c>
      <c r="AD105" s="71">
        <v>0.70829189451999996</v>
      </c>
      <c r="AE105" s="72"/>
      <c r="AF105" s="71">
        <v>360463226.01270437</v>
      </c>
      <c r="AG105" s="71">
        <v>399447.92482368299</v>
      </c>
      <c r="AH105" s="71">
        <v>1314816.1633261291</v>
      </c>
      <c r="AI105" s="71">
        <v>9941711.1465670876</v>
      </c>
      <c r="AJ105" s="71">
        <v>8869223.1350945141</v>
      </c>
      <c r="AK105" s="71">
        <v>0</v>
      </c>
      <c r="AL105" s="71">
        <v>0</v>
      </c>
      <c r="AM105" s="71">
        <v>432441.1271788337</v>
      </c>
      <c r="AN105" s="71">
        <v>0</v>
      </c>
      <c r="AO105" s="71">
        <v>0</v>
      </c>
      <c r="AP105" s="71">
        <v>381420865.50969464</v>
      </c>
      <c r="AQ105" s="72"/>
      <c r="AR105" s="71">
        <v>26</v>
      </c>
      <c r="AS105" s="71">
        <v>5</v>
      </c>
      <c r="AT105" s="71">
        <v>0</v>
      </c>
      <c r="AU105" s="71">
        <v>0</v>
      </c>
      <c r="AV105" s="71">
        <v>0</v>
      </c>
      <c r="AW105" s="71">
        <v>0</v>
      </c>
      <c r="AX105" s="71"/>
      <c r="AY105" s="72"/>
      <c r="AZ105" s="71">
        <v>109.6</v>
      </c>
      <c r="BA105" s="71">
        <v>1551.5</v>
      </c>
      <c r="BB105" s="71">
        <v>0</v>
      </c>
      <c r="BC105" s="71">
        <v>0</v>
      </c>
      <c r="BD105" s="71">
        <v>0</v>
      </c>
      <c r="BE105" s="71">
        <v>0</v>
      </c>
      <c r="BF105" s="71"/>
      <c r="BG105" s="72"/>
      <c r="BH105" s="71">
        <v>0</v>
      </c>
      <c r="BI105" s="71">
        <v>0</v>
      </c>
      <c r="BJ105" s="71">
        <v>441.11200000000002</v>
      </c>
      <c r="BK105" s="71">
        <v>0</v>
      </c>
      <c r="BL105" s="71">
        <v>94.471999999999994</v>
      </c>
      <c r="BM105" s="71">
        <v>0</v>
      </c>
      <c r="BN105" s="72"/>
      <c r="BO105" s="71">
        <v>0</v>
      </c>
      <c r="BP105" s="71">
        <v>0</v>
      </c>
      <c r="BQ105" s="71">
        <v>4</v>
      </c>
      <c r="BR105" s="71">
        <v>0</v>
      </c>
      <c r="BS105" s="71">
        <v>1</v>
      </c>
      <c r="BT105" s="71">
        <v>0</v>
      </c>
      <c r="BU105"/>
      <c r="BV105" s="70">
        <v>400.62900000000002</v>
      </c>
      <c r="BW105" s="70">
        <v>101.896</v>
      </c>
      <c r="BX105" s="70">
        <v>33.058999999999997</v>
      </c>
      <c r="BY105" s="70">
        <v>0</v>
      </c>
      <c r="BZ105" s="70">
        <v>0</v>
      </c>
      <c r="CA105" s="70">
        <v>0</v>
      </c>
      <c r="CB105" s="70">
        <v>0</v>
      </c>
      <c r="CC105" s="70">
        <v>0</v>
      </c>
      <c r="CD105" s="70">
        <v>0</v>
      </c>
    </row>
    <row r="106" spans="1:82">
      <c r="A106" s="70" t="s">
        <v>1800</v>
      </c>
      <c r="B106" s="70">
        <v>456</v>
      </c>
      <c r="C106" s="70">
        <v>14</v>
      </c>
      <c r="D106" s="70">
        <v>27</v>
      </c>
      <c r="E106" s="70">
        <v>2017</v>
      </c>
      <c r="F106" s="70" t="s">
        <v>156</v>
      </c>
      <c r="G106" s="70" t="s">
        <v>1786</v>
      </c>
      <c r="H106" s="70" t="s">
        <v>1787</v>
      </c>
      <c r="I106" s="148"/>
      <c r="J106" s="71">
        <v>608.63663485539951</v>
      </c>
      <c r="K106" s="71">
        <v>0.53489675279665427</v>
      </c>
      <c r="L106" s="71">
        <v>7.4043557160878652</v>
      </c>
      <c r="M106" s="71">
        <v>5.5605073978855843</v>
      </c>
      <c r="N106" s="71">
        <v>5.7687354597093972</v>
      </c>
      <c r="O106" s="71">
        <v>2.6626948111292967</v>
      </c>
      <c r="P106" s="71">
        <v>3.3795605659167425</v>
      </c>
      <c r="Q106" s="71">
        <v>0.21112377901552201</v>
      </c>
      <c r="R106" s="71">
        <v>52.811111497419695</v>
      </c>
      <c r="S106" s="71">
        <v>0.47391067580000001</v>
      </c>
      <c r="T106" s="72"/>
      <c r="U106" s="71">
        <v>42953192</v>
      </c>
      <c r="V106" s="71">
        <v>231</v>
      </c>
      <c r="W106" s="71">
        <v>123</v>
      </c>
      <c r="X106" s="71">
        <v>1423</v>
      </c>
      <c r="Y106" s="71">
        <v>1551</v>
      </c>
      <c r="Z106" s="71">
        <v>1592</v>
      </c>
      <c r="AA106" s="71">
        <v>700</v>
      </c>
      <c r="AB106" s="71">
        <v>3091</v>
      </c>
      <c r="AC106" s="71">
        <v>9198585.9999999981</v>
      </c>
      <c r="AD106" s="71">
        <v>0.47391067580000001</v>
      </c>
      <c r="AE106" s="72"/>
      <c r="AF106" s="71">
        <v>413733608.57901639</v>
      </c>
      <c r="AG106" s="71">
        <v>396197.85110598587</v>
      </c>
      <c r="AH106" s="71">
        <v>1660268.324502883</v>
      </c>
      <c r="AI106" s="71">
        <v>8267937.4916585963</v>
      </c>
      <c r="AJ106" s="71">
        <v>8907727.6406726483</v>
      </c>
      <c r="AK106" s="71">
        <v>0</v>
      </c>
      <c r="AL106" s="71">
        <v>0</v>
      </c>
      <c r="AM106" s="71">
        <v>424601.0328042513</v>
      </c>
      <c r="AN106" s="71">
        <v>0</v>
      </c>
      <c r="AO106" s="71">
        <v>0</v>
      </c>
      <c r="AP106" s="71">
        <v>433390340.9197607</v>
      </c>
      <c r="AQ106" s="72"/>
      <c r="AR106" s="71">
        <v>29</v>
      </c>
      <c r="AS106" s="71">
        <v>5</v>
      </c>
      <c r="AT106" s="71">
        <v>0</v>
      </c>
      <c r="AU106" s="71">
        <v>0</v>
      </c>
      <c r="AV106" s="71">
        <v>0</v>
      </c>
      <c r="AW106" s="71">
        <v>0</v>
      </c>
      <c r="AX106" s="71"/>
      <c r="AY106" s="72"/>
      <c r="AZ106" s="71">
        <v>121.1</v>
      </c>
      <c r="BA106" s="71">
        <v>1551.5</v>
      </c>
      <c r="BB106" s="71">
        <v>0</v>
      </c>
      <c r="BC106" s="71">
        <v>0</v>
      </c>
      <c r="BD106" s="71">
        <v>0</v>
      </c>
      <c r="BE106" s="71">
        <v>0</v>
      </c>
      <c r="BF106" s="71"/>
      <c r="BG106" s="72"/>
      <c r="BH106" s="71">
        <v>0</v>
      </c>
      <c r="BI106" s="71">
        <v>0</v>
      </c>
      <c r="BJ106" s="71">
        <v>440.17399999999998</v>
      </c>
      <c r="BK106" s="71">
        <v>0</v>
      </c>
      <c r="BL106" s="71">
        <v>7.5490000000000004</v>
      </c>
      <c r="BM106" s="71">
        <v>0</v>
      </c>
      <c r="BN106" s="72"/>
      <c r="BO106" s="71">
        <v>0</v>
      </c>
      <c r="BP106" s="71">
        <v>0</v>
      </c>
      <c r="BQ106" s="71">
        <v>4</v>
      </c>
      <c r="BR106" s="71">
        <v>0</v>
      </c>
      <c r="BS106" s="71">
        <v>1</v>
      </c>
      <c r="BT106" s="71">
        <v>0</v>
      </c>
      <c r="BU106"/>
      <c r="BV106" s="70">
        <v>337.70100000000002</v>
      </c>
      <c r="BW106" s="70">
        <v>102.473</v>
      </c>
      <c r="BX106" s="70">
        <v>7.5490000000000004</v>
      </c>
      <c r="BY106" s="70">
        <v>0</v>
      </c>
      <c r="BZ106" s="70">
        <v>0</v>
      </c>
      <c r="CA106" s="70">
        <v>0</v>
      </c>
      <c r="CB106" s="70">
        <v>0</v>
      </c>
      <c r="CC106" s="70">
        <v>0</v>
      </c>
      <c r="CD106" s="70">
        <v>0</v>
      </c>
    </row>
    <row r="107" spans="1:82">
      <c r="A107" s="70" t="s">
        <v>1801</v>
      </c>
      <c r="B107" s="70">
        <v>457</v>
      </c>
      <c r="C107" s="70">
        <v>15</v>
      </c>
      <c r="D107" s="70">
        <v>27</v>
      </c>
      <c r="E107" s="70">
        <v>2018</v>
      </c>
      <c r="F107" s="70" t="s">
        <v>183</v>
      </c>
      <c r="G107" s="70" t="s">
        <v>1786</v>
      </c>
      <c r="H107" s="70" t="s">
        <v>1787</v>
      </c>
      <c r="I107" s="148"/>
      <c r="J107" s="71">
        <v>642.68694060214671</v>
      </c>
      <c r="K107" s="71">
        <v>0.50355555794685347</v>
      </c>
      <c r="L107" s="71">
        <v>6.9085202645325774</v>
      </c>
      <c r="M107" s="71">
        <v>5.7509263642045632</v>
      </c>
      <c r="N107" s="71">
        <v>5.2175274954067294</v>
      </c>
      <c r="O107" s="71">
        <v>2.6274386981666566</v>
      </c>
      <c r="P107" s="71">
        <v>3.2885609958607698</v>
      </c>
      <c r="Q107" s="71">
        <v>0.19552987097791399</v>
      </c>
      <c r="R107" s="71">
        <v>52.023391988384319</v>
      </c>
      <c r="S107" s="71">
        <v>0.5531986137599999</v>
      </c>
      <c r="T107" s="72"/>
      <c r="U107" s="71">
        <v>50078091</v>
      </c>
      <c r="V107" s="71">
        <v>231</v>
      </c>
      <c r="W107" s="71">
        <v>123</v>
      </c>
      <c r="X107" s="71">
        <v>1423</v>
      </c>
      <c r="Y107" s="71">
        <v>1563</v>
      </c>
      <c r="Z107" s="71">
        <v>1601</v>
      </c>
      <c r="AA107" s="71">
        <v>688</v>
      </c>
      <c r="AB107" s="71">
        <v>3085</v>
      </c>
      <c r="AC107" s="71">
        <v>9025869</v>
      </c>
      <c r="AD107" s="71">
        <v>0.5531986137599999</v>
      </c>
      <c r="AE107" s="72"/>
      <c r="AF107" s="71">
        <v>420530008.11395711</v>
      </c>
      <c r="AG107" s="71">
        <v>352954.13584819558</v>
      </c>
      <c r="AH107" s="71">
        <v>1529477.129294154</v>
      </c>
      <c r="AI107" s="71">
        <v>8648618.2326986101</v>
      </c>
      <c r="AJ107" s="71">
        <v>8235322.6242326442</v>
      </c>
      <c r="AK107" s="71">
        <v>0</v>
      </c>
      <c r="AL107" s="71">
        <v>0</v>
      </c>
      <c r="AM107" s="71">
        <v>424653.67654543679</v>
      </c>
      <c r="AN107" s="71">
        <v>0</v>
      </c>
      <c r="AO107" s="71">
        <v>0</v>
      </c>
      <c r="AP107" s="71">
        <v>439721033.91257614</v>
      </c>
      <c r="AQ107" s="72"/>
      <c r="AR107" s="71">
        <v>29</v>
      </c>
      <c r="AS107" s="71">
        <v>7</v>
      </c>
      <c r="AT107" s="71">
        <v>0</v>
      </c>
      <c r="AU107" s="71">
        <v>0</v>
      </c>
      <c r="AV107" s="71">
        <v>0</v>
      </c>
      <c r="AW107" s="71">
        <v>0</v>
      </c>
      <c r="AX107" s="71"/>
      <c r="AY107" s="72"/>
      <c r="AZ107" s="71">
        <v>121</v>
      </c>
      <c r="BA107" s="71">
        <v>1585</v>
      </c>
      <c r="BB107" s="71">
        <v>0</v>
      </c>
      <c r="BC107" s="71">
        <v>0</v>
      </c>
      <c r="BD107" s="71">
        <v>0</v>
      </c>
      <c r="BE107" s="71">
        <v>0</v>
      </c>
      <c r="BF107" s="71"/>
      <c r="BG107" s="72"/>
      <c r="BH107" s="71">
        <v>0</v>
      </c>
      <c r="BI107" s="71">
        <v>0</v>
      </c>
      <c r="BJ107" s="71">
        <v>406.41699999999997</v>
      </c>
      <c r="BK107" s="71">
        <v>0</v>
      </c>
      <c r="BL107" s="71">
        <v>0</v>
      </c>
      <c r="BM107" s="71">
        <v>0</v>
      </c>
      <c r="BN107" s="72"/>
      <c r="BO107" s="71">
        <v>0</v>
      </c>
      <c r="BP107" s="71">
        <v>0</v>
      </c>
      <c r="BQ107" s="71">
        <v>4</v>
      </c>
      <c r="BR107" s="71">
        <v>0</v>
      </c>
      <c r="BS107" s="71">
        <v>0</v>
      </c>
      <c r="BT107" s="71">
        <v>0</v>
      </c>
      <c r="BU107"/>
      <c r="BV107" s="70">
        <v>310.73899999999998</v>
      </c>
      <c r="BW107" s="70">
        <v>95.677999999999997</v>
      </c>
      <c r="BX107" s="70">
        <v>0</v>
      </c>
      <c r="BY107" s="70">
        <v>0</v>
      </c>
      <c r="BZ107" s="70">
        <v>0</v>
      </c>
      <c r="CA107" s="70">
        <v>0</v>
      </c>
      <c r="CB107" s="70">
        <v>0</v>
      </c>
      <c r="CC107" s="70">
        <v>0</v>
      </c>
      <c r="CD107" s="70">
        <v>0</v>
      </c>
    </row>
    <row r="108" spans="1:82">
      <c r="A108" s="70" t="s">
        <v>1802</v>
      </c>
      <c r="B108" s="70">
        <v>458</v>
      </c>
      <c r="C108" s="70">
        <v>16</v>
      </c>
      <c r="D108" s="70">
        <v>27</v>
      </c>
      <c r="E108" s="70">
        <v>2019</v>
      </c>
      <c r="F108" s="70" t="s">
        <v>158</v>
      </c>
      <c r="G108" s="70" t="s">
        <v>1786</v>
      </c>
      <c r="H108" s="70" t="s">
        <v>1787</v>
      </c>
      <c r="I108" s="148"/>
      <c r="J108" s="71">
        <v>474.23120151469959</v>
      </c>
      <c r="K108" s="71">
        <v>0.42441022480325657</v>
      </c>
      <c r="L108" s="71">
        <v>6.7922049264164599</v>
      </c>
      <c r="M108" s="71">
        <v>4.4808754442914411</v>
      </c>
      <c r="N108" s="71">
        <v>3.9419753764538528</v>
      </c>
      <c r="O108" s="71">
        <v>2.5795960540880856</v>
      </c>
      <c r="P108" s="71">
        <v>3.2218590182113962</v>
      </c>
      <c r="Q108" s="71">
        <v>0.190129186414985</v>
      </c>
      <c r="R108" s="71">
        <v>51.708667100390741</v>
      </c>
      <c r="S108" s="71">
        <v>0.68478477599999998</v>
      </c>
      <c r="T108" s="72"/>
      <c r="U108" s="71">
        <v>41627305</v>
      </c>
      <c r="V108" s="71">
        <v>231</v>
      </c>
      <c r="W108" s="71">
        <v>123</v>
      </c>
      <c r="X108" s="71">
        <v>1423</v>
      </c>
      <c r="Y108" s="71">
        <v>1571</v>
      </c>
      <c r="Z108" s="71">
        <v>1615</v>
      </c>
      <c r="AA108" s="71">
        <v>669</v>
      </c>
      <c r="AB108" s="71">
        <v>3081</v>
      </c>
      <c r="AC108" s="71">
        <v>9118204</v>
      </c>
      <c r="AD108" s="71">
        <v>0.68478477599999998</v>
      </c>
      <c r="AE108" s="72"/>
      <c r="AF108" s="71">
        <v>359805636.06090802</v>
      </c>
      <c r="AG108" s="71">
        <v>341105.89138066449</v>
      </c>
      <c r="AH108" s="71">
        <v>1695523.625776401</v>
      </c>
      <c r="AI108" s="71">
        <v>8196060.7998928977</v>
      </c>
      <c r="AJ108" s="71">
        <v>7631698.1425979938</v>
      </c>
      <c r="AK108" s="71">
        <v>0</v>
      </c>
      <c r="AL108" s="71">
        <v>0</v>
      </c>
      <c r="AM108" s="71">
        <v>419609.00624441786</v>
      </c>
      <c r="AN108" s="71">
        <v>0</v>
      </c>
      <c r="AO108" s="71">
        <v>0</v>
      </c>
      <c r="AP108" s="71">
        <v>378089633.52680039</v>
      </c>
      <c r="AQ108" s="72"/>
      <c r="AR108" s="71">
        <v>33</v>
      </c>
      <c r="AS108" s="71">
        <v>7</v>
      </c>
      <c r="AT108" s="71">
        <v>0</v>
      </c>
      <c r="AU108" s="71">
        <v>0</v>
      </c>
      <c r="AV108" s="71">
        <v>0</v>
      </c>
      <c r="AW108" s="71">
        <v>0</v>
      </c>
      <c r="AX108" s="71"/>
      <c r="AY108" s="72"/>
      <c r="AZ108" s="71">
        <v>139.1</v>
      </c>
      <c r="BA108" s="71">
        <v>1584.5</v>
      </c>
      <c r="BB108" s="71">
        <v>0</v>
      </c>
      <c r="BC108" s="71">
        <v>0</v>
      </c>
      <c r="BD108" s="71">
        <v>0</v>
      </c>
      <c r="BE108" s="71">
        <v>0</v>
      </c>
      <c r="BF108" s="71"/>
      <c r="BG108" s="72"/>
      <c r="BH108" s="71">
        <v>0</v>
      </c>
      <c r="BI108" s="71">
        <v>0</v>
      </c>
      <c r="BJ108" s="71">
        <v>377.63299999999998</v>
      </c>
      <c r="BK108" s="71">
        <v>0</v>
      </c>
      <c r="BL108" s="71">
        <v>0</v>
      </c>
      <c r="BM108" s="71">
        <v>0</v>
      </c>
      <c r="BN108" s="72"/>
      <c r="BO108" s="71">
        <v>0</v>
      </c>
      <c r="BP108" s="71">
        <v>0</v>
      </c>
      <c r="BQ108" s="71">
        <v>4</v>
      </c>
      <c r="BR108" s="71">
        <v>0</v>
      </c>
      <c r="BS108" s="71">
        <v>0</v>
      </c>
      <c r="BT108" s="71">
        <v>0</v>
      </c>
      <c r="BU108"/>
      <c r="BV108" s="70">
        <v>296.625</v>
      </c>
      <c r="BW108" s="70">
        <v>81.007999999999996</v>
      </c>
      <c r="BX108" s="70">
        <v>0</v>
      </c>
      <c r="BY108" s="70">
        <v>0</v>
      </c>
      <c r="BZ108" s="70">
        <v>0</v>
      </c>
      <c r="CA108" s="70">
        <v>0</v>
      </c>
      <c r="CB108" s="70">
        <v>0</v>
      </c>
      <c r="CC108" s="70">
        <v>0</v>
      </c>
      <c r="CD108" s="70">
        <v>0</v>
      </c>
    </row>
    <row r="109" spans="1:82">
      <c r="A109" s="70" t="s">
        <v>1803</v>
      </c>
      <c r="B109" s="70">
        <v>459</v>
      </c>
      <c r="C109" s="70">
        <v>17</v>
      </c>
      <c r="D109" s="70">
        <v>27</v>
      </c>
      <c r="E109" s="70">
        <v>2020</v>
      </c>
      <c r="F109" s="70" t="s">
        <v>159</v>
      </c>
      <c r="G109" s="70" t="s">
        <v>1786</v>
      </c>
      <c r="H109" s="70" t="s">
        <v>1787</v>
      </c>
      <c r="I109" s="148"/>
      <c r="J109" s="71">
        <v>524.07246243081772</v>
      </c>
      <c r="K109" s="71">
        <v>0.44707232349360587</v>
      </c>
      <c r="L109" s="71">
        <v>6.3239646391817823</v>
      </c>
      <c r="M109" s="71">
        <v>6.3645725736274734</v>
      </c>
      <c r="N109" s="71">
        <v>5.5488663307198998</v>
      </c>
      <c r="O109" s="71">
        <v>2.2684874767438012</v>
      </c>
      <c r="P109" s="71">
        <v>3.1127692180174922</v>
      </c>
      <c r="Q109" s="71">
        <v>0.17929955985611501</v>
      </c>
      <c r="R109" s="71">
        <v>51.18666410881255</v>
      </c>
      <c r="S109" s="71">
        <v>0.52783137340000008</v>
      </c>
      <c r="T109" s="72"/>
      <c r="U109" s="71">
        <v>41991173</v>
      </c>
      <c r="V109" s="71">
        <v>199</v>
      </c>
      <c r="W109" s="71">
        <v>114</v>
      </c>
      <c r="X109" s="71">
        <v>1569</v>
      </c>
      <c r="Y109" s="71">
        <v>1561</v>
      </c>
      <c r="Z109" s="71">
        <v>1621</v>
      </c>
      <c r="AA109" s="71">
        <v>687</v>
      </c>
      <c r="AB109" s="71">
        <v>3041</v>
      </c>
      <c r="AC109" s="71">
        <v>9073848.0000000019</v>
      </c>
      <c r="AD109" s="71">
        <v>0.52783137340000008</v>
      </c>
      <c r="AE109" s="72"/>
      <c r="AF109" s="71">
        <v>368922477.07200378</v>
      </c>
      <c r="AG109" s="71">
        <v>298754.34350312571</v>
      </c>
      <c r="AH109" s="71">
        <v>1677103.7706853261</v>
      </c>
      <c r="AI109" s="71">
        <v>8976194.3012345042</v>
      </c>
      <c r="AJ109" s="71">
        <v>8372500.0505236033</v>
      </c>
      <c r="AK109" s="71"/>
      <c r="AL109" s="71"/>
      <c r="AM109" s="71">
        <v>396884.28621468064</v>
      </c>
      <c r="AN109" s="71"/>
      <c r="AO109" s="71"/>
      <c r="AP109" s="71">
        <v>388643913.82416499</v>
      </c>
      <c r="AQ109" s="72"/>
      <c r="AR109" s="71">
        <v>36</v>
      </c>
      <c r="AS109" s="71">
        <v>8</v>
      </c>
      <c r="AT109" s="71">
        <v>0</v>
      </c>
      <c r="AU109" s="71">
        <v>0</v>
      </c>
      <c r="AV109" s="71">
        <v>0</v>
      </c>
      <c r="AW109" s="71">
        <v>0</v>
      </c>
      <c r="AX109" s="71"/>
      <c r="AY109" s="72"/>
      <c r="AZ109" s="71">
        <v>152.80000000000001</v>
      </c>
      <c r="BA109" s="71">
        <v>1634</v>
      </c>
      <c r="BB109" s="71">
        <v>0</v>
      </c>
      <c r="BC109" s="71">
        <v>0</v>
      </c>
      <c r="BD109" s="71">
        <v>0</v>
      </c>
      <c r="BE109" s="71">
        <v>0</v>
      </c>
      <c r="BF109" s="71"/>
      <c r="BG109" s="72"/>
      <c r="BH109" s="71">
        <v>0</v>
      </c>
      <c r="BI109" s="71">
        <v>0</v>
      </c>
      <c r="BJ109" s="71">
        <v>325.00799999999998</v>
      </c>
      <c r="BK109" s="71">
        <v>0</v>
      </c>
      <c r="BL109" s="71">
        <v>0</v>
      </c>
      <c r="BM109" s="71">
        <v>0</v>
      </c>
      <c r="BN109" s="72"/>
      <c r="BO109" s="71">
        <v>0</v>
      </c>
      <c r="BP109" s="71">
        <v>0</v>
      </c>
      <c r="BQ109" s="71">
        <v>4</v>
      </c>
      <c r="BR109" s="71">
        <v>0</v>
      </c>
      <c r="BS109" s="71">
        <v>0</v>
      </c>
      <c r="BT109" s="71">
        <v>0</v>
      </c>
      <c r="BU109"/>
      <c r="BV109" s="70">
        <v>261.95600000000002</v>
      </c>
      <c r="BW109" s="70">
        <v>63.052</v>
      </c>
      <c r="BX109" s="70">
        <v>0</v>
      </c>
      <c r="BY109" s="70">
        <v>0</v>
      </c>
      <c r="BZ109" s="70">
        <v>0</v>
      </c>
      <c r="CA109" s="70">
        <v>0</v>
      </c>
      <c r="CB109" s="70">
        <v>0</v>
      </c>
      <c r="CC109" s="70">
        <v>0</v>
      </c>
      <c r="CD109" s="70">
        <v>0</v>
      </c>
    </row>
    <row r="110" spans="1:82">
      <c r="A110" s="70" t="s">
        <v>1804</v>
      </c>
      <c r="B110" s="70">
        <v>459</v>
      </c>
      <c r="C110" s="70">
        <v>18</v>
      </c>
      <c r="D110" s="70">
        <v>27</v>
      </c>
      <c r="E110" s="70">
        <v>2021</v>
      </c>
      <c r="F110" s="70" t="s">
        <v>160</v>
      </c>
      <c r="G110" s="70" t="s">
        <v>1786</v>
      </c>
      <c r="H110" s="70" t="s">
        <v>1787</v>
      </c>
      <c r="I110" s="148"/>
      <c r="J110" s="71">
        <v>498.43370014698723</v>
      </c>
      <c r="K110" s="71">
        <v>0.44422465178498283</v>
      </c>
      <c r="L110" s="71">
        <v>5.0330596699357235</v>
      </c>
      <c r="M110" s="71">
        <v>6.3622997709226992</v>
      </c>
      <c r="N110" s="71">
        <v>5.298708408965247</v>
      </c>
      <c r="O110" s="71">
        <v>2.1664622535927509</v>
      </c>
      <c r="P110" s="71">
        <v>3.2154540519265384</v>
      </c>
      <c r="Q110" s="71">
        <v>0.17568680615888499</v>
      </c>
      <c r="R110" s="71">
        <v>53.256153576472336</v>
      </c>
      <c r="S110" s="71">
        <v>0.5973385028999999</v>
      </c>
      <c r="T110" s="72"/>
      <c r="U110" s="71">
        <v>49981717</v>
      </c>
      <c r="V110" s="71">
        <v>199</v>
      </c>
      <c r="W110" s="71">
        <v>114</v>
      </c>
      <c r="X110" s="71">
        <v>1569</v>
      </c>
      <c r="Y110" s="71">
        <v>1557</v>
      </c>
      <c r="Z110" s="71">
        <v>1594</v>
      </c>
      <c r="AA110" s="71">
        <v>692</v>
      </c>
      <c r="AB110" s="71">
        <v>3009</v>
      </c>
      <c r="AC110" s="71">
        <v>9158592</v>
      </c>
      <c r="AD110" s="71">
        <v>0.5973385028999999</v>
      </c>
      <c r="AE110" s="72"/>
      <c r="AF110" s="71">
        <v>382505954.4683125</v>
      </c>
      <c r="AG110" s="71">
        <v>309741.48045003641</v>
      </c>
      <c r="AH110" s="71">
        <v>1371121.9488147851</v>
      </c>
      <c r="AI110" s="71">
        <v>9869778.0907904841</v>
      </c>
      <c r="AJ110" s="71">
        <v>8310593.0171715608</v>
      </c>
      <c r="AK110" s="71">
        <v>0</v>
      </c>
      <c r="AL110" s="71">
        <v>0</v>
      </c>
      <c r="AM110" s="71">
        <v>394973.03841367899</v>
      </c>
      <c r="AN110" s="71">
        <v>0</v>
      </c>
      <c r="AO110" s="71">
        <v>0</v>
      </c>
      <c r="AP110" s="71">
        <v>402762162.04395312</v>
      </c>
      <c r="AQ110" s="72"/>
      <c r="AR110" s="71">
        <v>39</v>
      </c>
      <c r="AS110" s="71">
        <v>8</v>
      </c>
      <c r="AT110" s="71">
        <v>0</v>
      </c>
      <c r="AU110" s="71">
        <v>0</v>
      </c>
      <c r="AV110" s="71">
        <v>0</v>
      </c>
      <c r="AW110" s="71">
        <v>0</v>
      </c>
      <c r="AX110" s="71"/>
      <c r="AY110" s="72"/>
      <c r="AZ110" s="71">
        <v>172</v>
      </c>
      <c r="BA110" s="71">
        <v>1634</v>
      </c>
      <c r="BB110" s="71">
        <v>0</v>
      </c>
      <c r="BC110" s="71">
        <v>0</v>
      </c>
      <c r="BD110" s="71">
        <v>0</v>
      </c>
      <c r="BE110" s="71">
        <v>0</v>
      </c>
      <c r="BF110" s="71"/>
      <c r="BG110" s="72"/>
      <c r="BH110" s="71">
        <v>0</v>
      </c>
      <c r="BI110" s="71">
        <v>0</v>
      </c>
      <c r="BJ110" s="71">
        <v>326.084</v>
      </c>
      <c r="BK110" s="71">
        <v>0</v>
      </c>
      <c r="BL110" s="71">
        <v>0</v>
      </c>
      <c r="BM110" s="71">
        <v>0</v>
      </c>
      <c r="BN110" s="72"/>
      <c r="BO110" s="71">
        <v>0</v>
      </c>
      <c r="BP110" s="71">
        <v>0</v>
      </c>
      <c r="BQ110" s="71">
        <v>4</v>
      </c>
      <c r="BR110" s="71">
        <v>0</v>
      </c>
      <c r="BS110" s="71">
        <v>0</v>
      </c>
      <c r="BT110" s="71">
        <v>0</v>
      </c>
      <c r="BU110"/>
      <c r="BV110" s="70">
        <v>266.71100000000001</v>
      </c>
      <c r="BW110" s="70">
        <v>59.372999999999998</v>
      </c>
      <c r="BX110" s="70">
        <v>0</v>
      </c>
      <c r="BY110" s="70">
        <v>0</v>
      </c>
      <c r="BZ110" s="70">
        <v>0</v>
      </c>
      <c r="CA110" s="70">
        <v>0</v>
      </c>
      <c r="CB110" s="70">
        <v>0</v>
      </c>
      <c r="CC110" s="70">
        <v>0</v>
      </c>
      <c r="CD110" s="70">
        <v>0</v>
      </c>
    </row>
    <row r="111" spans="1:82">
      <c r="A111" s="70" t="s">
        <v>1805</v>
      </c>
      <c r="B111" s="70">
        <v>459</v>
      </c>
      <c r="C111" s="70">
        <v>19</v>
      </c>
      <c r="D111" s="70">
        <v>27</v>
      </c>
      <c r="E111" s="70">
        <v>2022</v>
      </c>
      <c r="F111" s="70" t="s">
        <v>161</v>
      </c>
      <c r="G111" s="70" t="s">
        <v>1786</v>
      </c>
      <c r="H111" s="70" t="s">
        <v>1787</v>
      </c>
      <c r="I111" s="148"/>
      <c r="J111" s="71">
        <v>504.36273917969487</v>
      </c>
      <c r="K111" s="71">
        <v>0.38184631257208707</v>
      </c>
      <c r="L111" s="71">
        <v>3.406788804989699</v>
      </c>
      <c r="M111" s="71">
        <v>4.9988554858895293</v>
      </c>
      <c r="N111" s="71">
        <v>3.8574936538336266</v>
      </c>
      <c r="O111" s="71">
        <v>2.2716446487054496</v>
      </c>
      <c r="P111" s="71">
        <v>3.1397113107354553</v>
      </c>
      <c r="Q111" s="71">
        <v>0.17360716555339151</v>
      </c>
      <c r="R111" s="71">
        <v>52.655060017155648</v>
      </c>
      <c r="S111" s="71">
        <v>0.56649173063000002</v>
      </c>
      <c r="T111" s="72"/>
      <c r="U111" s="71">
        <v>64044417</v>
      </c>
      <c r="V111" s="71">
        <v>199</v>
      </c>
      <c r="W111" s="71">
        <v>114</v>
      </c>
      <c r="X111" s="71">
        <v>1569</v>
      </c>
      <c r="Y111" s="71">
        <v>1544</v>
      </c>
      <c r="Z111" s="71">
        <v>1588</v>
      </c>
      <c r="AA111" s="71">
        <v>686</v>
      </c>
      <c r="AB111" s="71">
        <v>2949</v>
      </c>
      <c r="AC111" s="71">
        <v>9168949</v>
      </c>
      <c r="AD111" s="71">
        <v>0.56649173063000002</v>
      </c>
      <c r="AE111" s="72"/>
      <c r="AF111" s="71">
        <v>459143356.5509932</v>
      </c>
      <c r="AG111" s="71">
        <v>310166.42547165917</v>
      </c>
      <c r="AH111" s="71">
        <v>1126063.1829329203</v>
      </c>
      <c r="AI111" s="71">
        <v>8712723.5996975936</v>
      </c>
      <c r="AJ111" s="71">
        <v>8008832.5894911122</v>
      </c>
      <c r="AK111" s="71">
        <v>0</v>
      </c>
      <c r="AL111" s="71">
        <v>0</v>
      </c>
      <c r="AM111" s="71">
        <v>380796.39120658376</v>
      </c>
      <c r="AN111" s="71">
        <v>0</v>
      </c>
      <c r="AO111" s="71">
        <v>0</v>
      </c>
      <c r="AP111" s="71">
        <v>477681938.73979306</v>
      </c>
      <c r="AQ111" s="72"/>
      <c r="AR111" s="71">
        <v>42</v>
      </c>
      <c r="AS111" s="71">
        <v>8</v>
      </c>
      <c r="AT111" s="71">
        <v>0</v>
      </c>
      <c r="AU111" s="71">
        <v>0</v>
      </c>
      <c r="AV111" s="71">
        <v>0</v>
      </c>
      <c r="AW111" s="71">
        <v>0</v>
      </c>
      <c r="AX111" s="71"/>
      <c r="AY111" s="72"/>
      <c r="AZ111" s="71">
        <v>184.50000000000003</v>
      </c>
      <c r="BA111" s="71">
        <v>1634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1806</v>
      </c>
      <c r="B112" s="70">
        <v>459</v>
      </c>
      <c r="C112" s="70">
        <v>20</v>
      </c>
      <c r="D112" s="70">
        <v>27</v>
      </c>
      <c r="E112" s="70">
        <v>2023</v>
      </c>
      <c r="F112" s="70" t="s">
        <v>1539</v>
      </c>
      <c r="G112" s="70" t="s">
        <v>1786</v>
      </c>
      <c r="H112" s="70" t="s">
        <v>1787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48</v>
      </c>
      <c r="AS112" s="71">
        <v>8</v>
      </c>
      <c r="AT112" s="71">
        <v>0</v>
      </c>
      <c r="AU112" s="71">
        <v>0</v>
      </c>
      <c r="AV112" s="71">
        <v>0</v>
      </c>
      <c r="AW112" s="71">
        <v>0</v>
      </c>
      <c r="AX112" s="71"/>
      <c r="AY112" s="72"/>
      <c r="AZ112" s="71">
        <v>219.30000000000007</v>
      </c>
      <c r="BA112" s="71">
        <v>1634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1807</v>
      </c>
      <c r="B113" s="70">
        <v>459</v>
      </c>
      <c r="C113" s="70">
        <v>21</v>
      </c>
      <c r="D113" s="70">
        <v>27</v>
      </c>
      <c r="E113" s="70">
        <v>2024</v>
      </c>
      <c r="F113" s="70" t="s">
        <v>1554</v>
      </c>
      <c r="G113" s="70" t="s">
        <v>1786</v>
      </c>
      <c r="H113" s="70" t="s">
        <v>1787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1808</v>
      </c>
      <c r="B114" s="70">
        <v>375</v>
      </c>
      <c r="C114" s="70">
        <v>1</v>
      </c>
      <c r="D114" s="70">
        <v>23</v>
      </c>
      <c r="E114" s="70">
        <v>1990</v>
      </c>
      <c r="F114" s="70" t="s">
        <v>787</v>
      </c>
      <c r="G114" s="70" t="s">
        <v>1809</v>
      </c>
      <c r="H114" s="70" t="s">
        <v>1810</v>
      </c>
      <c r="I114" s="148"/>
      <c r="J114" s="71">
        <v>3.600209448806762</v>
      </c>
      <c r="K114" s="71">
        <v>1.192982211557428</v>
      </c>
      <c r="L114" s="71">
        <v>0</v>
      </c>
      <c r="M114" s="71">
        <v>2.795316437079634</v>
      </c>
      <c r="N114" s="71">
        <v>4.1537091457472224</v>
      </c>
      <c r="O114" s="71">
        <v>3.394019720907584</v>
      </c>
      <c r="P114" s="71">
        <v>5.0409558425850651</v>
      </c>
      <c r="Q114" s="71">
        <v>0.32907119477351998</v>
      </c>
      <c r="R114" s="71">
        <v>0</v>
      </c>
      <c r="S114" s="71">
        <v>0.32418881259927251</v>
      </c>
      <c r="T114" s="72"/>
      <c r="U114" s="71">
        <v>374362</v>
      </c>
      <c r="V114" s="71">
        <v>367</v>
      </c>
      <c r="W114" s="71">
        <v>0</v>
      </c>
      <c r="X114" s="71">
        <v>964</v>
      </c>
      <c r="Y114" s="71">
        <v>1423</v>
      </c>
      <c r="Z114" s="71">
        <v>1396</v>
      </c>
      <c r="AA114" s="71">
        <v>1224</v>
      </c>
      <c r="AB114" s="71">
        <v>5343</v>
      </c>
      <c r="AC114" s="71">
        <v>0</v>
      </c>
      <c r="AD114" s="71">
        <v>0.32418881259927251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1811</v>
      </c>
      <c r="B115" s="70">
        <v>376</v>
      </c>
      <c r="C115" s="70">
        <v>2</v>
      </c>
      <c r="D115" s="70">
        <v>23</v>
      </c>
      <c r="E115" s="70">
        <v>2005</v>
      </c>
      <c r="F115" s="70" t="s">
        <v>789</v>
      </c>
      <c r="G115" s="70" t="s">
        <v>1809</v>
      </c>
      <c r="H115" s="70" t="s">
        <v>1810</v>
      </c>
      <c r="I115" s="148"/>
      <c r="J115" s="71">
        <v>2.1737916896772549</v>
      </c>
      <c r="K115" s="71">
        <v>0.68222626098653305</v>
      </c>
      <c r="L115" s="71">
        <v>8.3758197800838929E-2</v>
      </c>
      <c r="M115" s="71">
        <v>4.3814296672806989</v>
      </c>
      <c r="N115" s="71">
        <v>6.2585100036240657</v>
      </c>
      <c r="O115" s="71">
        <v>4.5003209358182277</v>
      </c>
      <c r="P115" s="71">
        <v>5.4460425792010607</v>
      </c>
      <c r="Q115" s="71">
        <v>0.26458419737968097</v>
      </c>
      <c r="R115" s="71">
        <v>0</v>
      </c>
      <c r="S115" s="71">
        <v>0.30749633682350408</v>
      </c>
      <c r="T115" s="72"/>
      <c r="U115" s="71">
        <v>235282</v>
      </c>
      <c r="V115" s="71">
        <v>260</v>
      </c>
      <c r="W115" s="71">
        <v>1</v>
      </c>
      <c r="X115" s="71">
        <v>709</v>
      </c>
      <c r="Y115" s="71">
        <v>1381</v>
      </c>
      <c r="Z115" s="71">
        <v>2142</v>
      </c>
      <c r="AA115" s="71">
        <v>1083</v>
      </c>
      <c r="AB115" s="71">
        <v>4491</v>
      </c>
      <c r="AC115" s="71">
        <v>0</v>
      </c>
      <c r="AD115" s="71">
        <v>0.30749633682350408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1812</v>
      </c>
      <c r="B116" s="70">
        <v>377</v>
      </c>
      <c r="C116" s="70">
        <v>3</v>
      </c>
      <c r="D116" s="70">
        <v>23</v>
      </c>
      <c r="E116" s="70">
        <v>2006</v>
      </c>
      <c r="F116" s="70" t="s">
        <v>790</v>
      </c>
      <c r="G116" s="70" t="s">
        <v>1809</v>
      </c>
      <c r="H116" s="70" t="s">
        <v>1810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1813</v>
      </c>
      <c r="B117" s="70">
        <v>378</v>
      </c>
      <c r="C117" s="70">
        <v>4</v>
      </c>
      <c r="D117" s="70">
        <v>23</v>
      </c>
      <c r="E117" s="70">
        <v>2007</v>
      </c>
      <c r="F117" s="70" t="s">
        <v>791</v>
      </c>
      <c r="G117" s="70" t="s">
        <v>1809</v>
      </c>
      <c r="H117" s="70" t="s">
        <v>1810</v>
      </c>
      <c r="I117" s="148"/>
      <c r="J117" s="71">
        <v>1.8303809286855151</v>
      </c>
      <c r="K117" s="71">
        <v>0.579821526632188</v>
      </c>
      <c r="L117" s="71">
        <v>0.26730806018734721</v>
      </c>
      <c r="M117" s="71">
        <v>4.1118602728444982</v>
      </c>
      <c r="N117" s="71">
        <v>6.3678382888533704</v>
      </c>
      <c r="O117" s="71">
        <v>4.252298060552457</v>
      </c>
      <c r="P117" s="71">
        <v>5.3056549653929066</v>
      </c>
      <c r="Q117" s="71">
        <v>0.26996373526270501</v>
      </c>
      <c r="R117" s="71">
        <v>0</v>
      </c>
      <c r="S117" s="71">
        <v>0.3169114525374046</v>
      </c>
      <c r="T117" s="72"/>
      <c r="U117" s="71">
        <v>233761</v>
      </c>
      <c r="V117" s="71">
        <v>231</v>
      </c>
      <c r="W117" s="71">
        <v>4</v>
      </c>
      <c r="X117" s="71">
        <v>896</v>
      </c>
      <c r="Y117" s="71">
        <v>1378</v>
      </c>
      <c r="Z117" s="71">
        <v>2104</v>
      </c>
      <c r="AA117" s="71">
        <v>1039</v>
      </c>
      <c r="AB117" s="71">
        <v>4340</v>
      </c>
      <c r="AC117" s="71">
        <v>0</v>
      </c>
      <c r="AD117" s="71">
        <v>0.3169114525374046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1814</v>
      </c>
      <c r="B118" s="70">
        <v>379</v>
      </c>
      <c r="C118" s="70">
        <v>5</v>
      </c>
      <c r="D118" s="70">
        <v>23</v>
      </c>
      <c r="E118" s="70">
        <v>2008</v>
      </c>
      <c r="F118" s="70" t="s">
        <v>792</v>
      </c>
      <c r="G118" s="70" t="s">
        <v>1809</v>
      </c>
      <c r="H118" s="70" t="s">
        <v>1810</v>
      </c>
      <c r="I118" s="148"/>
      <c r="J118" s="71">
        <v>1.5245827416826789</v>
      </c>
      <c r="K118" s="71">
        <v>0.45936016881732639</v>
      </c>
      <c r="L118" s="71">
        <v>0.26113921407793628</v>
      </c>
      <c r="M118" s="71">
        <v>4.6077816287398621</v>
      </c>
      <c r="N118" s="71">
        <v>6.0319702175754948</v>
      </c>
      <c r="O118" s="71">
        <v>4.1295883430663398</v>
      </c>
      <c r="P118" s="71">
        <v>4.9578627058690712</v>
      </c>
      <c r="Q118" s="71">
        <v>0.260393509159767</v>
      </c>
      <c r="R118" s="71">
        <v>0</v>
      </c>
      <c r="S118" s="71">
        <v>0.30355215238010719</v>
      </c>
      <c r="T118" s="72"/>
      <c r="U118" s="71">
        <v>202904</v>
      </c>
      <c r="V118" s="71">
        <v>231</v>
      </c>
      <c r="W118" s="71">
        <v>4</v>
      </c>
      <c r="X118" s="71">
        <v>896</v>
      </c>
      <c r="Y118" s="71">
        <v>1368</v>
      </c>
      <c r="Z118" s="71">
        <v>2115</v>
      </c>
      <c r="AA118" s="71">
        <v>972</v>
      </c>
      <c r="AB118" s="71">
        <v>4255</v>
      </c>
      <c r="AC118" s="71">
        <v>0</v>
      </c>
      <c r="AD118" s="71">
        <v>0.30355215238010719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1815</v>
      </c>
      <c r="B119" s="70">
        <v>380</v>
      </c>
      <c r="C119" s="70">
        <v>6</v>
      </c>
      <c r="D119" s="70">
        <v>23</v>
      </c>
      <c r="E119" s="70">
        <v>2009</v>
      </c>
      <c r="F119" s="70" t="s">
        <v>176</v>
      </c>
      <c r="G119" s="70" t="s">
        <v>1809</v>
      </c>
      <c r="H119" s="70" t="s">
        <v>1810</v>
      </c>
      <c r="I119" s="148"/>
      <c r="J119" s="71">
        <v>1.727725254076353</v>
      </c>
      <c r="K119" s="71">
        <v>0.27879648559230041</v>
      </c>
      <c r="L119" s="71">
        <v>4.7385107616386341E-2</v>
      </c>
      <c r="M119" s="71">
        <v>4.7602213462170733</v>
      </c>
      <c r="N119" s="71">
        <v>5.4613433270483496</v>
      </c>
      <c r="O119" s="71">
        <v>4.2154244156349368</v>
      </c>
      <c r="P119" s="71">
        <v>4.6753179225546138</v>
      </c>
      <c r="Q119" s="71">
        <v>0.243508065855495</v>
      </c>
      <c r="R119" s="71">
        <v>0</v>
      </c>
      <c r="S119" s="71">
        <v>0.33857909519416218</v>
      </c>
      <c r="T119" s="72"/>
      <c r="U119" s="71">
        <v>199045</v>
      </c>
      <c r="V119" s="71">
        <v>143</v>
      </c>
      <c r="W119" s="71">
        <v>1</v>
      </c>
      <c r="X119" s="71">
        <v>917</v>
      </c>
      <c r="Y119" s="71">
        <v>1353</v>
      </c>
      <c r="Z119" s="71">
        <v>2131</v>
      </c>
      <c r="AA119" s="71">
        <v>941</v>
      </c>
      <c r="AB119" s="71">
        <v>4177</v>
      </c>
      <c r="AC119" s="71">
        <v>0</v>
      </c>
      <c r="AD119" s="71">
        <v>0.33857909519416218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11.228999999999999</v>
      </c>
      <c r="BM119" s="71">
        <v>0</v>
      </c>
      <c r="BN119" s="72"/>
      <c r="BO119" s="71">
        <v>0</v>
      </c>
      <c r="BP119" s="71">
        <v>0</v>
      </c>
      <c r="BQ119" s="71">
        <v>0</v>
      </c>
      <c r="BR119" s="71">
        <v>0</v>
      </c>
      <c r="BS119" s="71">
        <v>1</v>
      </c>
      <c r="BT119" s="71">
        <v>0</v>
      </c>
      <c r="BU119"/>
      <c r="BV119" s="70">
        <v>0</v>
      </c>
      <c r="BW119" s="70">
        <v>0</v>
      </c>
      <c r="BX119" s="70">
        <v>11.228999999999999</v>
      </c>
      <c r="BY119" s="70">
        <v>0</v>
      </c>
      <c r="BZ119" s="70">
        <v>0</v>
      </c>
      <c r="CA119" s="70">
        <v>0</v>
      </c>
      <c r="CB119" s="70">
        <v>0</v>
      </c>
      <c r="CC119" s="70">
        <v>0</v>
      </c>
      <c r="CD119" s="70">
        <v>0</v>
      </c>
    </row>
    <row r="120" spans="1:82">
      <c r="A120" s="70" t="s">
        <v>1816</v>
      </c>
      <c r="B120" s="70">
        <v>381</v>
      </c>
      <c r="C120" s="70">
        <v>7</v>
      </c>
      <c r="D120" s="70">
        <v>23</v>
      </c>
      <c r="E120" s="70">
        <v>2010</v>
      </c>
      <c r="F120" s="70" t="s">
        <v>177</v>
      </c>
      <c r="G120" s="70" t="s">
        <v>1809</v>
      </c>
      <c r="H120" s="70" t="s">
        <v>1810</v>
      </c>
      <c r="I120" s="148"/>
      <c r="J120" s="71">
        <v>1.7715432908489159</v>
      </c>
      <c r="K120" s="71">
        <v>0.28416515801552922</v>
      </c>
      <c r="L120" s="71">
        <v>4.4861241040860582E-2</v>
      </c>
      <c r="M120" s="71">
        <v>4.6425016184930987</v>
      </c>
      <c r="N120" s="71">
        <v>5.3899715546927034</v>
      </c>
      <c r="O120" s="71">
        <v>4.1860818136702731</v>
      </c>
      <c r="P120" s="71">
        <v>4.7339198853767916</v>
      </c>
      <c r="Q120" s="71">
        <v>0.249318083491857</v>
      </c>
      <c r="R120" s="71">
        <v>0</v>
      </c>
      <c r="S120" s="71">
        <v>0.34540280278950519</v>
      </c>
      <c r="T120" s="72"/>
      <c r="U120" s="71">
        <v>218339</v>
      </c>
      <c r="V120" s="71">
        <v>143</v>
      </c>
      <c r="W120" s="71">
        <v>1</v>
      </c>
      <c r="X120" s="71">
        <v>917</v>
      </c>
      <c r="Y120" s="71">
        <v>1333</v>
      </c>
      <c r="Z120" s="71">
        <v>2126</v>
      </c>
      <c r="AA120" s="71">
        <v>929</v>
      </c>
      <c r="AB120" s="71">
        <v>4098</v>
      </c>
      <c r="AC120" s="71">
        <v>0</v>
      </c>
      <c r="AD120" s="71">
        <v>0.34540280278950519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20.81</v>
      </c>
      <c r="BM120" s="71">
        <v>0</v>
      </c>
      <c r="BN120" s="72"/>
      <c r="BO120" s="71">
        <v>0</v>
      </c>
      <c r="BP120" s="71">
        <v>0</v>
      </c>
      <c r="BQ120" s="71">
        <v>0</v>
      </c>
      <c r="BR120" s="71">
        <v>0</v>
      </c>
      <c r="BS120" s="71">
        <v>1</v>
      </c>
      <c r="BT120" s="71">
        <v>0</v>
      </c>
      <c r="BU120"/>
      <c r="BV120" s="70">
        <v>0</v>
      </c>
      <c r="BW120" s="70">
        <v>0</v>
      </c>
      <c r="BX120" s="70">
        <v>12.196999999999999</v>
      </c>
      <c r="BY120" s="70">
        <v>8.6129999999999995</v>
      </c>
      <c r="BZ120" s="70">
        <v>0</v>
      </c>
      <c r="CA120" s="70">
        <v>0</v>
      </c>
      <c r="CB120" s="70">
        <v>0</v>
      </c>
      <c r="CC120" s="70">
        <v>0</v>
      </c>
      <c r="CD120" s="70">
        <v>0</v>
      </c>
    </row>
    <row r="121" spans="1:82">
      <c r="A121" s="70" t="s">
        <v>1817</v>
      </c>
      <c r="B121" s="70">
        <v>382</v>
      </c>
      <c r="C121" s="70">
        <v>8</v>
      </c>
      <c r="D121" s="70">
        <v>23</v>
      </c>
      <c r="E121" s="70">
        <v>2011</v>
      </c>
      <c r="F121" s="70" t="s">
        <v>178</v>
      </c>
      <c r="G121" s="1064" t="s">
        <v>1809</v>
      </c>
      <c r="H121" s="70" t="s">
        <v>1810</v>
      </c>
      <c r="I121" s="148"/>
      <c r="J121" s="71">
        <v>4.2141734344568142</v>
      </c>
      <c r="K121" s="71">
        <v>0.3817089048529011</v>
      </c>
      <c r="L121" s="71">
        <v>4.1880201287857459E-2</v>
      </c>
      <c r="M121" s="71">
        <v>5.4029584168732034</v>
      </c>
      <c r="N121" s="71">
        <v>6.308944200106132</v>
      </c>
      <c r="O121" s="71">
        <v>4.1548867338044868</v>
      </c>
      <c r="P121" s="71">
        <v>4.5971172387814718</v>
      </c>
      <c r="Q121" s="71">
        <v>0.27853267891866801</v>
      </c>
      <c r="R121" s="71">
        <v>0</v>
      </c>
      <c r="S121" s="71">
        <v>0.33146818866467392</v>
      </c>
      <c r="T121" s="72"/>
      <c r="U121" s="71">
        <v>428293</v>
      </c>
      <c r="V121" s="71">
        <v>143</v>
      </c>
      <c r="W121" s="71">
        <v>1</v>
      </c>
      <c r="X121" s="71">
        <v>917</v>
      </c>
      <c r="Y121" s="71">
        <v>1333</v>
      </c>
      <c r="Z121" s="71">
        <v>2156</v>
      </c>
      <c r="AA121" s="71">
        <v>929</v>
      </c>
      <c r="AB121" s="71">
        <v>3969</v>
      </c>
      <c r="AC121" s="71">
        <v>0</v>
      </c>
      <c r="AD121" s="71">
        <v>0.33146818866467392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1818</v>
      </c>
      <c r="B122" s="70">
        <v>383</v>
      </c>
      <c r="C122" s="70">
        <v>9</v>
      </c>
      <c r="D122" s="70">
        <v>23</v>
      </c>
      <c r="E122" s="70">
        <v>2012</v>
      </c>
      <c r="F122" s="70" t="s">
        <v>179</v>
      </c>
      <c r="G122" s="1064" t="s">
        <v>1809</v>
      </c>
      <c r="H122" s="70" t="s">
        <v>1810</v>
      </c>
      <c r="I122" s="148"/>
      <c r="J122" s="71">
        <v>1.283375549534731</v>
      </c>
      <c r="K122" s="71">
        <v>0.35833692586228127</v>
      </c>
      <c r="L122" s="71">
        <v>4.2005281691920547E-2</v>
      </c>
      <c r="M122" s="71">
        <v>6.0789813043140128</v>
      </c>
      <c r="N122" s="71">
        <v>6.6882434734376588</v>
      </c>
      <c r="O122" s="71">
        <v>4.0743922294285753</v>
      </c>
      <c r="P122" s="71">
        <v>4.6232725570524318</v>
      </c>
      <c r="Q122" s="71">
        <v>0.29720668134303102</v>
      </c>
      <c r="R122" s="71">
        <v>0</v>
      </c>
      <c r="S122" s="71">
        <v>0.36319273489913367</v>
      </c>
      <c r="T122" s="72"/>
      <c r="U122" s="71">
        <v>119618</v>
      </c>
      <c r="V122" s="71">
        <v>143</v>
      </c>
      <c r="W122" s="71">
        <v>1</v>
      </c>
      <c r="X122" s="71">
        <v>917</v>
      </c>
      <c r="Y122" s="71">
        <v>1329</v>
      </c>
      <c r="Z122" s="71">
        <v>2131</v>
      </c>
      <c r="AA122" s="71">
        <v>929</v>
      </c>
      <c r="AB122" s="71">
        <v>3898</v>
      </c>
      <c r="AC122" s="71">
        <v>0</v>
      </c>
      <c r="AD122" s="71">
        <v>0.36319273489913367</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1819</v>
      </c>
      <c r="B123" s="70">
        <v>384</v>
      </c>
      <c r="C123" s="70">
        <v>10</v>
      </c>
      <c r="D123" s="70">
        <v>23</v>
      </c>
      <c r="E123" s="70">
        <v>2013</v>
      </c>
      <c r="F123" s="70" t="s">
        <v>180</v>
      </c>
      <c r="G123" s="70" t="s">
        <v>1809</v>
      </c>
      <c r="H123" s="70" t="s">
        <v>1810</v>
      </c>
      <c r="I123" s="148"/>
      <c r="J123" s="71">
        <v>3.3785196197179581</v>
      </c>
      <c r="K123" s="71">
        <v>0.30421888181969231</v>
      </c>
      <c r="L123" s="71">
        <v>3.0472612704323061E-2</v>
      </c>
      <c r="M123" s="71">
        <v>5.246544407077316</v>
      </c>
      <c r="N123" s="71">
        <v>6.5735163318803291</v>
      </c>
      <c r="O123" s="71">
        <v>3.9588209714009883</v>
      </c>
      <c r="P123" s="71">
        <v>4.6307023537355558</v>
      </c>
      <c r="Q123" s="71">
        <v>0.29588246877735502</v>
      </c>
      <c r="R123" s="71">
        <v>0</v>
      </c>
      <c r="S123" s="71">
        <v>0.35543514745512989</v>
      </c>
      <c r="T123" s="72"/>
      <c r="U123" s="71">
        <v>346211</v>
      </c>
      <c r="V123" s="71">
        <v>143</v>
      </c>
      <c r="W123" s="71">
        <v>1</v>
      </c>
      <c r="X123" s="71">
        <v>917</v>
      </c>
      <c r="Y123" s="71">
        <v>1328</v>
      </c>
      <c r="Z123" s="71">
        <v>2163</v>
      </c>
      <c r="AA123" s="71">
        <v>927</v>
      </c>
      <c r="AB123" s="71">
        <v>3825</v>
      </c>
      <c r="AC123" s="71">
        <v>0</v>
      </c>
      <c r="AD123" s="71">
        <v>0.35543514745512989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1820</v>
      </c>
      <c r="B124" s="70">
        <v>385</v>
      </c>
      <c r="C124" s="70">
        <v>11</v>
      </c>
      <c r="D124" s="70">
        <v>23</v>
      </c>
      <c r="E124" s="70">
        <v>2014</v>
      </c>
      <c r="F124" s="70" t="s">
        <v>181</v>
      </c>
      <c r="G124" s="70" t="s">
        <v>1809</v>
      </c>
      <c r="H124" s="70" t="s">
        <v>1810</v>
      </c>
      <c r="I124" s="148"/>
      <c r="J124" s="71">
        <v>3.6073205329896059</v>
      </c>
      <c r="K124" s="71">
        <v>0.3189020977889887</v>
      </c>
      <c r="L124" s="71">
        <v>1.147378730823867</v>
      </c>
      <c r="M124" s="71">
        <v>6.2562808765409272</v>
      </c>
      <c r="N124" s="71">
        <v>6.3526160197059571</v>
      </c>
      <c r="O124" s="71">
        <v>3.7396543400440962</v>
      </c>
      <c r="P124" s="71">
        <v>4.6246440629758592</v>
      </c>
      <c r="Q124" s="71">
        <v>0.27742469011579801</v>
      </c>
      <c r="R124" s="71">
        <v>0</v>
      </c>
      <c r="S124" s="71">
        <v>0.37292574050959282</v>
      </c>
      <c r="T124" s="72"/>
      <c r="U124" s="71">
        <v>397573</v>
      </c>
      <c r="V124" s="71">
        <v>138</v>
      </c>
      <c r="W124" s="71">
        <v>25</v>
      </c>
      <c r="X124" s="71">
        <v>978</v>
      </c>
      <c r="Y124" s="71">
        <v>1314</v>
      </c>
      <c r="Z124" s="71">
        <v>2152</v>
      </c>
      <c r="AA124" s="71">
        <v>921</v>
      </c>
      <c r="AB124" s="71">
        <v>3738</v>
      </c>
      <c r="AC124" s="71">
        <v>0</v>
      </c>
      <c r="AD124" s="71">
        <v>0.37292574050959282</v>
      </c>
      <c r="AE124" s="72"/>
      <c r="AF124" s="71"/>
      <c r="AG124" s="71"/>
      <c r="AH124" s="71"/>
      <c r="AI124" s="71"/>
      <c r="AJ124" s="71"/>
      <c r="AK124" s="71"/>
      <c r="AL124" s="71"/>
      <c r="AM124" s="71"/>
      <c r="AN124" s="71"/>
      <c r="AO124" s="71"/>
      <c r="AP124" s="71"/>
      <c r="AQ124" s="72"/>
      <c r="AR124" s="71">
        <v>21</v>
      </c>
      <c r="AS124" s="71">
        <v>5</v>
      </c>
      <c r="AT124" s="71">
        <v>0</v>
      </c>
      <c r="AU124" s="71">
        <v>0</v>
      </c>
      <c r="AV124" s="71">
        <v>0</v>
      </c>
      <c r="AW124" s="71">
        <v>0</v>
      </c>
      <c r="AX124" s="71"/>
      <c r="AY124" s="72"/>
      <c r="AZ124" s="71">
        <v>99.2</v>
      </c>
      <c r="BA124" s="71">
        <v>155.9</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1821</v>
      </c>
      <c r="B125" s="70">
        <v>386</v>
      </c>
      <c r="C125" s="70">
        <v>12</v>
      </c>
      <c r="D125" s="70">
        <v>23</v>
      </c>
      <c r="E125" s="70">
        <v>2015</v>
      </c>
      <c r="F125" s="70" t="s">
        <v>182</v>
      </c>
      <c r="G125" s="70" t="s">
        <v>1809</v>
      </c>
      <c r="H125" s="70" t="s">
        <v>1810</v>
      </c>
      <c r="I125" s="148"/>
      <c r="J125" s="71">
        <v>4.2964835319326138</v>
      </c>
      <c r="K125" s="71">
        <v>0.32228491525643721</v>
      </c>
      <c r="L125" s="71">
        <v>1.167122522444926</v>
      </c>
      <c r="M125" s="71">
        <v>6.1549208276342302</v>
      </c>
      <c r="N125" s="71">
        <v>5.6958668137258517</v>
      </c>
      <c r="O125" s="71">
        <v>3.6850741606835538</v>
      </c>
      <c r="P125" s="71">
        <v>4.532817174194343</v>
      </c>
      <c r="Q125" s="71">
        <v>0.26569591272888199</v>
      </c>
      <c r="R125" s="71">
        <v>0</v>
      </c>
      <c r="S125" s="71">
        <v>0.37926073062544619</v>
      </c>
      <c r="T125" s="72"/>
      <c r="U125" s="71">
        <v>524297</v>
      </c>
      <c r="V125" s="71">
        <v>138</v>
      </c>
      <c r="W125" s="71">
        <v>25</v>
      </c>
      <c r="X125" s="71">
        <v>978</v>
      </c>
      <c r="Y125" s="71">
        <v>1314</v>
      </c>
      <c r="Z125" s="71">
        <v>2141</v>
      </c>
      <c r="AA125" s="71">
        <v>902</v>
      </c>
      <c r="AB125" s="71">
        <v>3657</v>
      </c>
      <c r="AC125" s="71">
        <v>0</v>
      </c>
      <c r="AD125" s="71">
        <v>0.37926073062544619</v>
      </c>
      <c r="AE125" s="72"/>
      <c r="AF125" s="71">
        <v>4570127.4047149718</v>
      </c>
      <c r="AG125" s="71">
        <v>236994.0979037029</v>
      </c>
      <c r="AH125" s="71">
        <v>203002.01209675311</v>
      </c>
      <c r="AI125" s="71">
        <v>6891105.5644489042</v>
      </c>
      <c r="AJ125" s="71">
        <v>7580279.3359151613</v>
      </c>
      <c r="AK125" s="71">
        <v>0</v>
      </c>
      <c r="AL125" s="71">
        <v>0</v>
      </c>
      <c r="AM125" s="71">
        <v>501176.50946196867</v>
      </c>
      <c r="AN125" s="71">
        <v>0</v>
      </c>
      <c r="AO125" s="71">
        <v>0</v>
      </c>
      <c r="AP125" s="71">
        <v>19982684.924541462</v>
      </c>
      <c r="AQ125" s="72"/>
      <c r="AR125" s="71">
        <v>22</v>
      </c>
      <c r="AS125" s="71">
        <v>5</v>
      </c>
      <c r="AT125" s="71">
        <v>0</v>
      </c>
      <c r="AU125" s="71">
        <v>0</v>
      </c>
      <c r="AV125" s="71">
        <v>0</v>
      </c>
      <c r="AW125" s="71">
        <v>0</v>
      </c>
      <c r="AX125" s="71"/>
      <c r="AY125" s="72"/>
      <c r="AZ125" s="71">
        <v>104.2</v>
      </c>
      <c r="BA125" s="71">
        <v>155.9</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1822</v>
      </c>
      <c r="B126" s="70">
        <v>387</v>
      </c>
      <c r="C126" s="70">
        <v>13</v>
      </c>
      <c r="D126" s="70">
        <v>23</v>
      </c>
      <c r="E126" s="70">
        <v>2016</v>
      </c>
      <c r="F126" s="70" t="s">
        <v>155</v>
      </c>
      <c r="G126" s="70" t="s">
        <v>1809</v>
      </c>
      <c r="H126" s="70" t="s">
        <v>1810</v>
      </c>
      <c r="I126" s="148"/>
      <c r="J126" s="71">
        <v>3.6683318453869416</v>
      </c>
      <c r="K126" s="71">
        <v>0.33106003557673491</v>
      </c>
      <c r="L126" s="71">
        <v>1.2796255708781612</v>
      </c>
      <c r="M126" s="71">
        <v>4.4966277156213028</v>
      </c>
      <c r="N126" s="71">
        <v>5.2712393053684403</v>
      </c>
      <c r="O126" s="71">
        <v>3.5961169478647537</v>
      </c>
      <c r="P126" s="71">
        <v>4.4797416232039824</v>
      </c>
      <c r="Q126" s="71">
        <v>0.2518031792899062</v>
      </c>
      <c r="R126" s="71">
        <v>0</v>
      </c>
      <c r="S126" s="71">
        <v>0.43323351520873493</v>
      </c>
      <c r="T126" s="72"/>
      <c r="U126" s="71">
        <v>441114.00000000012</v>
      </c>
      <c r="V126" s="71">
        <v>138</v>
      </c>
      <c r="W126" s="71">
        <v>25</v>
      </c>
      <c r="X126" s="71">
        <v>978</v>
      </c>
      <c r="Y126" s="71">
        <v>1307</v>
      </c>
      <c r="Z126" s="71">
        <v>2115</v>
      </c>
      <c r="AA126" s="71">
        <v>922</v>
      </c>
      <c r="AB126" s="71">
        <v>3565</v>
      </c>
      <c r="AC126" s="71">
        <v>0</v>
      </c>
      <c r="AD126" s="71">
        <v>0.43323351520873488</v>
      </c>
      <c r="AE126" s="72"/>
      <c r="AF126" s="71">
        <v>4073747.1962372269</v>
      </c>
      <c r="AG126" s="71">
        <v>233611.27779593691</v>
      </c>
      <c r="AH126" s="71">
        <v>178603.25912000801</v>
      </c>
      <c r="AI126" s="71">
        <v>6138049.7942027422</v>
      </c>
      <c r="AJ126" s="71">
        <v>6719806.7516633458</v>
      </c>
      <c r="AK126" s="71">
        <v>0</v>
      </c>
      <c r="AL126" s="71">
        <v>0</v>
      </c>
      <c r="AM126" s="71">
        <v>488947.86501507851</v>
      </c>
      <c r="AN126" s="71">
        <v>0</v>
      </c>
      <c r="AO126" s="71">
        <v>0</v>
      </c>
      <c r="AP126" s="71">
        <v>17832766.144034337</v>
      </c>
      <c r="AQ126" s="72"/>
      <c r="AR126" s="71">
        <v>25</v>
      </c>
      <c r="AS126" s="71">
        <v>6</v>
      </c>
      <c r="AT126" s="71">
        <v>0</v>
      </c>
      <c r="AU126" s="71">
        <v>0</v>
      </c>
      <c r="AV126" s="71">
        <v>0</v>
      </c>
      <c r="AW126" s="71">
        <v>0</v>
      </c>
      <c r="AX126" s="71"/>
      <c r="AY126" s="72"/>
      <c r="AZ126" s="71">
        <v>120.6</v>
      </c>
      <c r="BA126" s="71">
        <v>166.3</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1823</v>
      </c>
      <c r="B127" s="70">
        <v>388</v>
      </c>
      <c r="C127" s="70">
        <v>14</v>
      </c>
      <c r="D127" s="70">
        <v>23</v>
      </c>
      <c r="E127" s="70">
        <v>2017</v>
      </c>
      <c r="F127" s="70" t="s">
        <v>156</v>
      </c>
      <c r="G127" s="70" t="s">
        <v>1809</v>
      </c>
      <c r="H127" s="70" t="s">
        <v>1810</v>
      </c>
      <c r="I127" s="148"/>
      <c r="J127" s="71">
        <v>3.8538605087659228</v>
      </c>
      <c r="K127" s="71">
        <v>0.34028348297509364</v>
      </c>
      <c r="L127" s="71">
        <v>1.3257319328341843</v>
      </c>
      <c r="M127" s="71">
        <v>4.1678453406003317</v>
      </c>
      <c r="N127" s="71">
        <v>5.5423380405417637</v>
      </c>
      <c r="O127" s="71">
        <v>3.5725603747312675</v>
      </c>
      <c r="P127" s="71">
        <v>4.4127405103541468</v>
      </c>
      <c r="Q127" s="71">
        <v>0.238649784497002</v>
      </c>
      <c r="R127" s="71">
        <v>0</v>
      </c>
      <c r="S127" s="71">
        <v>0.38577220020344388</v>
      </c>
      <c r="T127" s="72"/>
      <c r="U127" s="71">
        <v>489935.00000000012</v>
      </c>
      <c r="V127" s="71">
        <v>138</v>
      </c>
      <c r="W127" s="71">
        <v>25</v>
      </c>
      <c r="X127" s="71">
        <v>978</v>
      </c>
      <c r="Y127" s="71">
        <v>1295</v>
      </c>
      <c r="Z127" s="71">
        <v>2136</v>
      </c>
      <c r="AA127" s="71">
        <v>914</v>
      </c>
      <c r="AB127" s="71">
        <v>3494</v>
      </c>
      <c r="AC127" s="71">
        <v>0</v>
      </c>
      <c r="AD127" s="71">
        <v>0.38577220020344388</v>
      </c>
      <c r="AE127" s="72"/>
      <c r="AF127" s="71">
        <v>4373852.2720810724</v>
      </c>
      <c r="AG127" s="71">
        <v>244711.92294844511</v>
      </c>
      <c r="AH127" s="71">
        <v>250108.2049493081</v>
      </c>
      <c r="AI127" s="71">
        <v>6021093.0186976641</v>
      </c>
      <c r="AJ127" s="71">
        <v>7325750.3131711558</v>
      </c>
      <c r="AK127" s="71">
        <v>0</v>
      </c>
      <c r="AL127" s="71">
        <v>0</v>
      </c>
      <c r="AM127" s="71">
        <v>479959.88632094918</v>
      </c>
      <c r="AN127" s="71">
        <v>0</v>
      </c>
      <c r="AO127" s="71">
        <v>0</v>
      </c>
      <c r="AP127" s="71">
        <v>18695475.618168592</v>
      </c>
      <c r="AQ127" s="72"/>
      <c r="AR127" s="71">
        <v>26</v>
      </c>
      <c r="AS127" s="71">
        <v>6</v>
      </c>
      <c r="AT127" s="71">
        <v>0</v>
      </c>
      <c r="AU127" s="71">
        <v>0</v>
      </c>
      <c r="AV127" s="71">
        <v>0</v>
      </c>
      <c r="AW127" s="71">
        <v>0</v>
      </c>
      <c r="AX127" s="71"/>
      <c r="AY127" s="72"/>
      <c r="AZ127" s="71">
        <v>126.4</v>
      </c>
      <c r="BA127" s="71">
        <v>166.3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1824</v>
      </c>
      <c r="B128" s="70">
        <v>389</v>
      </c>
      <c r="C128" s="70">
        <v>15</v>
      </c>
      <c r="D128" s="70">
        <v>23</v>
      </c>
      <c r="E128" s="70">
        <v>2018</v>
      </c>
      <c r="F128" s="70" t="s">
        <v>183</v>
      </c>
      <c r="G128" s="70" t="s">
        <v>1809</v>
      </c>
      <c r="H128" s="70" t="s">
        <v>1810</v>
      </c>
      <c r="I128" s="148"/>
      <c r="J128" s="71">
        <v>4.0205966955880994</v>
      </c>
      <c r="K128" s="71">
        <v>0.32343663318835475</v>
      </c>
      <c r="L128" s="71">
        <v>1.2021655361973582</v>
      </c>
      <c r="M128" s="71">
        <v>4.42064618202029</v>
      </c>
      <c r="N128" s="71">
        <v>5.0597597762834505</v>
      </c>
      <c r="O128" s="71">
        <v>3.4348714523815196</v>
      </c>
      <c r="P128" s="71">
        <v>4.3018966515620534</v>
      </c>
      <c r="Q128" s="71">
        <v>0.216001880159719</v>
      </c>
      <c r="R128" s="71">
        <v>0</v>
      </c>
      <c r="S128" s="71">
        <v>0.42332757240697877</v>
      </c>
      <c r="T128" s="72"/>
      <c r="U128" s="71">
        <v>492935.99999999988</v>
      </c>
      <c r="V128" s="71">
        <v>138</v>
      </c>
      <c r="W128" s="71">
        <v>25</v>
      </c>
      <c r="X128" s="71">
        <v>978</v>
      </c>
      <c r="Y128" s="71">
        <v>1288</v>
      </c>
      <c r="Z128" s="71">
        <v>2093</v>
      </c>
      <c r="AA128" s="71">
        <v>900</v>
      </c>
      <c r="AB128" s="71">
        <v>3408</v>
      </c>
      <c r="AC128" s="71">
        <v>0</v>
      </c>
      <c r="AD128" s="71">
        <v>0.42332757240697882</v>
      </c>
      <c r="AE128" s="72"/>
      <c r="AF128" s="71">
        <v>4604656.3281007959</v>
      </c>
      <c r="AG128" s="71">
        <v>217495.2679919966</v>
      </c>
      <c r="AH128" s="71">
        <v>237135.61531018821</v>
      </c>
      <c r="AI128" s="71">
        <v>6005855.3752019107</v>
      </c>
      <c r="AJ128" s="71">
        <v>6404279.042519764</v>
      </c>
      <c r="AK128" s="71">
        <v>0</v>
      </c>
      <c r="AL128" s="71">
        <v>0</v>
      </c>
      <c r="AM128" s="71">
        <v>469114.98530529928</v>
      </c>
      <c r="AN128" s="71">
        <v>0</v>
      </c>
      <c r="AO128" s="71">
        <v>0</v>
      </c>
      <c r="AP128" s="71">
        <v>17938536.614429954</v>
      </c>
      <c r="AQ128" s="72"/>
      <c r="AR128" s="71">
        <v>27</v>
      </c>
      <c r="AS128" s="71">
        <v>6</v>
      </c>
      <c r="AT128" s="71">
        <v>0</v>
      </c>
      <c r="AU128" s="71">
        <v>0</v>
      </c>
      <c r="AV128" s="71">
        <v>0</v>
      </c>
      <c r="AW128" s="71">
        <v>0</v>
      </c>
      <c r="AX128" s="71"/>
      <c r="AY128" s="72"/>
      <c r="AZ128" s="71">
        <v>130.5</v>
      </c>
      <c r="BA128" s="71">
        <v>166</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1825</v>
      </c>
      <c r="B129" s="70">
        <v>390</v>
      </c>
      <c r="C129" s="70">
        <v>16</v>
      </c>
      <c r="D129" s="70">
        <v>23</v>
      </c>
      <c r="E129" s="70">
        <v>2019</v>
      </c>
      <c r="F129" s="70" t="s">
        <v>158</v>
      </c>
      <c r="G129" s="70" t="s">
        <v>1809</v>
      </c>
      <c r="H129" s="70" t="s">
        <v>1810</v>
      </c>
      <c r="I129" s="148"/>
      <c r="J129" s="71">
        <v>4.1260292059075496</v>
      </c>
      <c r="K129" s="71">
        <v>0.29939578120197519</v>
      </c>
      <c r="L129" s="71">
        <v>1.2140099821838504</v>
      </c>
      <c r="M129" s="71">
        <v>4.4257315986452923</v>
      </c>
      <c r="N129" s="71">
        <v>4.8538351513924711</v>
      </c>
      <c r="O129" s="71">
        <v>3.3271198641891528</v>
      </c>
      <c r="P129" s="71">
        <v>4.2187571000794968</v>
      </c>
      <c r="Q129" s="71">
        <v>0.20345859383648299</v>
      </c>
      <c r="R129" s="71">
        <v>0</v>
      </c>
      <c r="S129" s="71">
        <v>0.44794029630184495</v>
      </c>
      <c r="T129" s="72"/>
      <c r="U129" s="71">
        <v>506754</v>
      </c>
      <c r="V129" s="71">
        <v>138</v>
      </c>
      <c r="W129" s="71">
        <v>25</v>
      </c>
      <c r="X129" s="71">
        <v>978</v>
      </c>
      <c r="Y129" s="71">
        <v>1269</v>
      </c>
      <c r="Z129" s="71">
        <v>2083</v>
      </c>
      <c r="AA129" s="71">
        <v>876</v>
      </c>
      <c r="AB129" s="71">
        <v>3297</v>
      </c>
      <c r="AC129" s="71">
        <v>0</v>
      </c>
      <c r="AD129" s="71">
        <v>0.44794029630184501</v>
      </c>
      <c r="AE129" s="72"/>
      <c r="AF129" s="71">
        <v>4999919.3715692014</v>
      </c>
      <c r="AG129" s="71">
        <v>210599.6406111556</v>
      </c>
      <c r="AH129" s="71">
        <v>248935.3394155702</v>
      </c>
      <c r="AI129" s="71">
        <v>6416288.5260054264</v>
      </c>
      <c r="AJ129" s="71">
        <v>6562650.9795470284</v>
      </c>
      <c r="AK129" s="71">
        <v>0</v>
      </c>
      <c r="AL129" s="71">
        <v>0</v>
      </c>
      <c r="AM129" s="71">
        <v>449026.58019728842</v>
      </c>
      <c r="AN129" s="71">
        <v>0</v>
      </c>
      <c r="AO129" s="71">
        <v>0</v>
      </c>
      <c r="AP129" s="71">
        <v>18887420.437345672</v>
      </c>
      <c r="AQ129" s="72"/>
      <c r="AR129" s="71">
        <v>29</v>
      </c>
      <c r="AS129" s="71">
        <v>6</v>
      </c>
      <c r="AT129" s="71">
        <v>0</v>
      </c>
      <c r="AU129" s="71">
        <v>0</v>
      </c>
      <c r="AV129" s="71">
        <v>0</v>
      </c>
      <c r="AW129" s="71">
        <v>0</v>
      </c>
      <c r="AX129" s="71"/>
      <c r="AY129" s="72"/>
      <c r="AZ129" s="71">
        <v>147</v>
      </c>
      <c r="BA129" s="71">
        <v>166.3</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1826</v>
      </c>
      <c r="B130" s="70">
        <v>391</v>
      </c>
      <c r="C130" s="70">
        <v>17</v>
      </c>
      <c r="D130" s="70">
        <v>23</v>
      </c>
      <c r="E130" s="70">
        <v>2020</v>
      </c>
      <c r="F130" s="70" t="s">
        <v>159</v>
      </c>
      <c r="G130" s="70" t="s">
        <v>1809</v>
      </c>
      <c r="H130" s="70" t="s">
        <v>1810</v>
      </c>
      <c r="I130" s="148"/>
      <c r="J130" s="71">
        <v>3.34429544012119</v>
      </c>
      <c r="K130" s="71">
        <v>0.26038931219693767</v>
      </c>
      <c r="L130" s="71">
        <v>1.9058324697850426</v>
      </c>
      <c r="M130" s="71">
        <v>3.269889033619469</v>
      </c>
      <c r="N130" s="71">
        <v>4.3323711763443882</v>
      </c>
      <c r="O130" s="71">
        <v>2.9024324656179172</v>
      </c>
      <c r="P130" s="71">
        <v>3.9736515344997683</v>
      </c>
      <c r="Q130" s="71">
        <v>0.18896911849353801</v>
      </c>
      <c r="R130" s="71">
        <v>0</v>
      </c>
      <c r="S130" s="71">
        <v>0.36393182997001727</v>
      </c>
      <c r="T130" s="72"/>
      <c r="U130" s="71">
        <v>433619</v>
      </c>
      <c r="V130" s="71">
        <v>119</v>
      </c>
      <c r="W130" s="71">
        <v>48</v>
      </c>
      <c r="X130" s="71">
        <v>865</v>
      </c>
      <c r="Y130" s="71">
        <v>1270</v>
      </c>
      <c r="Z130" s="71">
        <v>2074</v>
      </c>
      <c r="AA130" s="71">
        <v>877</v>
      </c>
      <c r="AB130" s="71">
        <v>3205</v>
      </c>
      <c r="AC130" s="71">
        <v>0</v>
      </c>
      <c r="AD130" s="71">
        <v>0.36393182997001727</v>
      </c>
      <c r="AE130" s="72"/>
      <c r="AF130" s="71">
        <v>4062804.8133736728</v>
      </c>
      <c r="AG130" s="71">
        <v>178174.57645932407</v>
      </c>
      <c r="AH130" s="71">
        <v>393777.17995733971</v>
      </c>
      <c r="AI130" s="71">
        <v>4855387.2062916448</v>
      </c>
      <c r="AJ130" s="71">
        <v>6412931.0823643161</v>
      </c>
      <c r="AK130" s="71"/>
      <c r="AL130" s="71"/>
      <c r="AM130" s="71">
        <v>418288.10829268378</v>
      </c>
      <c r="AN130" s="71"/>
      <c r="AO130" s="71"/>
      <c r="AP130" s="71">
        <v>16321362.96673898</v>
      </c>
      <c r="AQ130" s="72"/>
      <c r="AR130" s="71">
        <v>30</v>
      </c>
      <c r="AS130" s="71">
        <v>6</v>
      </c>
      <c r="AT130" s="71">
        <v>0</v>
      </c>
      <c r="AU130" s="71">
        <v>0</v>
      </c>
      <c r="AV130" s="71">
        <v>0</v>
      </c>
      <c r="AW130" s="71">
        <v>0</v>
      </c>
      <c r="AX130" s="71"/>
      <c r="AY130" s="72"/>
      <c r="AZ130" s="71">
        <v>150.9</v>
      </c>
      <c r="BA130" s="71">
        <v>166.3</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1827</v>
      </c>
      <c r="B131" s="70">
        <v>391</v>
      </c>
      <c r="C131" s="70">
        <v>18</v>
      </c>
      <c r="D131" s="70">
        <v>23</v>
      </c>
      <c r="E131" s="70">
        <v>2021</v>
      </c>
      <c r="F131" s="70" t="s">
        <v>160</v>
      </c>
      <c r="G131" s="70" t="s">
        <v>1809</v>
      </c>
      <c r="H131" s="70" t="s">
        <v>1810</v>
      </c>
      <c r="I131" s="148"/>
      <c r="J131" s="71">
        <v>3.1786869540134099</v>
      </c>
      <c r="K131" s="71">
        <v>0.28516833282356679</v>
      </c>
      <c r="L131" s="71">
        <v>1.5694602646511417</v>
      </c>
      <c r="M131" s="71">
        <v>3.5867611549925464</v>
      </c>
      <c r="N131" s="71">
        <v>4.8049061545111149</v>
      </c>
      <c r="O131" s="71">
        <v>2.7522497261764873</v>
      </c>
      <c r="P131" s="71">
        <v>4.0425506144163137</v>
      </c>
      <c r="Q131" s="71">
        <v>0.18304358169096199</v>
      </c>
      <c r="R131" s="71">
        <v>0</v>
      </c>
      <c r="S131" s="71">
        <v>0.43073866591978111</v>
      </c>
      <c r="T131" s="72"/>
      <c r="U131" s="71">
        <v>427476</v>
      </c>
      <c r="V131" s="71">
        <v>119</v>
      </c>
      <c r="W131" s="71">
        <v>48</v>
      </c>
      <c r="X131" s="71">
        <v>865</v>
      </c>
      <c r="Y131" s="71">
        <v>1264</v>
      </c>
      <c r="Z131" s="71">
        <v>2025</v>
      </c>
      <c r="AA131" s="71">
        <v>870</v>
      </c>
      <c r="AB131" s="71">
        <v>3135</v>
      </c>
      <c r="AC131" s="71">
        <v>0</v>
      </c>
      <c r="AD131" s="71">
        <v>0.43073866591978111</v>
      </c>
      <c r="AE131" s="72"/>
      <c r="AF131" s="71">
        <v>3909512.882720537</v>
      </c>
      <c r="AG131" s="71">
        <v>190790.50217527681</v>
      </c>
      <c r="AH131" s="71">
        <v>314433.99023615697</v>
      </c>
      <c r="AI131" s="71">
        <v>5378159.7000671877</v>
      </c>
      <c r="AJ131" s="71">
        <v>6593148.8163688034</v>
      </c>
      <c r="AK131" s="71">
        <v>0</v>
      </c>
      <c r="AL131" s="71">
        <v>0</v>
      </c>
      <c r="AM131" s="71">
        <v>411512.28827746218</v>
      </c>
      <c r="AN131" s="71">
        <v>0</v>
      </c>
      <c r="AO131" s="71">
        <v>0</v>
      </c>
      <c r="AP131" s="71">
        <v>16797558.179845426</v>
      </c>
      <c r="AQ131" s="72"/>
      <c r="AR131" s="71">
        <v>33</v>
      </c>
      <c r="AS131" s="71">
        <v>6</v>
      </c>
      <c r="AT131" s="71">
        <v>0</v>
      </c>
      <c r="AU131" s="71">
        <v>0</v>
      </c>
      <c r="AV131" s="71">
        <v>0</v>
      </c>
      <c r="AW131" s="71">
        <v>0</v>
      </c>
      <c r="AX131" s="71"/>
      <c r="AY131" s="72"/>
      <c r="AZ131" s="71">
        <v>164.4</v>
      </c>
      <c r="BA131" s="71">
        <v>166.3</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1828</v>
      </c>
      <c r="B132" s="70">
        <v>391</v>
      </c>
      <c r="C132" s="70">
        <v>19</v>
      </c>
      <c r="D132" s="70">
        <v>23</v>
      </c>
      <c r="E132" s="70">
        <v>2022</v>
      </c>
      <c r="F132" s="70" t="s">
        <v>161</v>
      </c>
      <c r="G132" s="70" t="s">
        <v>1809</v>
      </c>
      <c r="H132" s="70" t="s">
        <v>1810</v>
      </c>
      <c r="I132" s="148"/>
      <c r="J132" s="71">
        <v>2.6481607900104365</v>
      </c>
      <c r="K132" s="71">
        <v>0.25550738560237163</v>
      </c>
      <c r="L132" s="71">
        <v>1.4376900139803239</v>
      </c>
      <c r="M132" s="71">
        <v>3.5695347073313148</v>
      </c>
      <c r="N132" s="71">
        <v>4.5818521311609519</v>
      </c>
      <c r="O132" s="71">
        <v>2.8667354382907564</v>
      </c>
      <c r="P132" s="71">
        <v>4.0825400716851696</v>
      </c>
      <c r="Q132" s="71">
        <v>0.17908206090655035</v>
      </c>
      <c r="R132" s="71">
        <v>0</v>
      </c>
      <c r="S132" s="71">
        <v>0.33375377526475558</v>
      </c>
      <c r="T132" s="72"/>
      <c r="U132" s="71">
        <v>430144</v>
      </c>
      <c r="V132" s="71">
        <v>119</v>
      </c>
      <c r="W132" s="71">
        <v>48</v>
      </c>
      <c r="X132" s="71">
        <v>865</v>
      </c>
      <c r="Y132" s="71">
        <v>1249</v>
      </c>
      <c r="Z132" s="71">
        <v>2004</v>
      </c>
      <c r="AA132" s="71">
        <v>892</v>
      </c>
      <c r="AB132" s="71">
        <v>3042</v>
      </c>
      <c r="AC132" s="71">
        <v>0</v>
      </c>
      <c r="AD132" s="71">
        <v>0.33375377526475558</v>
      </c>
      <c r="AE132" s="72"/>
      <c r="AF132" s="71">
        <v>3027430.0955017623</v>
      </c>
      <c r="AG132" s="71">
        <v>185542.63180848956</v>
      </c>
      <c r="AH132" s="71">
        <v>329112.53964820405</v>
      </c>
      <c r="AI132" s="71">
        <v>5131089.5116970818</v>
      </c>
      <c r="AJ132" s="71">
        <v>6568667.4234295702</v>
      </c>
      <c r="AK132" s="71">
        <v>0</v>
      </c>
      <c r="AL132" s="71">
        <v>0</v>
      </c>
      <c r="AM132" s="71">
        <v>392805.22958644555</v>
      </c>
      <c r="AN132" s="71">
        <v>0</v>
      </c>
      <c r="AO132" s="71">
        <v>0</v>
      </c>
      <c r="AP132" s="71">
        <v>15634647.431671552</v>
      </c>
      <c r="AQ132" s="72"/>
      <c r="AR132" s="71">
        <v>34</v>
      </c>
      <c r="AS132" s="71">
        <v>6</v>
      </c>
      <c r="AT132" s="71">
        <v>0</v>
      </c>
      <c r="AU132" s="71">
        <v>0</v>
      </c>
      <c r="AV132" s="71">
        <v>0</v>
      </c>
      <c r="AW132" s="71">
        <v>0</v>
      </c>
      <c r="AX132" s="71"/>
      <c r="AY132" s="72"/>
      <c r="AZ132" s="71">
        <v>169.89999999999998</v>
      </c>
      <c r="BA132" s="71">
        <v>166.3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1829</v>
      </c>
      <c r="B133" s="70">
        <v>391</v>
      </c>
      <c r="C133" s="70">
        <v>20</v>
      </c>
      <c r="D133" s="70">
        <v>23</v>
      </c>
      <c r="E133" s="70">
        <v>2023</v>
      </c>
      <c r="F133" s="70" t="s">
        <v>1539</v>
      </c>
      <c r="G133" s="70" t="s">
        <v>1809</v>
      </c>
      <c r="H133" s="70" t="s">
        <v>1810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34</v>
      </c>
      <c r="AS133" s="71">
        <v>7</v>
      </c>
      <c r="AT133" s="71">
        <v>0</v>
      </c>
      <c r="AU133" s="71">
        <v>0</v>
      </c>
      <c r="AV133" s="71">
        <v>0</v>
      </c>
      <c r="AW133" s="71">
        <v>0</v>
      </c>
      <c r="AX133" s="71"/>
      <c r="AY133" s="72"/>
      <c r="AZ133" s="71">
        <v>169.89999999999998</v>
      </c>
      <c r="BA133" s="71">
        <v>215.8</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1830</v>
      </c>
      <c r="B134" s="70">
        <v>391</v>
      </c>
      <c r="C134" s="70">
        <v>21</v>
      </c>
      <c r="D134" s="70">
        <v>23</v>
      </c>
      <c r="E134" s="70">
        <v>2024</v>
      </c>
      <c r="F134" s="70" t="s">
        <v>1554</v>
      </c>
      <c r="G134" s="70" t="s">
        <v>1809</v>
      </c>
      <c r="H134" s="70" t="s">
        <v>1810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1831</v>
      </c>
      <c r="B135" s="70">
        <v>171</v>
      </c>
      <c r="C135" s="70">
        <v>1</v>
      </c>
      <c r="D135" s="70">
        <v>11</v>
      </c>
      <c r="E135" s="70">
        <v>1990</v>
      </c>
      <c r="F135" s="70" t="s">
        <v>787</v>
      </c>
      <c r="G135" s="70" t="s">
        <v>1673</v>
      </c>
      <c r="H135" s="70" t="s">
        <v>1674</v>
      </c>
      <c r="I135" s="148"/>
      <c r="J135" s="71">
        <v>6.2325895530458446</v>
      </c>
      <c r="K135" s="71">
        <v>1.590423788387433</v>
      </c>
      <c r="L135" s="71">
        <v>9.2335182907774076</v>
      </c>
      <c r="M135" s="71">
        <v>2.9195488762765791</v>
      </c>
      <c r="N135" s="71">
        <v>7.4324681197560878</v>
      </c>
      <c r="O135" s="71">
        <v>4.8017112813699709</v>
      </c>
      <c r="P135" s="71">
        <v>10.95501841607539</v>
      </c>
      <c r="Q135" s="71">
        <v>0.31102555373503199</v>
      </c>
      <c r="R135" s="71">
        <v>0</v>
      </c>
      <c r="S135" s="71">
        <v>0.2532719806890828</v>
      </c>
      <c r="T135" s="72"/>
      <c r="U135" s="71">
        <v>174989</v>
      </c>
      <c r="V135" s="71">
        <v>291</v>
      </c>
      <c r="W135" s="71">
        <v>108</v>
      </c>
      <c r="X135" s="71">
        <v>979</v>
      </c>
      <c r="Y135" s="71">
        <v>1590</v>
      </c>
      <c r="Z135" s="71">
        <v>1975</v>
      </c>
      <c r="AA135" s="71">
        <v>2660</v>
      </c>
      <c r="AB135" s="71">
        <v>5050</v>
      </c>
      <c r="AC135" s="71">
        <v>0</v>
      </c>
      <c r="AD135" s="71">
        <v>0.2532719806890828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1832</v>
      </c>
      <c r="B136" s="70">
        <v>172</v>
      </c>
      <c r="C136" s="70">
        <v>2</v>
      </c>
      <c r="D136" s="70">
        <v>11</v>
      </c>
      <c r="E136" s="70">
        <v>2005</v>
      </c>
      <c r="F136" s="70" t="s">
        <v>789</v>
      </c>
      <c r="G136" s="70" t="s">
        <v>1673</v>
      </c>
      <c r="H136" s="70" t="s">
        <v>1674</v>
      </c>
      <c r="I136" s="148"/>
      <c r="J136" s="71">
        <v>1.559929202675574</v>
      </c>
      <c r="K136" s="71">
        <v>0.90480877467024901</v>
      </c>
      <c r="L136" s="71">
        <v>25.112936370633321</v>
      </c>
      <c r="M136" s="71">
        <v>3.897852445616699</v>
      </c>
      <c r="N136" s="71">
        <v>7.3671378809699393</v>
      </c>
      <c r="O136" s="71">
        <v>5.5319071073806692</v>
      </c>
      <c r="P136" s="71">
        <v>8.2067788451118489</v>
      </c>
      <c r="Q136" s="71">
        <v>0.230413893554205</v>
      </c>
      <c r="R136" s="71">
        <v>0</v>
      </c>
      <c r="S136" s="71">
        <v>1.085698972840994</v>
      </c>
      <c r="T136" s="72"/>
      <c r="U136" s="71">
        <v>48179</v>
      </c>
      <c r="V136" s="71">
        <v>276</v>
      </c>
      <c r="W136" s="71">
        <v>223</v>
      </c>
      <c r="X136" s="71">
        <v>633</v>
      </c>
      <c r="Y136" s="71">
        <v>1502</v>
      </c>
      <c r="Z136" s="71">
        <v>2633</v>
      </c>
      <c r="AA136" s="71">
        <v>1632</v>
      </c>
      <c r="AB136" s="71">
        <v>3911</v>
      </c>
      <c r="AC136" s="71">
        <v>0</v>
      </c>
      <c r="AD136" s="71">
        <v>1.085698972840994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1833</v>
      </c>
      <c r="B137" s="70">
        <v>173</v>
      </c>
      <c r="C137" s="70">
        <v>3</v>
      </c>
      <c r="D137" s="70">
        <v>11</v>
      </c>
      <c r="E137" s="70">
        <v>2006</v>
      </c>
      <c r="F137" s="70" t="s">
        <v>790</v>
      </c>
      <c r="G137" s="70" t="s">
        <v>1673</v>
      </c>
      <c r="H137" s="70" t="s">
        <v>1674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1834</v>
      </c>
      <c r="B138" s="70">
        <v>174</v>
      </c>
      <c r="C138" s="70">
        <v>4</v>
      </c>
      <c r="D138" s="70">
        <v>11</v>
      </c>
      <c r="E138" s="70">
        <v>2007</v>
      </c>
      <c r="F138" s="70" t="s">
        <v>791</v>
      </c>
      <c r="G138" s="70" t="s">
        <v>1673</v>
      </c>
      <c r="H138" s="70" t="s">
        <v>1674</v>
      </c>
      <c r="I138" s="148"/>
      <c r="J138" s="71">
        <v>1.1082448979506729</v>
      </c>
      <c r="K138" s="71">
        <v>0.69128041148492991</v>
      </c>
      <c r="L138" s="71">
        <v>12.146184853112119</v>
      </c>
      <c r="M138" s="71">
        <v>4.3163937679855557</v>
      </c>
      <c r="N138" s="71">
        <v>7.2842057698804874</v>
      </c>
      <c r="O138" s="71">
        <v>5.1375198050971234</v>
      </c>
      <c r="P138" s="71">
        <v>8.2316802735451073</v>
      </c>
      <c r="Q138" s="71">
        <v>0.23320139251149299</v>
      </c>
      <c r="R138" s="71">
        <v>0</v>
      </c>
      <c r="S138" s="71">
        <v>0.24479009023819559</v>
      </c>
      <c r="T138" s="72"/>
      <c r="U138" s="71">
        <v>36395</v>
      </c>
      <c r="V138" s="71">
        <v>230</v>
      </c>
      <c r="W138" s="71">
        <v>148</v>
      </c>
      <c r="X138" s="71">
        <v>878</v>
      </c>
      <c r="Y138" s="71">
        <v>1489</v>
      </c>
      <c r="Z138" s="71">
        <v>2542</v>
      </c>
      <c r="AA138" s="71">
        <v>1612</v>
      </c>
      <c r="AB138" s="71">
        <v>3749</v>
      </c>
      <c r="AC138" s="71">
        <v>0</v>
      </c>
      <c r="AD138" s="71">
        <v>0.24479009023819559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1835</v>
      </c>
      <c r="B139" s="70">
        <v>175</v>
      </c>
      <c r="C139" s="70">
        <v>5</v>
      </c>
      <c r="D139" s="70">
        <v>11</v>
      </c>
      <c r="E139" s="70">
        <v>2008</v>
      </c>
      <c r="F139" s="70" t="s">
        <v>792</v>
      </c>
      <c r="G139" s="70" t="s">
        <v>1673</v>
      </c>
      <c r="H139" s="70" t="s">
        <v>1674</v>
      </c>
      <c r="I139" s="148"/>
      <c r="J139" s="71">
        <v>1.3184513240058029</v>
      </c>
      <c r="K139" s="71">
        <v>0.60670742006666367</v>
      </c>
      <c r="L139" s="71">
        <v>10.48777220020915</v>
      </c>
      <c r="M139" s="71">
        <v>5.0505986885846443</v>
      </c>
      <c r="N139" s="71">
        <v>7.357461546146367</v>
      </c>
      <c r="O139" s="71">
        <v>4.9574585357188834</v>
      </c>
      <c r="P139" s="71">
        <v>7.8499492842926948</v>
      </c>
      <c r="Q139" s="71">
        <v>0.226979911979689</v>
      </c>
      <c r="R139" s="71">
        <v>0</v>
      </c>
      <c r="S139" s="71">
        <v>0.26988576166887679</v>
      </c>
      <c r="T139" s="72"/>
      <c r="U139" s="71">
        <v>45493</v>
      </c>
      <c r="V139" s="71">
        <v>230</v>
      </c>
      <c r="W139" s="71">
        <v>148</v>
      </c>
      <c r="X139" s="71">
        <v>878</v>
      </c>
      <c r="Y139" s="71">
        <v>1484</v>
      </c>
      <c r="Z139" s="71">
        <v>2539</v>
      </c>
      <c r="AA139" s="71">
        <v>1539</v>
      </c>
      <c r="AB139" s="71">
        <v>3709</v>
      </c>
      <c r="AC139" s="71">
        <v>0</v>
      </c>
      <c r="AD139" s="71">
        <v>0.26988576166887679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1836</v>
      </c>
      <c r="B140" s="70">
        <v>176</v>
      </c>
      <c r="C140" s="70">
        <v>6</v>
      </c>
      <c r="D140" s="70">
        <v>11</v>
      </c>
      <c r="E140" s="70">
        <v>2009</v>
      </c>
      <c r="F140" s="70" t="s">
        <v>176</v>
      </c>
      <c r="G140" s="1064" t="s">
        <v>1673</v>
      </c>
      <c r="H140" s="70" t="s">
        <v>1674</v>
      </c>
      <c r="I140" s="148"/>
      <c r="J140" s="71">
        <v>1.650964676631635</v>
      </c>
      <c r="K140" s="71">
        <v>0.31875842732057119</v>
      </c>
      <c r="L140" s="71">
        <v>13.357331127534589</v>
      </c>
      <c r="M140" s="71">
        <v>3.7759998174596539</v>
      </c>
      <c r="N140" s="71">
        <v>6.3067633366258544</v>
      </c>
      <c r="O140" s="71">
        <v>5.0244852255808263</v>
      </c>
      <c r="P140" s="71">
        <v>7.6067074807982076</v>
      </c>
      <c r="Q140" s="71">
        <v>0.211561113476081</v>
      </c>
      <c r="R140" s="71">
        <v>0</v>
      </c>
      <c r="S140" s="71">
        <v>0.26436418898141761</v>
      </c>
      <c r="T140" s="72"/>
      <c r="U140" s="71">
        <v>57528</v>
      </c>
      <c r="V140" s="71">
        <v>148</v>
      </c>
      <c r="W140" s="71">
        <v>216</v>
      </c>
      <c r="X140" s="71">
        <v>829</v>
      </c>
      <c r="Y140" s="71">
        <v>1481</v>
      </c>
      <c r="Z140" s="71">
        <v>2540</v>
      </c>
      <c r="AA140" s="71">
        <v>1531</v>
      </c>
      <c r="AB140" s="71">
        <v>3629</v>
      </c>
      <c r="AC140" s="71">
        <v>0</v>
      </c>
      <c r="AD140" s="71">
        <v>0.26436418898141761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1837</v>
      </c>
      <c r="B141" s="70">
        <v>177</v>
      </c>
      <c r="C141" s="70">
        <v>7</v>
      </c>
      <c r="D141" s="70">
        <v>11</v>
      </c>
      <c r="E141" s="70">
        <v>2010</v>
      </c>
      <c r="F141" s="70" t="s">
        <v>177</v>
      </c>
      <c r="G141" s="1064" t="s">
        <v>1673</v>
      </c>
      <c r="H141" s="70" t="s">
        <v>1674</v>
      </c>
      <c r="I141" s="148"/>
      <c r="J141" s="71">
        <v>1.552420984285837</v>
      </c>
      <c r="K141" s="71">
        <v>0.33243514800088281</v>
      </c>
      <c r="L141" s="71">
        <v>12.160544354099139</v>
      </c>
      <c r="M141" s="71">
        <v>3.3800464671701569</v>
      </c>
      <c r="N141" s="71">
        <v>6.2095216852844031</v>
      </c>
      <c r="O141" s="71">
        <v>5.0150284004789203</v>
      </c>
      <c r="P141" s="71">
        <v>7.7302007170253946</v>
      </c>
      <c r="Q141" s="71">
        <v>0.21646504174329601</v>
      </c>
      <c r="R141" s="71">
        <v>0</v>
      </c>
      <c r="S141" s="71">
        <v>0.1001867439641607</v>
      </c>
      <c r="T141" s="72"/>
      <c r="U141" s="71">
        <v>60554</v>
      </c>
      <c r="V141" s="71">
        <v>148</v>
      </c>
      <c r="W141" s="71">
        <v>216</v>
      </c>
      <c r="X141" s="71">
        <v>829</v>
      </c>
      <c r="Y141" s="71">
        <v>1483</v>
      </c>
      <c r="Z141" s="71">
        <v>2547</v>
      </c>
      <c r="AA141" s="71">
        <v>1517</v>
      </c>
      <c r="AB141" s="71">
        <v>3558</v>
      </c>
      <c r="AC141" s="71">
        <v>0</v>
      </c>
      <c r="AD141" s="71">
        <v>0.1001867439641607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1838</v>
      </c>
      <c r="B142" s="70">
        <v>178</v>
      </c>
      <c r="C142" s="70">
        <v>8</v>
      </c>
      <c r="D142" s="70">
        <v>11</v>
      </c>
      <c r="E142" s="70">
        <v>2011</v>
      </c>
      <c r="F142" s="70" t="s">
        <v>178</v>
      </c>
      <c r="G142" s="70" t="s">
        <v>1673</v>
      </c>
      <c r="H142" s="70" t="s">
        <v>1674</v>
      </c>
      <c r="I142" s="148"/>
      <c r="J142" s="71">
        <v>1.9335597599670751</v>
      </c>
      <c r="K142" s="71">
        <v>0.4658034774714862</v>
      </c>
      <c r="L142" s="71">
        <v>11.346673958506649</v>
      </c>
      <c r="M142" s="71">
        <v>4.2699489693911383</v>
      </c>
      <c r="N142" s="71">
        <v>7.4137898456313556</v>
      </c>
      <c r="O142" s="71">
        <v>4.9373004693910465</v>
      </c>
      <c r="P142" s="71">
        <v>7.4820681001481013</v>
      </c>
      <c r="Q142" s="71">
        <v>0.24639159377259801</v>
      </c>
      <c r="R142" s="71">
        <v>0</v>
      </c>
      <c r="S142" s="71">
        <v>0.1969132517699996</v>
      </c>
      <c r="T142" s="72"/>
      <c r="U142" s="71">
        <v>71031</v>
      </c>
      <c r="V142" s="71">
        <v>148</v>
      </c>
      <c r="W142" s="71">
        <v>216</v>
      </c>
      <c r="X142" s="71">
        <v>829</v>
      </c>
      <c r="Y142" s="71">
        <v>1471</v>
      </c>
      <c r="Z142" s="71">
        <v>2562</v>
      </c>
      <c r="AA142" s="71">
        <v>1512</v>
      </c>
      <c r="AB142" s="71">
        <v>3511</v>
      </c>
      <c r="AC142" s="71">
        <v>0</v>
      </c>
      <c r="AD142" s="71">
        <v>0.1969132517699996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1839</v>
      </c>
      <c r="B143" s="70">
        <v>179</v>
      </c>
      <c r="C143" s="70">
        <v>9</v>
      </c>
      <c r="D143" s="70">
        <v>11</v>
      </c>
      <c r="E143" s="70">
        <v>2012</v>
      </c>
      <c r="F143" s="70" t="s">
        <v>179</v>
      </c>
      <c r="G143" s="70" t="s">
        <v>1673</v>
      </c>
      <c r="H143" s="70" t="s">
        <v>1674</v>
      </c>
      <c r="I143" s="148"/>
      <c r="J143" s="71">
        <v>2.4132066880799359</v>
      </c>
      <c r="K143" s="71">
        <v>0.52474563279860076</v>
      </c>
      <c r="L143" s="71">
        <v>11.448456621775581</v>
      </c>
      <c r="M143" s="71">
        <v>5.3032630529172584</v>
      </c>
      <c r="N143" s="71">
        <v>8.3434325615235618</v>
      </c>
      <c r="O143" s="71">
        <v>4.9405112720992204</v>
      </c>
      <c r="P143" s="71">
        <v>7.5744034788307859</v>
      </c>
      <c r="Q143" s="71">
        <v>0.264192188520677</v>
      </c>
      <c r="R143" s="71">
        <v>0</v>
      </c>
      <c r="S143" s="71">
        <v>0.29552236251666941</v>
      </c>
      <c r="T143" s="72"/>
      <c r="U143" s="71">
        <v>84940</v>
      </c>
      <c r="V143" s="71">
        <v>148</v>
      </c>
      <c r="W143" s="71">
        <v>216</v>
      </c>
      <c r="X143" s="71">
        <v>829</v>
      </c>
      <c r="Y143" s="71">
        <v>1507</v>
      </c>
      <c r="Z143" s="71">
        <v>2584</v>
      </c>
      <c r="AA143" s="71">
        <v>1522</v>
      </c>
      <c r="AB143" s="71">
        <v>3465</v>
      </c>
      <c r="AC143" s="71">
        <v>0</v>
      </c>
      <c r="AD143" s="71">
        <v>0.29552236251666941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1840</v>
      </c>
      <c r="B144" s="70">
        <v>180</v>
      </c>
      <c r="C144" s="70">
        <v>10</v>
      </c>
      <c r="D144" s="70">
        <v>11</v>
      </c>
      <c r="E144" s="70">
        <v>2013</v>
      </c>
      <c r="F144" s="70" t="s">
        <v>180</v>
      </c>
      <c r="G144" s="70" t="s">
        <v>1673</v>
      </c>
      <c r="H144" s="70" t="s">
        <v>1674</v>
      </c>
      <c r="I144" s="148"/>
      <c r="J144" s="71">
        <v>1.8002568673938451</v>
      </c>
      <c r="K144" s="71">
        <v>0.43370405539786688</v>
      </c>
      <c r="L144" s="71">
        <v>10.109889926399701</v>
      </c>
      <c r="M144" s="71">
        <v>4.932161430692874</v>
      </c>
      <c r="N144" s="71">
        <v>8.096627025809406</v>
      </c>
      <c r="O144" s="71">
        <v>4.6964098994983523</v>
      </c>
      <c r="P144" s="71">
        <v>7.5929531582287426</v>
      </c>
      <c r="Q144" s="71">
        <v>0.26455373678916499</v>
      </c>
      <c r="R144" s="71">
        <v>0</v>
      </c>
      <c r="S144" s="71">
        <v>0.32243633481950312</v>
      </c>
      <c r="T144" s="72"/>
      <c r="U144" s="71">
        <v>64519</v>
      </c>
      <c r="V144" s="71">
        <v>148</v>
      </c>
      <c r="W144" s="71">
        <v>216</v>
      </c>
      <c r="X144" s="71">
        <v>829</v>
      </c>
      <c r="Y144" s="71">
        <v>1509</v>
      </c>
      <c r="Z144" s="71">
        <v>2566</v>
      </c>
      <c r="AA144" s="71">
        <v>1520</v>
      </c>
      <c r="AB144" s="71">
        <v>3420</v>
      </c>
      <c r="AC144" s="71">
        <v>0</v>
      </c>
      <c r="AD144" s="71">
        <v>0.32243633481950312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1841</v>
      </c>
      <c r="B145" s="70">
        <v>181</v>
      </c>
      <c r="C145" s="70">
        <v>11</v>
      </c>
      <c r="D145" s="70">
        <v>11</v>
      </c>
      <c r="E145" s="70">
        <v>2014</v>
      </c>
      <c r="F145" s="70" t="s">
        <v>181</v>
      </c>
      <c r="G145" s="70" t="s">
        <v>1673</v>
      </c>
      <c r="H145" s="70" t="s">
        <v>1674</v>
      </c>
      <c r="I145" s="148"/>
      <c r="J145" s="71">
        <v>1.2051818078203209</v>
      </c>
      <c r="K145" s="71">
        <v>0.51601877420835973</v>
      </c>
      <c r="L145" s="71">
        <v>9.720849129711933</v>
      </c>
      <c r="M145" s="71">
        <v>4.6184368617365728</v>
      </c>
      <c r="N145" s="71">
        <v>8.6130528932231769</v>
      </c>
      <c r="O145" s="71">
        <v>4.4538727107495433</v>
      </c>
      <c r="P145" s="71">
        <v>7.6273988400220754</v>
      </c>
      <c r="Q145" s="71">
        <v>0.249296290556171</v>
      </c>
      <c r="R145" s="71">
        <v>0</v>
      </c>
      <c r="S145" s="71">
        <v>0.27665573288596779</v>
      </c>
      <c r="T145" s="72"/>
      <c r="U145" s="71">
        <v>47970</v>
      </c>
      <c r="V145" s="71">
        <v>153</v>
      </c>
      <c r="W145" s="71">
        <v>212</v>
      </c>
      <c r="X145" s="71">
        <v>738</v>
      </c>
      <c r="Y145" s="71">
        <v>1516</v>
      </c>
      <c r="Z145" s="71">
        <v>2563</v>
      </c>
      <c r="AA145" s="71">
        <v>1519</v>
      </c>
      <c r="AB145" s="71">
        <v>3359</v>
      </c>
      <c r="AC145" s="71">
        <v>0</v>
      </c>
      <c r="AD145" s="71">
        <v>0.27665573288596779</v>
      </c>
      <c r="AE145" s="72"/>
      <c r="AF145" s="71"/>
      <c r="AG145" s="71"/>
      <c r="AH145" s="71"/>
      <c r="AI145" s="71"/>
      <c r="AJ145" s="71"/>
      <c r="AK145" s="71"/>
      <c r="AL145" s="71"/>
      <c r="AM145" s="71"/>
      <c r="AN145" s="71"/>
      <c r="AO145" s="71"/>
      <c r="AP145" s="71"/>
      <c r="AQ145" s="72"/>
      <c r="AR145" s="71">
        <v>47</v>
      </c>
      <c r="AS145" s="71">
        <v>23</v>
      </c>
      <c r="AT145" s="71">
        <v>0</v>
      </c>
      <c r="AU145" s="71">
        <v>0</v>
      </c>
      <c r="AV145" s="71">
        <v>0</v>
      </c>
      <c r="AW145" s="71">
        <v>0</v>
      </c>
      <c r="AX145" s="71"/>
      <c r="AY145" s="72"/>
      <c r="AZ145" s="71">
        <v>369.96699999999998</v>
      </c>
      <c r="BA145" s="71">
        <v>23754.1</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1842</v>
      </c>
      <c r="B146" s="70">
        <v>182</v>
      </c>
      <c r="C146" s="70">
        <v>12</v>
      </c>
      <c r="D146" s="70">
        <v>11</v>
      </c>
      <c r="E146" s="70">
        <v>2015</v>
      </c>
      <c r="F146" s="70" t="s">
        <v>182</v>
      </c>
      <c r="G146" s="70" t="s">
        <v>1673</v>
      </c>
      <c r="H146" s="70" t="s">
        <v>1674</v>
      </c>
      <c r="I146" s="148"/>
      <c r="J146" s="71">
        <v>0</v>
      </c>
      <c r="K146" s="71">
        <v>0.49480836287558438</v>
      </c>
      <c r="L146" s="71">
        <v>10.232207824291709</v>
      </c>
      <c r="M146" s="71">
        <v>4.4686740780117322</v>
      </c>
      <c r="N146" s="71">
        <v>7.8646973414271919</v>
      </c>
      <c r="O146" s="71">
        <v>4.4165811752984574</v>
      </c>
      <c r="P146" s="71">
        <v>7.7138296700535642</v>
      </c>
      <c r="Q146" s="71">
        <v>0.240412298392089</v>
      </c>
      <c r="R146" s="71">
        <v>0</v>
      </c>
      <c r="S146" s="71">
        <v>0.30252308849380449</v>
      </c>
      <c r="T146" s="72"/>
      <c r="U146" s="71">
        <v>0</v>
      </c>
      <c r="V146" s="71">
        <v>153</v>
      </c>
      <c r="W146" s="71">
        <v>212</v>
      </c>
      <c r="X146" s="71">
        <v>738</v>
      </c>
      <c r="Y146" s="71">
        <v>1504</v>
      </c>
      <c r="Z146" s="71">
        <v>2566</v>
      </c>
      <c r="AA146" s="71">
        <v>1535</v>
      </c>
      <c r="AB146" s="71">
        <v>3309</v>
      </c>
      <c r="AC146" s="71">
        <v>0</v>
      </c>
      <c r="AD146" s="71">
        <v>0.30252308849380449</v>
      </c>
      <c r="AE146" s="72"/>
      <c r="AF146" s="71">
        <v>0</v>
      </c>
      <c r="AG146" s="71">
        <v>329651.16209868662</v>
      </c>
      <c r="AH146" s="71">
        <v>1323043.548460078</v>
      </c>
      <c r="AI146" s="71">
        <v>4693739.8991953852</v>
      </c>
      <c r="AJ146" s="71">
        <v>6661287.6236400763</v>
      </c>
      <c r="AK146" s="71">
        <v>0</v>
      </c>
      <c r="AL146" s="71">
        <v>0</v>
      </c>
      <c r="AM146" s="71">
        <v>453484.56926706427</v>
      </c>
      <c r="AN146" s="71">
        <v>0</v>
      </c>
      <c r="AO146" s="71">
        <v>0</v>
      </c>
      <c r="AP146" s="71">
        <v>13461206.80266129</v>
      </c>
      <c r="AQ146" s="72"/>
      <c r="AR146" s="71">
        <v>53</v>
      </c>
      <c r="AS146" s="71">
        <v>23</v>
      </c>
      <c r="AT146" s="71">
        <v>0</v>
      </c>
      <c r="AU146" s="71">
        <v>0</v>
      </c>
      <c r="AV146" s="71">
        <v>0</v>
      </c>
      <c r="AW146" s="71">
        <v>0</v>
      </c>
      <c r="AX146" s="71"/>
      <c r="AY146" s="72"/>
      <c r="AZ146" s="71">
        <v>413.06700000000001</v>
      </c>
      <c r="BA146" s="71">
        <v>23754.1</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1843</v>
      </c>
      <c r="B147" s="70">
        <v>183</v>
      </c>
      <c r="C147" s="70">
        <v>13</v>
      </c>
      <c r="D147" s="70">
        <v>11</v>
      </c>
      <c r="E147" s="70">
        <v>2016</v>
      </c>
      <c r="F147" s="70" t="s">
        <v>155</v>
      </c>
      <c r="G147" s="70" t="s">
        <v>1673</v>
      </c>
      <c r="H147" s="70" t="s">
        <v>1674</v>
      </c>
      <c r="I147" s="148"/>
      <c r="J147" s="71">
        <v>0</v>
      </c>
      <c r="K147" s="71">
        <v>0.46674187165636977</v>
      </c>
      <c r="L147" s="71">
        <v>11.00318599920584</v>
      </c>
      <c r="M147" s="71">
        <v>3.8313697732046905</v>
      </c>
      <c r="N147" s="71">
        <v>7.8915228345701678</v>
      </c>
      <c r="O147" s="71">
        <v>4.357847629965657</v>
      </c>
      <c r="P147" s="71">
        <v>8.9400483586717225</v>
      </c>
      <c r="Q147" s="71">
        <v>0.22884777023823169</v>
      </c>
      <c r="R147" s="71">
        <v>0</v>
      </c>
      <c r="S147" s="71">
        <v>0.28559503943118736</v>
      </c>
      <c r="T147" s="72"/>
      <c r="U147" s="71">
        <v>0</v>
      </c>
      <c r="V147" s="71">
        <v>153</v>
      </c>
      <c r="W147" s="71">
        <v>212</v>
      </c>
      <c r="X147" s="71">
        <v>738</v>
      </c>
      <c r="Y147" s="71">
        <v>1484</v>
      </c>
      <c r="Z147" s="71">
        <v>2563</v>
      </c>
      <c r="AA147" s="71">
        <v>1840</v>
      </c>
      <c r="AB147" s="71">
        <v>3240</v>
      </c>
      <c r="AC147" s="71">
        <v>0</v>
      </c>
      <c r="AD147" s="71">
        <v>0.28559503943118741</v>
      </c>
      <c r="AE147" s="72"/>
      <c r="AF147" s="71">
        <v>0</v>
      </c>
      <c r="AG147" s="71">
        <v>314224.97468460858</v>
      </c>
      <c r="AH147" s="71">
        <v>1121344.6010884549</v>
      </c>
      <c r="AI147" s="71">
        <v>4685288.2457058812</v>
      </c>
      <c r="AJ147" s="71">
        <v>6528606.1558038387</v>
      </c>
      <c r="AK147" s="71">
        <v>0</v>
      </c>
      <c r="AL147" s="71">
        <v>0</v>
      </c>
      <c r="AM147" s="71">
        <v>444373.37521706981</v>
      </c>
      <c r="AN147" s="71">
        <v>0</v>
      </c>
      <c r="AO147" s="71">
        <v>0</v>
      </c>
      <c r="AP147" s="71">
        <v>13093837.352499852</v>
      </c>
      <c r="AQ147" s="72"/>
      <c r="AR147" s="71">
        <v>56</v>
      </c>
      <c r="AS147" s="71">
        <v>29</v>
      </c>
      <c r="AT147" s="71">
        <v>0</v>
      </c>
      <c r="AU147" s="71">
        <v>0</v>
      </c>
      <c r="AV147" s="71">
        <v>0</v>
      </c>
      <c r="AW147" s="71">
        <v>0</v>
      </c>
      <c r="AX147" s="71"/>
      <c r="AY147" s="72"/>
      <c r="AZ147" s="71">
        <v>431.56700000000001</v>
      </c>
      <c r="BA147" s="71">
        <v>23974.2</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1844</v>
      </c>
      <c r="B148" s="70">
        <v>184</v>
      </c>
      <c r="C148" s="70">
        <v>14</v>
      </c>
      <c r="D148" s="70">
        <v>11</v>
      </c>
      <c r="E148" s="70">
        <v>2017</v>
      </c>
      <c r="F148" s="70" t="s">
        <v>156</v>
      </c>
      <c r="G148" s="70" t="s">
        <v>1673</v>
      </c>
      <c r="H148" s="70" t="s">
        <v>1674</v>
      </c>
      <c r="I148" s="148"/>
      <c r="J148" s="71">
        <v>1.6792670665024196</v>
      </c>
      <c r="K148" s="71">
        <v>0.47694030849839347</v>
      </c>
      <c r="L148" s="71">
        <v>9.9326866391202522</v>
      </c>
      <c r="M148" s="71">
        <v>3.8416760448161478</v>
      </c>
      <c r="N148" s="71">
        <v>7.7847552099836141</v>
      </c>
      <c r="O148" s="71">
        <v>4.2549595474327457</v>
      </c>
      <c r="P148" s="71">
        <v>9.1199855843096103</v>
      </c>
      <c r="Q148" s="71">
        <v>0.21938841093427899</v>
      </c>
      <c r="R148" s="71">
        <v>0</v>
      </c>
      <c r="S148" s="71">
        <v>0.329863541098464</v>
      </c>
      <c r="T148" s="72"/>
      <c r="U148" s="71">
        <v>62766.999999999993</v>
      </c>
      <c r="V148" s="71">
        <v>153</v>
      </c>
      <c r="W148" s="71">
        <v>212</v>
      </c>
      <c r="X148" s="71">
        <v>738</v>
      </c>
      <c r="Y148" s="71">
        <v>1496</v>
      </c>
      <c r="Z148" s="71">
        <v>2544</v>
      </c>
      <c r="AA148" s="71">
        <v>1889</v>
      </c>
      <c r="AB148" s="71">
        <v>3212</v>
      </c>
      <c r="AC148" s="71">
        <v>0</v>
      </c>
      <c r="AD148" s="71">
        <v>0.329863541098464</v>
      </c>
      <c r="AE148" s="72"/>
      <c r="AF148" s="71">
        <v>508806.46171404398</v>
      </c>
      <c r="AG148" s="71">
        <v>315137.9704836717</v>
      </c>
      <c r="AH148" s="71">
        <v>1369841.0720476741</v>
      </c>
      <c r="AI148" s="71">
        <v>4569371.2652878799</v>
      </c>
      <c r="AJ148" s="71">
        <v>5968013.0860704603</v>
      </c>
      <c r="AK148" s="71">
        <v>0</v>
      </c>
      <c r="AL148" s="71">
        <v>0</v>
      </c>
      <c r="AM148" s="71">
        <v>441222.42554747831</v>
      </c>
      <c r="AN148" s="71">
        <v>0</v>
      </c>
      <c r="AO148" s="71">
        <v>0</v>
      </c>
      <c r="AP148" s="71">
        <v>13172392.281151207</v>
      </c>
      <c r="AQ148" s="72"/>
      <c r="AR148" s="71">
        <v>57</v>
      </c>
      <c r="AS148" s="71">
        <v>31</v>
      </c>
      <c r="AT148" s="71">
        <v>0</v>
      </c>
      <c r="AU148" s="71">
        <v>0</v>
      </c>
      <c r="AV148" s="71">
        <v>0</v>
      </c>
      <c r="AW148" s="71">
        <v>0</v>
      </c>
      <c r="AX148" s="71"/>
      <c r="AY148" s="72"/>
      <c r="AZ148" s="71">
        <v>435.16699999999997</v>
      </c>
      <c r="BA148" s="71">
        <v>24073.200000000001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1845</v>
      </c>
      <c r="B149" s="70">
        <v>185</v>
      </c>
      <c r="C149" s="70">
        <v>15</v>
      </c>
      <c r="D149" s="70">
        <v>11</v>
      </c>
      <c r="E149" s="70">
        <v>2018</v>
      </c>
      <c r="F149" s="70" t="s">
        <v>183</v>
      </c>
      <c r="G149" s="70" t="s">
        <v>1673</v>
      </c>
      <c r="H149" s="70" t="s">
        <v>1674</v>
      </c>
      <c r="I149" s="148"/>
      <c r="J149" s="71">
        <v>1.483285583345928</v>
      </c>
      <c r="K149" s="71">
        <v>0.44390224596692696</v>
      </c>
      <c r="L149" s="71">
        <v>9.1119606263567423</v>
      </c>
      <c r="M149" s="71">
        <v>3.8606234844967919</v>
      </c>
      <c r="N149" s="71">
        <v>7.1241738864489488</v>
      </c>
      <c r="O149" s="71">
        <v>4.1028087104413755</v>
      </c>
      <c r="P149" s="71">
        <v>9.2012789491743909</v>
      </c>
      <c r="Q149" s="71">
        <v>0.20313557098353799</v>
      </c>
      <c r="R149" s="71">
        <v>0</v>
      </c>
      <c r="S149" s="71">
        <v>0.3893340768698188</v>
      </c>
      <c r="T149" s="72"/>
      <c r="U149" s="71">
        <v>57929.999999999993</v>
      </c>
      <c r="V149" s="71">
        <v>153</v>
      </c>
      <c r="W149" s="71">
        <v>212</v>
      </c>
      <c r="X149" s="71">
        <v>738</v>
      </c>
      <c r="Y149" s="71">
        <v>1487</v>
      </c>
      <c r="Z149" s="71">
        <v>2500</v>
      </c>
      <c r="AA149" s="71">
        <v>1925</v>
      </c>
      <c r="AB149" s="71">
        <v>3205</v>
      </c>
      <c r="AC149" s="71">
        <v>0</v>
      </c>
      <c r="AD149" s="71">
        <v>0.3893340768698188</v>
      </c>
      <c r="AE149" s="72"/>
      <c r="AF149" s="71">
        <v>471392.26295982569</v>
      </c>
      <c r="AG149" s="71">
        <v>285124.47539345571</v>
      </c>
      <c r="AH149" s="71">
        <v>1291075.378956385</v>
      </c>
      <c r="AI149" s="71">
        <v>4670830.7935561202</v>
      </c>
      <c r="AJ149" s="71">
        <v>5510563.3115259064</v>
      </c>
      <c r="AK149" s="71">
        <v>0</v>
      </c>
      <c r="AL149" s="71">
        <v>0</v>
      </c>
      <c r="AM149" s="71">
        <v>441171.80983083462</v>
      </c>
      <c r="AN149" s="71">
        <v>0</v>
      </c>
      <c r="AO149" s="71">
        <v>0</v>
      </c>
      <c r="AP149" s="71">
        <v>12670158.032222528</v>
      </c>
      <c r="AQ149" s="72"/>
      <c r="AR149" s="71">
        <v>58</v>
      </c>
      <c r="AS149" s="71">
        <v>38</v>
      </c>
      <c r="AT149" s="71">
        <v>0</v>
      </c>
      <c r="AU149" s="71">
        <v>0</v>
      </c>
      <c r="AV149" s="71">
        <v>0</v>
      </c>
      <c r="AW149" s="71">
        <v>0</v>
      </c>
      <c r="AX149" s="71"/>
      <c r="AY149" s="72"/>
      <c r="AZ149" s="71">
        <v>443.64400000000006</v>
      </c>
      <c r="BA149" s="71">
        <v>24468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1846</v>
      </c>
      <c r="B150" s="70">
        <v>186</v>
      </c>
      <c r="C150" s="70">
        <v>16</v>
      </c>
      <c r="D150" s="70">
        <v>11</v>
      </c>
      <c r="E150" s="70">
        <v>2019</v>
      </c>
      <c r="F150" s="70" t="s">
        <v>158</v>
      </c>
      <c r="G150" s="70" t="s">
        <v>1673</v>
      </c>
      <c r="H150" s="70" t="s">
        <v>1674</v>
      </c>
      <c r="I150" s="148"/>
      <c r="J150" s="71">
        <v>1.4255150364010321</v>
      </c>
      <c r="K150" s="71">
        <v>0.41190859741963876</v>
      </c>
      <c r="L150" s="71">
        <v>9.1527853190645114</v>
      </c>
      <c r="M150" s="71">
        <v>3.4633298215921458</v>
      </c>
      <c r="N150" s="71">
        <v>7.1879074849443425</v>
      </c>
      <c r="O150" s="71">
        <v>4.0267254813350233</v>
      </c>
      <c r="P150" s="71">
        <v>7.811442941014775</v>
      </c>
      <c r="Q150" s="71">
        <v>0.19407864046579901</v>
      </c>
      <c r="R150" s="71">
        <v>0</v>
      </c>
      <c r="S150" s="71">
        <v>0.27242457485746951</v>
      </c>
      <c r="T150" s="72"/>
      <c r="U150" s="71">
        <v>58566</v>
      </c>
      <c r="V150" s="71">
        <v>153</v>
      </c>
      <c r="W150" s="71">
        <v>212</v>
      </c>
      <c r="X150" s="71">
        <v>738</v>
      </c>
      <c r="Y150" s="71">
        <v>1482</v>
      </c>
      <c r="Z150" s="71">
        <v>2521</v>
      </c>
      <c r="AA150" s="71">
        <v>1622</v>
      </c>
      <c r="AB150" s="71">
        <v>3145</v>
      </c>
      <c r="AC150" s="71">
        <v>0</v>
      </c>
      <c r="AD150" s="71">
        <v>0.27242457485746951</v>
      </c>
      <c r="AE150" s="72"/>
      <c r="AF150" s="71">
        <v>467639.5600091794</v>
      </c>
      <c r="AG150" s="71">
        <v>285040.04203433759</v>
      </c>
      <c r="AH150" s="71">
        <v>1393975.762279982</v>
      </c>
      <c r="AI150" s="71">
        <v>4577026.4275903394</v>
      </c>
      <c r="AJ150" s="71">
        <v>5793245.5805325573</v>
      </c>
      <c r="AK150" s="71">
        <v>0</v>
      </c>
      <c r="AL150" s="71">
        <v>0</v>
      </c>
      <c r="AM150" s="71">
        <v>428325.32445267582</v>
      </c>
      <c r="AN150" s="71">
        <v>0</v>
      </c>
      <c r="AO150" s="71">
        <v>0</v>
      </c>
      <c r="AP150" s="71">
        <v>12945252.696899071</v>
      </c>
      <c r="AQ150" s="72"/>
      <c r="AR150" s="71">
        <v>59</v>
      </c>
      <c r="AS150" s="71">
        <v>51</v>
      </c>
      <c r="AT150" s="71">
        <v>0</v>
      </c>
      <c r="AU150" s="71">
        <v>0</v>
      </c>
      <c r="AV150" s="71">
        <v>0</v>
      </c>
      <c r="AW150" s="71">
        <v>0</v>
      </c>
      <c r="AX150" s="71"/>
      <c r="AY150" s="72"/>
      <c r="AZ150" s="71">
        <v>453.84400000000011</v>
      </c>
      <c r="BA150" s="71">
        <v>26204.799999999999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1847</v>
      </c>
      <c r="B151" s="70">
        <v>187</v>
      </c>
      <c r="C151" s="70">
        <v>17</v>
      </c>
      <c r="D151" s="70">
        <v>11</v>
      </c>
      <c r="E151" s="70">
        <v>2020</v>
      </c>
      <c r="F151" s="70" t="s">
        <v>159</v>
      </c>
      <c r="G151" s="70" t="s">
        <v>1673</v>
      </c>
      <c r="H151" s="70" t="s">
        <v>1674</v>
      </c>
      <c r="I151" s="148"/>
      <c r="J151" s="71">
        <v>0</v>
      </c>
      <c r="K151" s="71">
        <v>0.40156735207754685</v>
      </c>
      <c r="L151" s="71">
        <v>11.709662529857644</v>
      </c>
      <c r="M151" s="71">
        <v>3.2488560489820086</v>
      </c>
      <c r="N151" s="71">
        <v>6.5169961850473506</v>
      </c>
      <c r="O151" s="71">
        <v>3.4720033496615486</v>
      </c>
      <c r="P151" s="71">
        <v>7.435304638670603</v>
      </c>
      <c r="Q151" s="71">
        <v>0.18207071385586401</v>
      </c>
      <c r="R151" s="71">
        <v>0</v>
      </c>
      <c r="S151" s="71">
        <v>0.23131057944639161</v>
      </c>
      <c r="T151" s="72"/>
      <c r="U151" s="71">
        <v>0</v>
      </c>
      <c r="V151" s="71">
        <v>138</v>
      </c>
      <c r="W151" s="71">
        <v>241</v>
      </c>
      <c r="X151" s="71">
        <v>728</v>
      </c>
      <c r="Y151" s="71">
        <v>1466</v>
      </c>
      <c r="Z151" s="71">
        <v>2481</v>
      </c>
      <c r="AA151" s="71">
        <v>1641</v>
      </c>
      <c r="AB151" s="71">
        <v>3088</v>
      </c>
      <c r="AC151" s="71">
        <v>0</v>
      </c>
      <c r="AD151" s="71">
        <v>0.23131057944639161</v>
      </c>
      <c r="AE151" s="72"/>
      <c r="AF151" s="71">
        <v>0</v>
      </c>
      <c r="AG151" s="71">
        <v>257284.44178558703</v>
      </c>
      <c r="AH151" s="71">
        <v>1717201.964001291</v>
      </c>
      <c r="AI151" s="71">
        <v>4179944.2470708322</v>
      </c>
      <c r="AJ151" s="71">
        <v>6020111.1449345676</v>
      </c>
      <c r="AK151" s="71"/>
      <c r="AL151" s="71"/>
      <c r="AM151" s="71">
        <v>403018.30839557177</v>
      </c>
      <c r="AN151" s="71"/>
      <c r="AO151" s="71"/>
      <c r="AP151" s="71">
        <v>12577560.10618785</v>
      </c>
      <c r="AQ151" s="72"/>
      <c r="AR151" s="71">
        <v>61</v>
      </c>
      <c r="AS151" s="71">
        <v>66</v>
      </c>
      <c r="AT151" s="71">
        <v>0</v>
      </c>
      <c r="AU151" s="71">
        <v>0</v>
      </c>
      <c r="AV151" s="71">
        <v>0</v>
      </c>
      <c r="AW151" s="71">
        <v>0</v>
      </c>
      <c r="AX151" s="71"/>
      <c r="AY151" s="72"/>
      <c r="AZ151" s="71">
        <v>467.94400000000007</v>
      </c>
      <c r="BA151" s="71">
        <v>26895.599999999999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1848</v>
      </c>
      <c r="B152" s="70">
        <v>187</v>
      </c>
      <c r="C152" s="70">
        <v>18</v>
      </c>
      <c r="D152" s="70">
        <v>11</v>
      </c>
      <c r="E152" s="70">
        <v>2021</v>
      </c>
      <c r="F152" s="70" t="s">
        <v>160</v>
      </c>
      <c r="G152" s="70" t="s">
        <v>1673</v>
      </c>
      <c r="H152" s="70" t="s">
        <v>1674</v>
      </c>
      <c r="I152" s="148"/>
      <c r="J152" s="71">
        <v>1.4090453593349261</v>
      </c>
      <c r="K152" s="71">
        <v>0.38682082829422998</v>
      </c>
      <c r="L152" s="71">
        <v>10.686108559835855</v>
      </c>
      <c r="M152" s="71">
        <v>3.2995917892708388</v>
      </c>
      <c r="N152" s="71">
        <v>6.4341269657119282</v>
      </c>
      <c r="O152" s="71">
        <v>3.3203684350860034</v>
      </c>
      <c r="P152" s="71">
        <v>7.6343800683747158</v>
      </c>
      <c r="Q152" s="71">
        <v>0.17697132252162801</v>
      </c>
      <c r="R152" s="71">
        <v>0</v>
      </c>
      <c r="S152" s="71">
        <v>0.22996120639570991</v>
      </c>
      <c r="T152" s="72"/>
      <c r="U152" s="71">
        <v>67390</v>
      </c>
      <c r="V152" s="71">
        <v>138</v>
      </c>
      <c r="W152" s="71">
        <v>241</v>
      </c>
      <c r="X152" s="71">
        <v>728</v>
      </c>
      <c r="Y152" s="71">
        <v>1465</v>
      </c>
      <c r="Z152" s="71">
        <v>2443</v>
      </c>
      <c r="AA152" s="71">
        <v>1643</v>
      </c>
      <c r="AB152" s="71">
        <v>3031</v>
      </c>
      <c r="AC152" s="71">
        <v>0</v>
      </c>
      <c r="AD152" s="71">
        <v>0.22996120639570991</v>
      </c>
      <c r="AE152" s="72"/>
      <c r="AF152" s="71">
        <v>516178.39294757106</v>
      </c>
      <c r="AG152" s="71">
        <v>261727.34024498178</v>
      </c>
      <c r="AH152" s="71">
        <v>1539571.4956667428</v>
      </c>
      <c r="AI152" s="71">
        <v>4586637.9038527021</v>
      </c>
      <c r="AJ152" s="71">
        <v>5860298.651858015</v>
      </c>
      <c r="AK152" s="71">
        <v>0</v>
      </c>
      <c r="AL152" s="71">
        <v>0</v>
      </c>
      <c r="AM152" s="71">
        <v>397860.84394545062</v>
      </c>
      <c r="AN152" s="71">
        <v>0</v>
      </c>
      <c r="AO152" s="71">
        <v>0</v>
      </c>
      <c r="AP152" s="71">
        <v>13162274.628515463</v>
      </c>
      <c r="AQ152" s="72"/>
      <c r="AR152" s="71">
        <v>65</v>
      </c>
      <c r="AS152" s="71">
        <v>71</v>
      </c>
      <c r="AT152" s="71">
        <v>0</v>
      </c>
      <c r="AU152" s="71">
        <v>0</v>
      </c>
      <c r="AV152" s="71">
        <v>0</v>
      </c>
      <c r="AW152" s="71">
        <v>0</v>
      </c>
      <c r="AX152" s="71"/>
      <c r="AY152" s="72"/>
      <c r="AZ152" s="71">
        <v>499.07299999999998</v>
      </c>
      <c r="BA152" s="71">
        <v>27143.1</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1675</v>
      </c>
      <c r="B153" s="70">
        <v>187</v>
      </c>
      <c r="C153" s="70">
        <v>19</v>
      </c>
      <c r="D153" s="70">
        <v>11</v>
      </c>
      <c r="E153" s="70">
        <v>2022</v>
      </c>
      <c r="F153" s="70" t="s">
        <v>161</v>
      </c>
      <c r="G153" s="70" t="s">
        <v>1673</v>
      </c>
      <c r="H153" s="70" t="s">
        <v>1674</v>
      </c>
      <c r="I153" s="148"/>
      <c r="J153" s="71">
        <v>1.152886585120749</v>
      </c>
      <c r="K153" s="71">
        <v>0.37001504043291494</v>
      </c>
      <c r="L153" s="71">
        <v>9.5815072282736224</v>
      </c>
      <c r="M153" s="71">
        <v>3.3641068322827299</v>
      </c>
      <c r="N153" s="71">
        <v>6.3322403347674125</v>
      </c>
      <c r="O153" s="71">
        <v>3.4947278821079433</v>
      </c>
      <c r="P153" s="71">
        <v>7.528899571661551</v>
      </c>
      <c r="Q153" s="71">
        <v>0.17525552114358986</v>
      </c>
      <c r="R153" s="71">
        <v>0</v>
      </c>
      <c r="S153" s="71">
        <v>0.30496883328118268</v>
      </c>
      <c r="T153" s="72"/>
      <c r="U153" s="71">
        <v>67816</v>
      </c>
      <c r="V153" s="71">
        <v>138</v>
      </c>
      <c r="W153" s="71">
        <v>241</v>
      </c>
      <c r="X153" s="71">
        <v>728</v>
      </c>
      <c r="Y153" s="71">
        <v>1464</v>
      </c>
      <c r="Z153" s="71">
        <v>2443</v>
      </c>
      <c r="AA153" s="71">
        <v>1645</v>
      </c>
      <c r="AB153" s="71">
        <v>2977</v>
      </c>
      <c r="AC153" s="71">
        <v>0</v>
      </c>
      <c r="AD153" s="71">
        <v>0.30496883328118268</v>
      </c>
      <c r="AE153" s="72"/>
      <c r="AF153" s="71">
        <v>463083.30509278172</v>
      </c>
      <c r="AG153" s="71">
        <v>264026.50284226495</v>
      </c>
      <c r="AH153" s="71">
        <v>1708938.513748389</v>
      </c>
      <c r="AI153" s="71">
        <v>4555101.9036341673</v>
      </c>
      <c r="AJ153" s="71">
        <v>5961209.8970889747</v>
      </c>
      <c r="AK153" s="71">
        <v>0</v>
      </c>
      <c r="AL153" s="71">
        <v>0</v>
      </c>
      <c r="AM153" s="71">
        <v>384411.95544998301</v>
      </c>
      <c r="AN153" s="71">
        <v>0</v>
      </c>
      <c r="AO153" s="71">
        <v>0</v>
      </c>
      <c r="AP153" s="71">
        <v>13336772.077856561</v>
      </c>
      <c r="AQ153" s="72"/>
      <c r="AR153" s="71">
        <v>70</v>
      </c>
      <c r="AS153" s="71">
        <v>78</v>
      </c>
      <c r="AT153" s="71">
        <v>0</v>
      </c>
      <c r="AU153" s="71">
        <v>0</v>
      </c>
      <c r="AV153" s="71">
        <v>0</v>
      </c>
      <c r="AW153" s="71">
        <v>0</v>
      </c>
      <c r="AX153" s="71"/>
      <c r="AY153" s="72"/>
      <c r="AZ153" s="71">
        <v>543.57899999999995</v>
      </c>
      <c r="BA153" s="71">
        <v>27489.599999999999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1849</v>
      </c>
      <c r="B154" s="70">
        <v>187</v>
      </c>
      <c r="C154" s="70">
        <v>20</v>
      </c>
      <c r="D154" s="70">
        <v>11</v>
      </c>
      <c r="E154" s="70">
        <v>2023</v>
      </c>
      <c r="F154" s="70" t="s">
        <v>1539</v>
      </c>
      <c r="G154" s="70" t="s">
        <v>1673</v>
      </c>
      <c r="H154" s="70" t="s">
        <v>1674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75</v>
      </c>
      <c r="AS154" s="71">
        <v>81</v>
      </c>
      <c r="AT154" s="71">
        <v>0</v>
      </c>
      <c r="AU154" s="71">
        <v>0</v>
      </c>
      <c r="AV154" s="71">
        <v>0</v>
      </c>
      <c r="AW154" s="71">
        <v>0</v>
      </c>
      <c r="AX154" s="71"/>
      <c r="AY154" s="72"/>
      <c r="AZ154" s="71">
        <v>587.87899999999991</v>
      </c>
      <c r="BA154" s="71">
        <v>27638.9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1672</v>
      </c>
      <c r="B155" s="70">
        <v>187</v>
      </c>
      <c r="C155" s="70">
        <v>21</v>
      </c>
      <c r="D155" s="70">
        <v>11</v>
      </c>
      <c r="E155" s="70">
        <v>2024</v>
      </c>
      <c r="F155" s="70" t="s">
        <v>1554</v>
      </c>
      <c r="G155" s="70" t="s">
        <v>1673</v>
      </c>
      <c r="H155" s="70" t="s">
        <v>1674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1850</v>
      </c>
      <c r="B156" s="70">
        <v>1</v>
      </c>
      <c r="C156" s="70">
        <v>1</v>
      </c>
      <c r="D156" s="70">
        <v>1</v>
      </c>
      <c r="E156" s="70">
        <v>1990</v>
      </c>
      <c r="F156" s="70" t="s">
        <v>787</v>
      </c>
      <c r="G156" s="70" t="s">
        <v>1651</v>
      </c>
      <c r="H156" s="70" t="s">
        <v>1652</v>
      </c>
      <c r="I156" s="148" t="s">
        <v>793</v>
      </c>
      <c r="J156" s="71">
        <v>16.81309318696831</v>
      </c>
      <c r="K156" s="71">
        <v>2.224407154205104</v>
      </c>
      <c r="L156" s="71">
        <v>16.586134707507561</v>
      </c>
      <c r="M156" s="71">
        <v>3.4742333410237118</v>
      </c>
      <c r="N156" s="71">
        <v>8.6384912486221701</v>
      </c>
      <c r="O156" s="71">
        <v>3.5228757704835889</v>
      </c>
      <c r="P156" s="71">
        <v>4.3861257944061229</v>
      </c>
      <c r="Q156" s="71">
        <v>0.31194939201345301</v>
      </c>
      <c r="R156" s="71">
        <v>0</v>
      </c>
      <c r="S156" s="71">
        <v>0.25402427370103048</v>
      </c>
      <c r="T156" s="72"/>
      <c r="U156" s="71">
        <v>472052</v>
      </c>
      <c r="V156" s="71">
        <v>407</v>
      </c>
      <c r="W156" s="71">
        <v>194</v>
      </c>
      <c r="X156" s="71">
        <v>1165</v>
      </c>
      <c r="Y156" s="71">
        <v>1848</v>
      </c>
      <c r="Z156" s="71">
        <v>1449</v>
      </c>
      <c r="AA156" s="71">
        <v>1065</v>
      </c>
      <c r="AB156" s="71">
        <v>5065</v>
      </c>
      <c r="AC156" s="71">
        <v>0</v>
      </c>
      <c r="AD156" s="71">
        <v>0.25402427370103048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1851</v>
      </c>
      <c r="B157" s="70">
        <v>2</v>
      </c>
      <c r="C157" s="70">
        <v>2</v>
      </c>
      <c r="D157" s="70">
        <v>1</v>
      </c>
      <c r="E157" s="70">
        <v>2005</v>
      </c>
      <c r="F157" s="70" t="s">
        <v>789</v>
      </c>
      <c r="G157" s="70" t="s">
        <v>1651</v>
      </c>
      <c r="H157" s="70" t="s">
        <v>1652</v>
      </c>
      <c r="I157" s="148"/>
      <c r="J157" s="71">
        <v>7.640282565909696</v>
      </c>
      <c r="K157" s="71">
        <v>1.029383895820501</v>
      </c>
      <c r="L157" s="71">
        <v>1.238754708865321</v>
      </c>
      <c r="M157" s="71">
        <v>4.3288945802030634</v>
      </c>
      <c r="N157" s="71">
        <v>9.0936575441533058</v>
      </c>
      <c r="O157" s="71">
        <v>4.1095367649208461</v>
      </c>
      <c r="P157" s="71">
        <v>3.9072715457425891</v>
      </c>
      <c r="Q157" s="71">
        <v>0.235480524811086</v>
      </c>
      <c r="R157" s="71">
        <v>0</v>
      </c>
      <c r="S157" s="71">
        <v>5.2772209971172851E-2</v>
      </c>
      <c r="T157" s="72"/>
      <c r="U157" s="71">
        <v>235973</v>
      </c>
      <c r="V157" s="71">
        <v>314</v>
      </c>
      <c r="W157" s="71">
        <v>11</v>
      </c>
      <c r="X157" s="71">
        <v>703</v>
      </c>
      <c r="Y157" s="71">
        <v>1854</v>
      </c>
      <c r="Z157" s="71">
        <v>1956</v>
      </c>
      <c r="AA157" s="71">
        <v>777</v>
      </c>
      <c r="AB157" s="71">
        <v>3997</v>
      </c>
      <c r="AC157" s="71">
        <v>0</v>
      </c>
      <c r="AD157" s="71">
        <v>5.2772209971172851E-2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1852</v>
      </c>
      <c r="B158" s="70">
        <v>3</v>
      </c>
      <c r="C158" s="70">
        <v>3</v>
      </c>
      <c r="D158" s="70">
        <v>1</v>
      </c>
      <c r="E158" s="70">
        <v>2006</v>
      </c>
      <c r="F158" s="70" t="s">
        <v>790</v>
      </c>
      <c r="G158" s="1064" t="s">
        <v>1651</v>
      </c>
      <c r="H158" s="70" t="s">
        <v>1652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1853</v>
      </c>
      <c r="B159" s="70">
        <v>4</v>
      </c>
      <c r="C159" s="70">
        <v>4</v>
      </c>
      <c r="D159" s="70">
        <v>1</v>
      </c>
      <c r="E159" s="70">
        <v>2007</v>
      </c>
      <c r="F159" s="70" t="s">
        <v>791</v>
      </c>
      <c r="G159" s="1064" t="s">
        <v>1651</v>
      </c>
      <c r="H159" s="70" t="s">
        <v>1652</v>
      </c>
      <c r="I159" s="148"/>
      <c r="J159" s="71">
        <v>9.3316991400322422</v>
      </c>
      <c r="K159" s="71">
        <v>0.89565896792395261</v>
      </c>
      <c r="L159" s="71">
        <v>0.49241289945049138</v>
      </c>
      <c r="M159" s="71">
        <v>5.4766089493575274</v>
      </c>
      <c r="N159" s="71">
        <v>9.0110859826191128</v>
      </c>
      <c r="O159" s="71">
        <v>3.8581924893510648</v>
      </c>
      <c r="P159" s="71">
        <v>3.7226395281726949</v>
      </c>
      <c r="Q159" s="71">
        <v>0.240479216710971</v>
      </c>
      <c r="R159" s="71">
        <v>0</v>
      </c>
      <c r="S159" s="71">
        <v>2.8437202675425211E-2</v>
      </c>
      <c r="T159" s="72"/>
      <c r="U159" s="71">
        <v>306455</v>
      </c>
      <c r="V159" s="71">
        <v>298</v>
      </c>
      <c r="W159" s="71">
        <v>6</v>
      </c>
      <c r="X159" s="71">
        <v>1114</v>
      </c>
      <c r="Y159" s="71">
        <v>1842</v>
      </c>
      <c r="Z159" s="71">
        <v>1909</v>
      </c>
      <c r="AA159" s="71">
        <v>729</v>
      </c>
      <c r="AB159" s="71">
        <v>3866</v>
      </c>
      <c r="AC159" s="71">
        <v>0</v>
      </c>
      <c r="AD159" s="71">
        <v>2.8437202675425211E-2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1854</v>
      </c>
      <c r="B160" s="70">
        <v>5</v>
      </c>
      <c r="C160" s="70">
        <v>5</v>
      </c>
      <c r="D160" s="70">
        <v>1</v>
      </c>
      <c r="E160" s="70">
        <v>2008</v>
      </c>
      <c r="F160" s="70" t="s">
        <v>792</v>
      </c>
      <c r="G160" s="70" t="s">
        <v>1651</v>
      </c>
      <c r="H160" s="70" t="s">
        <v>1652</v>
      </c>
      <c r="I160" s="148"/>
      <c r="J160" s="71">
        <v>9.9708225532192749</v>
      </c>
      <c r="K160" s="71">
        <v>0.78608178773854687</v>
      </c>
      <c r="L160" s="71">
        <v>3.897482912239886</v>
      </c>
      <c r="M160" s="71">
        <v>6.4081628007782383</v>
      </c>
      <c r="N160" s="71">
        <v>9.0728804780645884</v>
      </c>
      <c r="O160" s="71">
        <v>3.7390835352113672</v>
      </c>
      <c r="P160" s="71">
        <v>3.5092690757591769</v>
      </c>
      <c r="Q160" s="71">
        <v>0.23181448006984701</v>
      </c>
      <c r="R160" s="71">
        <v>0</v>
      </c>
      <c r="S160" s="71">
        <v>3.091859265402069E-2</v>
      </c>
      <c r="T160" s="72"/>
      <c r="U160" s="71">
        <v>344042</v>
      </c>
      <c r="V160" s="71">
        <v>298</v>
      </c>
      <c r="W160" s="71">
        <v>55</v>
      </c>
      <c r="X160" s="71">
        <v>1114</v>
      </c>
      <c r="Y160" s="71">
        <v>1830</v>
      </c>
      <c r="Z160" s="71">
        <v>1915</v>
      </c>
      <c r="AA160" s="71">
        <v>688</v>
      </c>
      <c r="AB160" s="71">
        <v>3788</v>
      </c>
      <c r="AC160" s="71">
        <v>0</v>
      </c>
      <c r="AD160" s="71">
        <v>3.091859265402069E-2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1855</v>
      </c>
      <c r="B161" s="70">
        <v>6</v>
      </c>
      <c r="C161" s="70">
        <v>6</v>
      </c>
      <c r="D161" s="70">
        <v>1</v>
      </c>
      <c r="E161" s="70">
        <v>2009</v>
      </c>
      <c r="F161" s="70" t="s">
        <v>176</v>
      </c>
      <c r="G161" s="70" t="s">
        <v>1651</v>
      </c>
      <c r="H161" s="70" t="s">
        <v>1652</v>
      </c>
      <c r="I161" s="148"/>
      <c r="J161" s="71">
        <v>8.4836361589679381</v>
      </c>
      <c r="K161" s="71">
        <v>0.56644234044128527</v>
      </c>
      <c r="L161" s="71">
        <v>3.6485302616876889</v>
      </c>
      <c r="M161" s="71">
        <v>4.641428002402157</v>
      </c>
      <c r="N161" s="71">
        <v>7.8014790227539246</v>
      </c>
      <c r="O161" s="71">
        <v>3.841555239400773</v>
      </c>
      <c r="P161" s="71">
        <v>3.4282352460814911</v>
      </c>
      <c r="Q161" s="71">
        <v>0.21669128101146101</v>
      </c>
      <c r="R161" s="71">
        <v>0</v>
      </c>
      <c r="S161" s="71">
        <v>3.1349109884479108E-2</v>
      </c>
      <c r="T161" s="72"/>
      <c r="U161" s="71">
        <v>295613</v>
      </c>
      <c r="V161" s="71">
        <v>263</v>
      </c>
      <c r="W161" s="71">
        <v>59</v>
      </c>
      <c r="X161" s="71">
        <v>1019</v>
      </c>
      <c r="Y161" s="71">
        <v>1832</v>
      </c>
      <c r="Z161" s="71">
        <v>1942</v>
      </c>
      <c r="AA161" s="71">
        <v>690</v>
      </c>
      <c r="AB161" s="71">
        <v>3717</v>
      </c>
      <c r="AC161" s="71">
        <v>0</v>
      </c>
      <c r="AD161" s="71">
        <v>3.1349109884479108E-2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1856</v>
      </c>
      <c r="B162" s="70">
        <v>7</v>
      </c>
      <c r="C162" s="70">
        <v>7</v>
      </c>
      <c r="D162" s="70">
        <v>1</v>
      </c>
      <c r="E162" s="70">
        <v>2010</v>
      </c>
      <c r="F162" s="70" t="s">
        <v>177</v>
      </c>
      <c r="G162" s="70" t="s">
        <v>1651</v>
      </c>
      <c r="H162" s="70" t="s">
        <v>1652</v>
      </c>
      <c r="I162" s="148"/>
      <c r="J162" s="71">
        <v>7.7997143540669507</v>
      </c>
      <c r="K162" s="71">
        <v>0.5907462427312985</v>
      </c>
      <c r="L162" s="71">
        <v>3.3216301707955971</v>
      </c>
      <c r="M162" s="71">
        <v>4.1547253920945586</v>
      </c>
      <c r="N162" s="71">
        <v>7.6750190486354093</v>
      </c>
      <c r="O162" s="71">
        <v>3.815910891294914</v>
      </c>
      <c r="P162" s="71">
        <v>3.490565254556623</v>
      </c>
      <c r="Q162" s="71">
        <v>0.222974811126807</v>
      </c>
      <c r="R162" s="71">
        <v>0</v>
      </c>
      <c r="S162" s="71">
        <v>2.1130955268678722E-2</v>
      </c>
      <c r="T162" s="72"/>
      <c r="U162" s="71">
        <v>304237</v>
      </c>
      <c r="V162" s="71">
        <v>263</v>
      </c>
      <c r="W162" s="71">
        <v>59</v>
      </c>
      <c r="X162" s="71">
        <v>1019</v>
      </c>
      <c r="Y162" s="71">
        <v>1833</v>
      </c>
      <c r="Z162" s="71">
        <v>1938</v>
      </c>
      <c r="AA162" s="71">
        <v>685</v>
      </c>
      <c r="AB162" s="71">
        <v>3665</v>
      </c>
      <c r="AC162" s="71">
        <v>0</v>
      </c>
      <c r="AD162" s="71">
        <v>2.1130955268678722E-2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1857</v>
      </c>
      <c r="B163" s="70">
        <v>8</v>
      </c>
      <c r="C163" s="70">
        <v>8</v>
      </c>
      <c r="D163" s="70">
        <v>1</v>
      </c>
      <c r="E163" s="70">
        <v>2011</v>
      </c>
      <c r="F163" s="70" t="s">
        <v>178</v>
      </c>
      <c r="G163" s="70" t="s">
        <v>1651</v>
      </c>
      <c r="H163" s="70" t="s">
        <v>1652</v>
      </c>
      <c r="I163" s="148"/>
      <c r="J163" s="71">
        <v>11.20874501898218</v>
      </c>
      <c r="K163" s="71">
        <v>0.82774536875000593</v>
      </c>
      <c r="L163" s="71">
        <v>3.0993229794069079</v>
      </c>
      <c r="M163" s="71">
        <v>5.2485862482624492</v>
      </c>
      <c r="N163" s="71">
        <v>9.1072183895689047</v>
      </c>
      <c r="O163" s="71">
        <v>3.7733155031489725</v>
      </c>
      <c r="P163" s="71">
        <v>3.3253636000658227</v>
      </c>
      <c r="Q163" s="71">
        <v>0.25376018316198101</v>
      </c>
      <c r="R163" s="71">
        <v>0</v>
      </c>
      <c r="S163" s="71">
        <v>2.374477535648686E-2</v>
      </c>
      <c r="T163" s="72"/>
      <c r="U163" s="71">
        <v>411763</v>
      </c>
      <c r="V163" s="71">
        <v>263</v>
      </c>
      <c r="W163" s="71">
        <v>59</v>
      </c>
      <c r="X163" s="71">
        <v>1019</v>
      </c>
      <c r="Y163" s="71">
        <v>1807</v>
      </c>
      <c r="Z163" s="71">
        <v>1958</v>
      </c>
      <c r="AA163" s="71">
        <v>672</v>
      </c>
      <c r="AB163" s="71">
        <v>3616</v>
      </c>
      <c r="AC163" s="71">
        <v>0</v>
      </c>
      <c r="AD163" s="71">
        <v>2.374477535648686E-2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1858</v>
      </c>
      <c r="B164" s="70">
        <v>9</v>
      </c>
      <c r="C164" s="70">
        <v>9</v>
      </c>
      <c r="D164" s="70">
        <v>1</v>
      </c>
      <c r="E164" s="70">
        <v>2012</v>
      </c>
      <c r="F164" s="70" t="s">
        <v>179</v>
      </c>
      <c r="G164" s="70" t="s">
        <v>1651</v>
      </c>
      <c r="H164" s="70" t="s">
        <v>1652</v>
      </c>
      <c r="I164" s="148"/>
      <c r="J164" s="71">
        <v>8.4091758273843649</v>
      </c>
      <c r="K164" s="71">
        <v>0.93248717179751361</v>
      </c>
      <c r="L164" s="71">
        <v>3.1271247253924028</v>
      </c>
      <c r="M164" s="71">
        <v>6.5187274438150604</v>
      </c>
      <c r="N164" s="71">
        <v>9.9711493319866857</v>
      </c>
      <c r="O164" s="71">
        <v>3.722591117173832</v>
      </c>
      <c r="P164" s="71">
        <v>3.2347978063337788</v>
      </c>
      <c r="Q164" s="71">
        <v>0.27288422589192102</v>
      </c>
      <c r="R164" s="71">
        <v>0</v>
      </c>
      <c r="S164" s="71">
        <v>3.5232497990127558E-2</v>
      </c>
      <c r="T164" s="72"/>
      <c r="U164" s="71">
        <v>295986</v>
      </c>
      <c r="V164" s="71">
        <v>263</v>
      </c>
      <c r="W164" s="71">
        <v>59</v>
      </c>
      <c r="X164" s="71">
        <v>1019</v>
      </c>
      <c r="Y164" s="71">
        <v>1801</v>
      </c>
      <c r="Z164" s="71">
        <v>1947</v>
      </c>
      <c r="AA164" s="71">
        <v>650</v>
      </c>
      <c r="AB164" s="71">
        <v>3579</v>
      </c>
      <c r="AC164" s="71">
        <v>0</v>
      </c>
      <c r="AD164" s="71">
        <v>3.5232497990127558E-2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1859</v>
      </c>
      <c r="B165" s="70">
        <v>10</v>
      </c>
      <c r="C165" s="70">
        <v>10</v>
      </c>
      <c r="D165" s="70">
        <v>1</v>
      </c>
      <c r="E165" s="70">
        <v>2013</v>
      </c>
      <c r="F165" s="70" t="s">
        <v>180</v>
      </c>
      <c r="G165" s="70" t="s">
        <v>1651</v>
      </c>
      <c r="H165" s="70" t="s">
        <v>1652</v>
      </c>
      <c r="I165" s="148"/>
      <c r="J165" s="71">
        <v>6.4611863245026457</v>
      </c>
      <c r="K165" s="71">
        <v>0.77070382817323635</v>
      </c>
      <c r="L165" s="71">
        <v>2.7614977113776962</v>
      </c>
      <c r="M165" s="71">
        <v>6.0625723737949802</v>
      </c>
      <c r="N165" s="71">
        <v>9.6633699625465486</v>
      </c>
      <c r="O165" s="71">
        <v>3.5946021210501811</v>
      </c>
      <c r="P165" s="71">
        <v>3.2270050922472158</v>
      </c>
      <c r="Q165" s="71">
        <v>0.273140130000743</v>
      </c>
      <c r="R165" s="71">
        <v>0</v>
      </c>
      <c r="S165" s="71">
        <v>3.7963841697819668E-2</v>
      </c>
      <c r="T165" s="72"/>
      <c r="U165" s="71">
        <v>231561</v>
      </c>
      <c r="V165" s="71">
        <v>263</v>
      </c>
      <c r="W165" s="71">
        <v>59</v>
      </c>
      <c r="X165" s="71">
        <v>1019</v>
      </c>
      <c r="Y165" s="71">
        <v>1801</v>
      </c>
      <c r="Z165" s="71">
        <v>1964</v>
      </c>
      <c r="AA165" s="71">
        <v>646</v>
      </c>
      <c r="AB165" s="71">
        <v>3531</v>
      </c>
      <c r="AC165" s="71">
        <v>0</v>
      </c>
      <c r="AD165" s="71">
        <v>3.7963841697819668E-2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1860</v>
      </c>
      <c r="B166" s="70">
        <v>11</v>
      </c>
      <c r="C166" s="70">
        <v>11</v>
      </c>
      <c r="D166" s="70">
        <v>1</v>
      </c>
      <c r="E166" s="70">
        <v>2014</v>
      </c>
      <c r="F166" s="70" t="s">
        <v>181</v>
      </c>
      <c r="G166" s="70" t="s">
        <v>1651</v>
      </c>
      <c r="H166" s="70" t="s">
        <v>1652</v>
      </c>
      <c r="I166" s="148"/>
      <c r="J166" s="71">
        <v>8.0675578702608792</v>
      </c>
      <c r="K166" s="71">
        <v>0.78245984062966967</v>
      </c>
      <c r="L166" s="71">
        <v>2.797036777888811</v>
      </c>
      <c r="M166" s="71">
        <v>6.4144956413007952</v>
      </c>
      <c r="N166" s="71">
        <v>10.226579952375801</v>
      </c>
      <c r="O166" s="71">
        <v>3.385151791080808</v>
      </c>
      <c r="P166" s="71">
        <v>3.2739065462109238</v>
      </c>
      <c r="Q166" s="71">
        <v>0.259315641322793</v>
      </c>
      <c r="R166" s="71">
        <v>0</v>
      </c>
      <c r="S166" s="71">
        <v>3.5859220422340882E-2</v>
      </c>
      <c r="T166" s="72"/>
      <c r="U166" s="71">
        <v>321114</v>
      </c>
      <c r="V166" s="71">
        <v>232</v>
      </c>
      <c r="W166" s="71">
        <v>61</v>
      </c>
      <c r="X166" s="71">
        <v>1025</v>
      </c>
      <c r="Y166" s="71">
        <v>1800</v>
      </c>
      <c r="Z166" s="71">
        <v>1948</v>
      </c>
      <c r="AA166" s="71">
        <v>652</v>
      </c>
      <c r="AB166" s="71">
        <v>3494</v>
      </c>
      <c r="AC166" s="71">
        <v>0</v>
      </c>
      <c r="AD166" s="71">
        <v>3.5859220422340882E-2</v>
      </c>
      <c r="AE166" s="72"/>
      <c r="AF166" s="71"/>
      <c r="AG166" s="71"/>
      <c r="AH166" s="71"/>
      <c r="AI166" s="71"/>
      <c r="AJ166" s="71"/>
      <c r="AK166" s="71"/>
      <c r="AL166" s="71"/>
      <c r="AM166" s="71"/>
      <c r="AN166" s="71"/>
      <c r="AO166" s="71"/>
      <c r="AP166" s="71"/>
      <c r="AQ166" s="72"/>
      <c r="AR166" s="71">
        <v>7</v>
      </c>
      <c r="AS166" s="71">
        <v>2</v>
      </c>
      <c r="AT166" s="71">
        <v>0</v>
      </c>
      <c r="AU166" s="71">
        <v>0</v>
      </c>
      <c r="AV166" s="71">
        <v>0</v>
      </c>
      <c r="AW166" s="71">
        <v>0</v>
      </c>
      <c r="AX166" s="71"/>
      <c r="AY166" s="72"/>
      <c r="AZ166" s="71">
        <v>22.355</v>
      </c>
      <c r="BA166" s="71">
        <v>20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1861</v>
      </c>
      <c r="B167" s="70">
        <v>12</v>
      </c>
      <c r="C167" s="70">
        <v>12</v>
      </c>
      <c r="D167" s="70">
        <v>1</v>
      </c>
      <c r="E167" s="70">
        <v>2015</v>
      </c>
      <c r="F167" s="70" t="s">
        <v>182</v>
      </c>
      <c r="G167" s="70" t="s">
        <v>1651</v>
      </c>
      <c r="H167" s="70" t="s">
        <v>1652</v>
      </c>
      <c r="I167" s="148"/>
      <c r="J167" s="71">
        <v>6.6506073731181417</v>
      </c>
      <c r="K167" s="71">
        <v>0.75029764828193179</v>
      </c>
      <c r="L167" s="71">
        <v>2.9441730060462001</v>
      </c>
      <c r="M167" s="71">
        <v>6.2064917750162936</v>
      </c>
      <c r="N167" s="71">
        <v>9.3184113446963135</v>
      </c>
      <c r="O167" s="71">
        <v>3.3683746531796888</v>
      </c>
      <c r="P167" s="71">
        <v>3.3619231591308374</v>
      </c>
      <c r="Q167" s="71">
        <v>0.24869486170931401</v>
      </c>
      <c r="R167" s="71">
        <v>0</v>
      </c>
      <c r="S167" s="71">
        <v>3.9360122214368527E-2</v>
      </c>
      <c r="T167" s="72"/>
      <c r="U167" s="71">
        <v>265406</v>
      </c>
      <c r="V167" s="71">
        <v>232</v>
      </c>
      <c r="W167" s="71">
        <v>61</v>
      </c>
      <c r="X167" s="71">
        <v>1025</v>
      </c>
      <c r="Y167" s="71">
        <v>1782</v>
      </c>
      <c r="Z167" s="71">
        <v>1957</v>
      </c>
      <c r="AA167" s="71">
        <v>669</v>
      </c>
      <c r="AB167" s="71">
        <v>3423</v>
      </c>
      <c r="AC167" s="71">
        <v>0</v>
      </c>
      <c r="AD167" s="71">
        <v>3.9360122214368527E-2</v>
      </c>
      <c r="AE167" s="72"/>
      <c r="AF167" s="71">
        <v>2048217.8746026</v>
      </c>
      <c r="AG167" s="71">
        <v>499863.20004506712</v>
      </c>
      <c r="AH167" s="71">
        <v>380687.05875502242</v>
      </c>
      <c r="AI167" s="71">
        <v>6519083.193326924</v>
      </c>
      <c r="AJ167" s="71">
        <v>7892562.8625841858</v>
      </c>
      <c r="AK167" s="71">
        <v>0</v>
      </c>
      <c r="AL167" s="71">
        <v>0</v>
      </c>
      <c r="AM167" s="71">
        <v>469107.79105505021</v>
      </c>
      <c r="AN167" s="71">
        <v>0</v>
      </c>
      <c r="AO167" s="71">
        <v>0</v>
      </c>
      <c r="AP167" s="71">
        <v>17809521.980368849</v>
      </c>
      <c r="AQ167" s="72"/>
      <c r="AR167" s="71">
        <v>9</v>
      </c>
      <c r="AS167" s="71">
        <v>2</v>
      </c>
      <c r="AT167" s="71">
        <v>0</v>
      </c>
      <c r="AU167" s="71">
        <v>0</v>
      </c>
      <c r="AV167" s="71">
        <v>0</v>
      </c>
      <c r="AW167" s="71">
        <v>1</v>
      </c>
      <c r="AX167" s="71"/>
      <c r="AY167" s="72"/>
      <c r="AZ167" s="71">
        <v>30.254999999999999</v>
      </c>
      <c r="BA167" s="71">
        <v>20</v>
      </c>
      <c r="BB167" s="71">
        <v>0</v>
      </c>
      <c r="BC167" s="71">
        <v>0</v>
      </c>
      <c r="BD167" s="71">
        <v>0</v>
      </c>
      <c r="BE167" s="71">
        <v>100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1862</v>
      </c>
      <c r="B168" s="70">
        <v>13</v>
      </c>
      <c r="C168" s="70">
        <v>13</v>
      </c>
      <c r="D168" s="70">
        <v>1</v>
      </c>
      <c r="E168" s="70">
        <v>2016</v>
      </c>
      <c r="F168" s="70" t="s">
        <v>155</v>
      </c>
      <c r="G168" s="70" t="s">
        <v>1651</v>
      </c>
      <c r="H168" s="70" t="s">
        <v>1652</v>
      </c>
      <c r="I168" s="148"/>
      <c r="J168" s="71">
        <v>7.1199456882772738</v>
      </c>
      <c r="K168" s="71">
        <v>0.70773930865541046</v>
      </c>
      <c r="L168" s="71">
        <v>3.1660110658092271</v>
      </c>
      <c r="M168" s="71">
        <v>5.3213469072287367</v>
      </c>
      <c r="N168" s="71">
        <v>9.3751716693714329</v>
      </c>
      <c r="O168" s="71">
        <v>3.3104679420769156</v>
      </c>
      <c r="P168" s="71">
        <v>3.673193782149903</v>
      </c>
      <c r="Q168" s="71">
        <v>0.23697045344113188</v>
      </c>
      <c r="R168" s="71">
        <v>0</v>
      </c>
      <c r="S168" s="71">
        <v>7.4739054760019838E-2</v>
      </c>
      <c r="T168" s="72"/>
      <c r="U168" s="71">
        <v>270459</v>
      </c>
      <c r="V168" s="71">
        <v>232</v>
      </c>
      <c r="W168" s="71">
        <v>61</v>
      </c>
      <c r="X168" s="71">
        <v>1025</v>
      </c>
      <c r="Y168" s="71">
        <v>1763</v>
      </c>
      <c r="Z168" s="71">
        <v>1947</v>
      </c>
      <c r="AA168" s="71">
        <v>756</v>
      </c>
      <c r="AB168" s="71">
        <v>3355</v>
      </c>
      <c r="AC168" s="71">
        <v>0</v>
      </c>
      <c r="AD168" s="71">
        <v>7.4739054760019838E-2</v>
      </c>
      <c r="AE168" s="72"/>
      <c r="AF168" s="71">
        <v>2231150.4102136809</v>
      </c>
      <c r="AG168" s="71">
        <v>476471.85703809938</v>
      </c>
      <c r="AH168" s="71">
        <v>322651.04087922518</v>
      </c>
      <c r="AI168" s="71">
        <v>6507344.7857026123</v>
      </c>
      <c r="AJ168" s="71">
        <v>7756019.3077373104</v>
      </c>
      <c r="AK168" s="71">
        <v>0</v>
      </c>
      <c r="AL168" s="71">
        <v>0</v>
      </c>
      <c r="AM168" s="71">
        <v>460145.88699174981</v>
      </c>
      <c r="AN168" s="71">
        <v>0</v>
      </c>
      <c r="AO168" s="71">
        <v>0</v>
      </c>
      <c r="AP168" s="71">
        <v>17753783.288562678</v>
      </c>
      <c r="AQ168" s="72"/>
      <c r="AR168" s="71">
        <v>9</v>
      </c>
      <c r="AS168" s="71">
        <v>2</v>
      </c>
      <c r="AT168" s="71">
        <v>0</v>
      </c>
      <c r="AU168" s="71">
        <v>0</v>
      </c>
      <c r="AV168" s="71">
        <v>0</v>
      </c>
      <c r="AW168" s="71">
        <v>1</v>
      </c>
      <c r="AX168" s="71"/>
      <c r="AY168" s="72"/>
      <c r="AZ168" s="71">
        <v>30.254999999999999</v>
      </c>
      <c r="BA168" s="71">
        <v>20</v>
      </c>
      <c r="BB168" s="71">
        <v>0</v>
      </c>
      <c r="BC168" s="71">
        <v>0</v>
      </c>
      <c r="BD168" s="71">
        <v>0</v>
      </c>
      <c r="BE168" s="71">
        <v>100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1863</v>
      </c>
      <c r="B169" s="70">
        <v>14</v>
      </c>
      <c r="C169" s="70">
        <v>14</v>
      </c>
      <c r="D169" s="70">
        <v>1</v>
      </c>
      <c r="E169" s="70">
        <v>2017</v>
      </c>
      <c r="F169" s="70" t="s">
        <v>156</v>
      </c>
      <c r="G169" s="70" t="s">
        <v>1651</v>
      </c>
      <c r="H169" s="70" t="s">
        <v>1652</v>
      </c>
      <c r="I169" s="148"/>
      <c r="J169" s="71">
        <v>7.1713508474491467</v>
      </c>
      <c r="K169" s="71">
        <v>0.7232036050433156</v>
      </c>
      <c r="L169" s="71">
        <v>2.8579900235204496</v>
      </c>
      <c r="M169" s="71">
        <v>5.3356611733557608</v>
      </c>
      <c r="N169" s="71">
        <v>9.2886283755486296</v>
      </c>
      <c r="O169" s="71">
        <v>3.284882292121821</v>
      </c>
      <c r="P169" s="71">
        <v>3.6402695238588909</v>
      </c>
      <c r="Q169" s="71">
        <v>0.228062859311817</v>
      </c>
      <c r="R169" s="71">
        <v>0</v>
      </c>
      <c r="S169" s="71">
        <v>4.6076955194619053E-2</v>
      </c>
      <c r="T169" s="72"/>
      <c r="U169" s="71">
        <v>268048</v>
      </c>
      <c r="V169" s="71">
        <v>232</v>
      </c>
      <c r="W169" s="71">
        <v>61</v>
      </c>
      <c r="X169" s="71">
        <v>1025</v>
      </c>
      <c r="Y169" s="71">
        <v>1785</v>
      </c>
      <c r="Z169" s="71">
        <v>1964</v>
      </c>
      <c r="AA169" s="71">
        <v>754</v>
      </c>
      <c r="AB169" s="71">
        <v>3339</v>
      </c>
      <c r="AC169" s="71">
        <v>0</v>
      </c>
      <c r="AD169" s="71">
        <v>4.6076955194619053E-2</v>
      </c>
      <c r="AE169" s="72"/>
      <c r="AF169" s="71">
        <v>2172870.3689761511</v>
      </c>
      <c r="AG169" s="71">
        <v>477856.26896870468</v>
      </c>
      <c r="AH169" s="71">
        <v>394152.38393824582</v>
      </c>
      <c r="AI169" s="71">
        <v>6346348.9795664996</v>
      </c>
      <c r="AJ169" s="71">
        <v>7120924.7049704352</v>
      </c>
      <c r="AK169" s="71">
        <v>0</v>
      </c>
      <c r="AL169" s="71">
        <v>0</v>
      </c>
      <c r="AM169" s="71">
        <v>458668.01958375768</v>
      </c>
      <c r="AN169" s="71">
        <v>0</v>
      </c>
      <c r="AO169" s="71">
        <v>0</v>
      </c>
      <c r="AP169" s="71">
        <v>16970820.726003796</v>
      </c>
      <c r="AQ169" s="72"/>
      <c r="AR169" s="71">
        <v>9</v>
      </c>
      <c r="AS169" s="71">
        <v>2</v>
      </c>
      <c r="AT169" s="71">
        <v>0</v>
      </c>
      <c r="AU169" s="71">
        <v>0</v>
      </c>
      <c r="AV169" s="71">
        <v>0</v>
      </c>
      <c r="AW169" s="71">
        <v>1</v>
      </c>
      <c r="AX169" s="71"/>
      <c r="AY169" s="72"/>
      <c r="AZ169" s="71">
        <v>30.254999999999999</v>
      </c>
      <c r="BA169" s="71">
        <v>20</v>
      </c>
      <c r="BB169" s="71">
        <v>0</v>
      </c>
      <c r="BC169" s="71">
        <v>0</v>
      </c>
      <c r="BD169" s="71">
        <v>0</v>
      </c>
      <c r="BE169" s="71">
        <v>100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1864</v>
      </c>
      <c r="B170" s="70">
        <v>15</v>
      </c>
      <c r="C170" s="70">
        <v>15</v>
      </c>
      <c r="D170" s="70">
        <v>1</v>
      </c>
      <c r="E170" s="70">
        <v>2018</v>
      </c>
      <c r="F170" s="70" t="s">
        <v>183</v>
      </c>
      <c r="G170" s="70" t="s">
        <v>1651</v>
      </c>
      <c r="H170" s="70" t="s">
        <v>1652</v>
      </c>
      <c r="I170" s="148"/>
      <c r="J170" s="71">
        <v>7.5125739095738311</v>
      </c>
      <c r="K170" s="71">
        <v>0.67310667362305265</v>
      </c>
      <c r="L170" s="71">
        <v>2.6218377273950999</v>
      </c>
      <c r="M170" s="71">
        <v>5.3619770618011007</v>
      </c>
      <c r="N170" s="71">
        <v>8.4416909131964015</v>
      </c>
      <c r="O170" s="71">
        <v>3.1952674236917429</v>
      </c>
      <c r="P170" s="71">
        <v>3.618373072480527</v>
      </c>
      <c r="Q170" s="71">
        <v>0.209346892654798</v>
      </c>
      <c r="R170" s="71">
        <v>0</v>
      </c>
      <c r="S170" s="71">
        <v>6.0493354560704871E-2</v>
      </c>
      <c r="T170" s="72"/>
      <c r="U170" s="71">
        <v>293405</v>
      </c>
      <c r="V170" s="71">
        <v>232</v>
      </c>
      <c r="W170" s="71">
        <v>61</v>
      </c>
      <c r="X170" s="71">
        <v>1025</v>
      </c>
      <c r="Y170" s="71">
        <v>1762</v>
      </c>
      <c r="Z170" s="71">
        <v>1947</v>
      </c>
      <c r="AA170" s="71">
        <v>757</v>
      </c>
      <c r="AB170" s="71">
        <v>3303</v>
      </c>
      <c r="AC170" s="71">
        <v>0</v>
      </c>
      <c r="AD170" s="71">
        <v>6.0493354560704871E-2</v>
      </c>
      <c r="AE170" s="72"/>
      <c r="AF170" s="71">
        <v>2387516.7773818001</v>
      </c>
      <c r="AG170" s="71">
        <v>432345.60974693933</v>
      </c>
      <c r="AH170" s="71">
        <v>371488.67036009202</v>
      </c>
      <c r="AI170" s="71">
        <v>6487264.991050167</v>
      </c>
      <c r="AJ170" s="71">
        <v>6529665.470685035</v>
      </c>
      <c r="AK170" s="71">
        <v>0</v>
      </c>
      <c r="AL170" s="71">
        <v>0</v>
      </c>
      <c r="AM170" s="71">
        <v>454661.61868057633</v>
      </c>
      <c r="AN170" s="71">
        <v>0</v>
      </c>
      <c r="AO170" s="71">
        <v>0</v>
      </c>
      <c r="AP170" s="71">
        <v>16662943.137904609</v>
      </c>
      <c r="AQ170" s="72"/>
      <c r="AR170" s="71">
        <v>9</v>
      </c>
      <c r="AS170" s="71">
        <v>2</v>
      </c>
      <c r="AT170" s="71">
        <v>0</v>
      </c>
      <c r="AU170" s="71">
        <v>0</v>
      </c>
      <c r="AV170" s="71">
        <v>0</v>
      </c>
      <c r="AW170" s="71">
        <v>1</v>
      </c>
      <c r="AX170" s="71"/>
      <c r="AY170" s="72"/>
      <c r="AZ170" s="71">
        <v>29.855</v>
      </c>
      <c r="BA170" s="71">
        <v>20</v>
      </c>
      <c r="BB170" s="71">
        <v>0</v>
      </c>
      <c r="BC170" s="71">
        <v>0</v>
      </c>
      <c r="BD170" s="71">
        <v>0</v>
      </c>
      <c r="BE170" s="71">
        <v>100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1865</v>
      </c>
      <c r="B171" s="70">
        <v>16</v>
      </c>
      <c r="C171" s="70">
        <v>16</v>
      </c>
      <c r="D171" s="70">
        <v>1</v>
      </c>
      <c r="E171" s="70">
        <v>2019</v>
      </c>
      <c r="F171" s="70" t="s">
        <v>158</v>
      </c>
      <c r="G171" s="70" t="s">
        <v>1651</v>
      </c>
      <c r="H171" s="70" t="s">
        <v>1652</v>
      </c>
      <c r="I171" s="148"/>
      <c r="J171" s="71">
        <v>6.4301033832128311</v>
      </c>
      <c r="K171" s="71">
        <v>0.62459342876703394</v>
      </c>
      <c r="L171" s="71">
        <v>2.6335844550138456</v>
      </c>
      <c r="M171" s="71">
        <v>4.8101803077668697</v>
      </c>
      <c r="N171" s="71">
        <v>8.405292625781744</v>
      </c>
      <c r="O171" s="71">
        <v>3.0555834374430386</v>
      </c>
      <c r="P171" s="71">
        <v>3.178515623347566</v>
      </c>
      <c r="Q171" s="71">
        <v>0.200805054396092</v>
      </c>
      <c r="R171" s="71">
        <v>0</v>
      </c>
      <c r="S171" s="71">
        <v>5.2332281872393693E-2</v>
      </c>
      <c r="T171" s="72"/>
      <c r="U171" s="71">
        <v>264175</v>
      </c>
      <c r="V171" s="71">
        <v>232</v>
      </c>
      <c r="W171" s="71">
        <v>61</v>
      </c>
      <c r="X171" s="71">
        <v>1025</v>
      </c>
      <c r="Y171" s="71">
        <v>1733</v>
      </c>
      <c r="Z171" s="71">
        <v>1913</v>
      </c>
      <c r="AA171" s="71">
        <v>660</v>
      </c>
      <c r="AB171" s="71">
        <v>3254</v>
      </c>
      <c r="AC171" s="71">
        <v>0</v>
      </c>
      <c r="AD171" s="71">
        <v>5.2332281872393693E-2</v>
      </c>
      <c r="AE171" s="72"/>
      <c r="AF171" s="71">
        <v>2109392.4933481021</v>
      </c>
      <c r="AG171" s="71">
        <v>432217.58007821121</v>
      </c>
      <c r="AH171" s="71">
        <v>401096.79952395702</v>
      </c>
      <c r="AI171" s="71">
        <v>6356981.1494310265</v>
      </c>
      <c r="AJ171" s="71">
        <v>6774422.8009871263</v>
      </c>
      <c r="AK171" s="71">
        <v>0</v>
      </c>
      <c r="AL171" s="71">
        <v>0</v>
      </c>
      <c r="AM171" s="71">
        <v>443170.30390111514</v>
      </c>
      <c r="AN171" s="71">
        <v>0</v>
      </c>
      <c r="AO171" s="71">
        <v>0</v>
      </c>
      <c r="AP171" s="71">
        <v>16517281.127269538</v>
      </c>
      <c r="AQ171" s="72"/>
      <c r="AR171" s="71">
        <v>9</v>
      </c>
      <c r="AS171" s="71">
        <v>2</v>
      </c>
      <c r="AT171" s="71">
        <v>0</v>
      </c>
      <c r="AU171" s="71">
        <v>0</v>
      </c>
      <c r="AV171" s="71">
        <v>0</v>
      </c>
      <c r="AW171" s="71">
        <v>3</v>
      </c>
      <c r="AX171" s="71"/>
      <c r="AY171" s="72"/>
      <c r="AZ171" s="71">
        <v>30.254999999999999</v>
      </c>
      <c r="BA171" s="71">
        <v>20</v>
      </c>
      <c r="BB171" s="71">
        <v>0</v>
      </c>
      <c r="BC171" s="71">
        <v>0</v>
      </c>
      <c r="BD171" s="71">
        <v>0</v>
      </c>
      <c r="BE171" s="71">
        <v>2246.5</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1866</v>
      </c>
      <c r="B172" s="70">
        <v>17</v>
      </c>
      <c r="C172" s="70">
        <v>17</v>
      </c>
      <c r="D172" s="70">
        <v>1</v>
      </c>
      <c r="E172" s="70">
        <v>2020</v>
      </c>
      <c r="F172" s="70" t="s">
        <v>159</v>
      </c>
      <c r="G172" s="70" t="s">
        <v>1651</v>
      </c>
      <c r="H172" s="70" t="s">
        <v>1652</v>
      </c>
      <c r="I172" s="148"/>
      <c r="J172" s="71">
        <v>4.197202754788246</v>
      </c>
      <c r="K172" s="71">
        <v>0.55870240289049999</v>
      </c>
      <c r="L172" s="71">
        <v>7.9198132463352522</v>
      </c>
      <c r="M172" s="71">
        <v>4.2529667784063943</v>
      </c>
      <c r="N172" s="71">
        <v>7.5483352811803544</v>
      </c>
      <c r="O172" s="71">
        <v>2.685519721080416</v>
      </c>
      <c r="P172" s="71">
        <v>2.9677785120836351</v>
      </c>
      <c r="Q172" s="71">
        <v>0.18784886474895801</v>
      </c>
      <c r="R172" s="71">
        <v>0</v>
      </c>
      <c r="S172" s="71">
        <v>9.0394481610600264E-2</v>
      </c>
      <c r="T172" s="72"/>
      <c r="U172" s="71">
        <v>195474</v>
      </c>
      <c r="V172" s="71">
        <v>192</v>
      </c>
      <c r="W172" s="71">
        <v>163</v>
      </c>
      <c r="X172" s="71">
        <v>953</v>
      </c>
      <c r="Y172" s="71">
        <v>1698</v>
      </c>
      <c r="Z172" s="71">
        <v>1919</v>
      </c>
      <c r="AA172" s="71">
        <v>655</v>
      </c>
      <c r="AB172" s="71">
        <v>3186</v>
      </c>
      <c r="AC172" s="71">
        <v>0</v>
      </c>
      <c r="AD172" s="71">
        <v>9.0394481610600264E-2</v>
      </c>
      <c r="AE172" s="72"/>
      <c r="AF172" s="71">
        <v>1526242.8977923179</v>
      </c>
      <c r="AG172" s="71">
        <v>357960.96248429496</v>
      </c>
      <c r="AH172" s="71">
        <v>1161427.0544904997</v>
      </c>
      <c r="AI172" s="71">
        <v>5471822.6201353064</v>
      </c>
      <c r="AJ172" s="71">
        <v>6972816.3193034763</v>
      </c>
      <c r="AK172" s="71"/>
      <c r="AL172" s="71"/>
      <c r="AM172" s="71">
        <v>415808.39719828102</v>
      </c>
      <c r="AN172" s="71"/>
      <c r="AO172" s="71"/>
      <c r="AP172" s="71">
        <v>15906078.251404176</v>
      </c>
      <c r="AQ172" s="72"/>
      <c r="AR172" s="71">
        <v>10</v>
      </c>
      <c r="AS172" s="71">
        <v>2</v>
      </c>
      <c r="AT172" s="71">
        <v>0</v>
      </c>
      <c r="AU172" s="71">
        <v>0</v>
      </c>
      <c r="AV172" s="71">
        <v>0</v>
      </c>
      <c r="AW172" s="71">
        <v>3</v>
      </c>
      <c r="AX172" s="71"/>
      <c r="AY172" s="72"/>
      <c r="AZ172" s="71">
        <v>36.354999999999997</v>
      </c>
      <c r="BA172" s="71">
        <v>20</v>
      </c>
      <c r="BB172" s="71">
        <v>0</v>
      </c>
      <c r="BC172" s="71">
        <v>0</v>
      </c>
      <c r="BD172" s="71">
        <v>0</v>
      </c>
      <c r="BE172" s="71">
        <v>2246.5</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1867</v>
      </c>
      <c r="B173" s="70">
        <v>17</v>
      </c>
      <c r="C173" s="70">
        <v>18</v>
      </c>
      <c r="D173" s="70">
        <v>1</v>
      </c>
      <c r="E173" s="70">
        <v>2021</v>
      </c>
      <c r="F173" s="70" t="s">
        <v>160</v>
      </c>
      <c r="G173" s="70" t="s">
        <v>1651</v>
      </c>
      <c r="H173" s="70" t="s">
        <v>1652</v>
      </c>
      <c r="I173" s="148"/>
      <c r="J173" s="71">
        <v>7.959025852682549</v>
      </c>
      <c r="K173" s="71">
        <v>0.53818550023545042</v>
      </c>
      <c r="L173" s="71">
        <v>7.2275340052001829</v>
      </c>
      <c r="M173" s="71">
        <v>4.3193832076581167</v>
      </c>
      <c r="N173" s="71">
        <v>7.3696007156755057</v>
      </c>
      <c r="O173" s="71">
        <v>2.5905125817740169</v>
      </c>
      <c r="P173" s="71">
        <v>3.0621159251728165</v>
      </c>
      <c r="Q173" s="71">
        <v>0.180883258717256</v>
      </c>
      <c r="R173" s="71">
        <v>0</v>
      </c>
      <c r="S173" s="71">
        <v>7.8494145403690457E-2</v>
      </c>
      <c r="T173" s="72"/>
      <c r="U173" s="71">
        <v>380654</v>
      </c>
      <c r="V173" s="71">
        <v>192</v>
      </c>
      <c r="W173" s="71">
        <v>163</v>
      </c>
      <c r="X173" s="71">
        <v>953</v>
      </c>
      <c r="Y173" s="71">
        <v>1678</v>
      </c>
      <c r="Z173" s="71">
        <v>1906</v>
      </c>
      <c r="AA173" s="71">
        <v>659</v>
      </c>
      <c r="AB173" s="71">
        <v>3098</v>
      </c>
      <c r="AC173" s="71">
        <v>0</v>
      </c>
      <c r="AD173" s="71">
        <v>7.8494145403690457E-2</v>
      </c>
      <c r="AE173" s="72"/>
      <c r="AF173" s="71">
        <v>2915645.7929821145</v>
      </c>
      <c r="AG173" s="71">
        <v>364142.38642780075</v>
      </c>
      <c r="AH173" s="71">
        <v>1041286.9452019877</v>
      </c>
      <c r="AI173" s="71">
        <v>6004211.4318291564</v>
      </c>
      <c r="AJ173" s="71">
        <v>6712342.0735957325</v>
      </c>
      <c r="AK173" s="71">
        <v>0</v>
      </c>
      <c r="AL173" s="71">
        <v>0</v>
      </c>
      <c r="AM173" s="71">
        <v>406655.52442857344</v>
      </c>
      <c r="AN173" s="71">
        <v>0</v>
      </c>
      <c r="AO173" s="71">
        <v>0</v>
      </c>
      <c r="AP173" s="71">
        <v>17444284.154465366</v>
      </c>
      <c r="AQ173" s="72"/>
      <c r="AR173" s="71">
        <v>11</v>
      </c>
      <c r="AS173" s="71">
        <v>2</v>
      </c>
      <c r="AT173" s="71">
        <v>0</v>
      </c>
      <c r="AU173" s="71">
        <v>0</v>
      </c>
      <c r="AV173" s="71">
        <v>0</v>
      </c>
      <c r="AW173" s="71">
        <v>3</v>
      </c>
      <c r="AX173" s="71"/>
      <c r="AY173" s="72"/>
      <c r="AZ173" s="71">
        <v>42.854999999999997</v>
      </c>
      <c r="BA173" s="71">
        <v>20</v>
      </c>
      <c r="BB173" s="71">
        <v>0</v>
      </c>
      <c r="BC173" s="71">
        <v>0</v>
      </c>
      <c r="BD173" s="71">
        <v>0</v>
      </c>
      <c r="BE173" s="71">
        <v>2246.5</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1664</v>
      </c>
      <c r="B174" s="70">
        <v>17</v>
      </c>
      <c r="C174" s="70">
        <v>19</v>
      </c>
      <c r="D174" s="70">
        <v>1</v>
      </c>
      <c r="E174" s="70">
        <v>2022</v>
      </c>
      <c r="F174" s="70" t="s">
        <v>161</v>
      </c>
      <c r="G174" s="70" t="s">
        <v>1651</v>
      </c>
      <c r="H174" s="70" t="s">
        <v>1652</v>
      </c>
      <c r="I174" s="148"/>
      <c r="J174" s="71">
        <v>6.9475798935473527</v>
      </c>
      <c r="K174" s="71">
        <v>0.51480353451535998</v>
      </c>
      <c r="L174" s="71">
        <v>6.480438498790873</v>
      </c>
      <c r="M174" s="71">
        <v>4.4038376526997816</v>
      </c>
      <c r="N174" s="71">
        <v>7.1367462789386824</v>
      </c>
      <c r="O174" s="71">
        <v>2.6950746336026876</v>
      </c>
      <c r="P174" s="71">
        <v>3.0435976991823295</v>
      </c>
      <c r="Q174" s="71">
        <v>0.17819901326894408</v>
      </c>
      <c r="R174" s="71">
        <v>0</v>
      </c>
      <c r="S174" s="71">
        <v>8.0975735582443656E-2</v>
      </c>
      <c r="T174" s="72"/>
      <c r="U174" s="71">
        <v>408676</v>
      </c>
      <c r="V174" s="71">
        <v>192</v>
      </c>
      <c r="W174" s="71">
        <v>163</v>
      </c>
      <c r="X174" s="71">
        <v>953</v>
      </c>
      <c r="Y174" s="71">
        <v>1650</v>
      </c>
      <c r="Z174" s="71">
        <v>1884</v>
      </c>
      <c r="AA174" s="71">
        <v>665</v>
      </c>
      <c r="AB174" s="71">
        <v>3027</v>
      </c>
      <c r="AC174" s="71">
        <v>0</v>
      </c>
      <c r="AD174" s="71">
        <v>8.0975735582443656E-2</v>
      </c>
      <c r="AE174" s="72"/>
      <c r="AF174" s="71">
        <v>2790654.6064659911</v>
      </c>
      <c r="AG174" s="71">
        <v>367341.22134575993</v>
      </c>
      <c r="AH174" s="71">
        <v>1155838.0819128109</v>
      </c>
      <c r="AI174" s="71">
        <v>5962928.7282463759</v>
      </c>
      <c r="AJ174" s="71">
        <v>6718576.7282765089</v>
      </c>
      <c r="AK174" s="71">
        <v>0</v>
      </c>
      <c r="AL174" s="71">
        <v>0</v>
      </c>
      <c r="AM174" s="71">
        <v>390868.32017033879</v>
      </c>
      <c r="AN174" s="71">
        <v>0</v>
      </c>
      <c r="AO174" s="71">
        <v>0</v>
      </c>
      <c r="AP174" s="71">
        <v>17386207.686417785</v>
      </c>
      <c r="AQ174" s="72"/>
      <c r="AR174" s="71">
        <v>11</v>
      </c>
      <c r="AS174" s="71">
        <v>2</v>
      </c>
      <c r="AT174" s="71">
        <v>0</v>
      </c>
      <c r="AU174" s="71">
        <v>0</v>
      </c>
      <c r="AV174" s="71">
        <v>0</v>
      </c>
      <c r="AW174" s="71">
        <v>3</v>
      </c>
      <c r="AX174" s="71"/>
      <c r="AY174" s="72"/>
      <c r="AZ174" s="71">
        <v>42.855000000000004</v>
      </c>
      <c r="BA174" s="71">
        <v>20</v>
      </c>
      <c r="BB174" s="71">
        <v>0</v>
      </c>
      <c r="BC174" s="71">
        <v>0</v>
      </c>
      <c r="BD174" s="71">
        <v>0</v>
      </c>
      <c r="BE174" s="71">
        <v>2246.5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1868</v>
      </c>
      <c r="B175" s="70">
        <v>17</v>
      </c>
      <c r="C175" s="70">
        <v>20</v>
      </c>
      <c r="D175" s="70">
        <v>1</v>
      </c>
      <c r="E175" s="70">
        <v>2023</v>
      </c>
      <c r="F175" s="70" t="s">
        <v>1539</v>
      </c>
      <c r="G175" s="70" t="s">
        <v>1651</v>
      </c>
      <c r="H175" s="70" t="s">
        <v>1652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14</v>
      </c>
      <c r="AS175" s="71">
        <v>2</v>
      </c>
      <c r="AT175" s="71">
        <v>0</v>
      </c>
      <c r="AU175" s="71">
        <v>0</v>
      </c>
      <c r="AV175" s="71">
        <v>0</v>
      </c>
      <c r="AW175" s="71">
        <v>3</v>
      </c>
      <c r="AX175" s="71"/>
      <c r="AY175" s="72"/>
      <c r="AZ175" s="71">
        <v>58.155000000000001</v>
      </c>
      <c r="BA175" s="71">
        <v>20</v>
      </c>
      <c r="BB175" s="71">
        <v>0</v>
      </c>
      <c r="BC175" s="71">
        <v>0</v>
      </c>
      <c r="BD175" s="71">
        <v>0</v>
      </c>
      <c r="BE175" s="71">
        <v>2246.5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1650</v>
      </c>
      <c r="B176" s="70">
        <v>17</v>
      </c>
      <c r="C176" s="70">
        <v>21</v>
      </c>
      <c r="D176" s="70">
        <v>1</v>
      </c>
      <c r="E176" s="70">
        <v>2024</v>
      </c>
      <c r="F176" s="70" t="s">
        <v>1554</v>
      </c>
      <c r="G176" s="70" t="s">
        <v>1651</v>
      </c>
      <c r="H176" s="70" t="s">
        <v>1652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120</v>
      </c>
      <c r="C177" s="70">
        <v>1</v>
      </c>
      <c r="D177" s="70">
        <v>8</v>
      </c>
      <c r="E177" s="70">
        <v>1990</v>
      </c>
      <c r="F177" s="70" t="s">
        <v>787</v>
      </c>
      <c r="G177" s="70" t="s">
        <v>1870</v>
      </c>
      <c r="H177" s="70" t="s">
        <v>1871</v>
      </c>
      <c r="I177" s="148"/>
      <c r="J177" s="71">
        <v>38.087999537291367</v>
      </c>
      <c r="K177" s="71">
        <v>0.89033445917263676</v>
      </c>
      <c r="L177" s="71">
        <v>6.0093884415591594</v>
      </c>
      <c r="M177" s="71">
        <v>3.071073806248382</v>
      </c>
      <c r="N177" s="71">
        <v>3.671175565325703</v>
      </c>
      <c r="O177" s="71">
        <v>2.7521707192459788</v>
      </c>
      <c r="P177" s="71">
        <v>5.3827853645904256</v>
      </c>
      <c r="Q177" s="71">
        <v>0.27881439242742401</v>
      </c>
      <c r="R177" s="71">
        <v>2.8146185564459829</v>
      </c>
      <c r="S177" s="71">
        <v>0.28466314871871939</v>
      </c>
      <c r="T177" s="72"/>
      <c r="U177" s="71">
        <v>560452</v>
      </c>
      <c r="V177" s="71">
        <v>233</v>
      </c>
      <c r="W177" s="71">
        <v>80</v>
      </c>
      <c r="X177" s="71">
        <v>1235</v>
      </c>
      <c r="Y177" s="71">
        <v>1633</v>
      </c>
      <c r="Z177" s="71">
        <v>1132</v>
      </c>
      <c r="AA177" s="71">
        <v>1307</v>
      </c>
      <c r="AB177" s="71">
        <v>4527</v>
      </c>
      <c r="AC177" s="71">
        <v>487497</v>
      </c>
      <c r="AD177" s="71">
        <v>0.28466314871871939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121</v>
      </c>
      <c r="C178" s="70">
        <v>2</v>
      </c>
      <c r="D178" s="70">
        <v>8</v>
      </c>
      <c r="E178" s="70">
        <v>2005</v>
      </c>
      <c r="F178" s="70" t="s">
        <v>789</v>
      </c>
      <c r="G178" s="1064" t="s">
        <v>1870</v>
      </c>
      <c r="H178" s="70" t="s">
        <v>1871</v>
      </c>
      <c r="I178" s="148"/>
      <c r="J178" s="71">
        <v>6.0887252637959373</v>
      </c>
      <c r="K178" s="71">
        <v>0.61247057438856245</v>
      </c>
      <c r="L178" s="71">
        <v>0</v>
      </c>
      <c r="M178" s="71">
        <v>3.567506308375203</v>
      </c>
      <c r="N178" s="71">
        <v>4.4632752474853419</v>
      </c>
      <c r="O178" s="71">
        <v>3.5485723905681539</v>
      </c>
      <c r="P178" s="71">
        <v>5.2046667308154193</v>
      </c>
      <c r="Q178" s="71">
        <v>0.23117977967443101</v>
      </c>
      <c r="R178" s="71">
        <v>0.71814458478679832</v>
      </c>
      <c r="S178" s="71">
        <v>0.10816183526445559</v>
      </c>
      <c r="T178" s="72"/>
      <c r="U178" s="71">
        <v>133373</v>
      </c>
      <c r="V178" s="71">
        <v>193</v>
      </c>
      <c r="W178" s="71">
        <v>0</v>
      </c>
      <c r="X178" s="71">
        <v>763</v>
      </c>
      <c r="Y178" s="71">
        <v>1795</v>
      </c>
      <c r="Z178" s="71">
        <v>1689</v>
      </c>
      <c r="AA178" s="71">
        <v>1035</v>
      </c>
      <c r="AB178" s="71">
        <v>3924</v>
      </c>
      <c r="AC178" s="71">
        <v>126989</v>
      </c>
      <c r="AD178" s="71">
        <v>0.10816183526445559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122</v>
      </c>
      <c r="C179" s="70">
        <v>3</v>
      </c>
      <c r="D179" s="70">
        <v>8</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123</v>
      </c>
      <c r="C180" s="70">
        <v>4</v>
      </c>
      <c r="D180" s="70">
        <v>8</v>
      </c>
      <c r="E180" s="70">
        <v>2007</v>
      </c>
      <c r="F180" s="70" t="s">
        <v>791</v>
      </c>
      <c r="G180" s="70" t="s">
        <v>1870</v>
      </c>
      <c r="H180" s="70" t="s">
        <v>1871</v>
      </c>
      <c r="I180" s="148"/>
      <c r="J180" s="71">
        <v>12.235331252265579</v>
      </c>
      <c r="K180" s="71">
        <v>0.37765310413636438</v>
      </c>
      <c r="L180" s="71">
        <v>0</v>
      </c>
      <c r="M180" s="71">
        <v>4.496393335168742</v>
      </c>
      <c r="N180" s="71">
        <v>5.1288178534362707</v>
      </c>
      <c r="O180" s="71">
        <v>3.320592069148141</v>
      </c>
      <c r="P180" s="71">
        <v>5.1269274160293357</v>
      </c>
      <c r="Q180" s="71">
        <v>0.23662259192150401</v>
      </c>
      <c r="R180" s="71">
        <v>0.41824493142831609</v>
      </c>
      <c r="S180" s="71">
        <v>0.45884555095576818</v>
      </c>
      <c r="T180" s="72"/>
      <c r="U180" s="71">
        <v>304705</v>
      </c>
      <c r="V180" s="71">
        <v>121</v>
      </c>
      <c r="W180" s="71">
        <v>0</v>
      </c>
      <c r="X180" s="71">
        <v>1141</v>
      </c>
      <c r="Y180" s="71">
        <v>1791</v>
      </c>
      <c r="Z180" s="71">
        <v>1643</v>
      </c>
      <c r="AA180" s="71">
        <v>1004</v>
      </c>
      <c r="AB180" s="71">
        <v>3804</v>
      </c>
      <c r="AC180" s="71">
        <v>76080</v>
      </c>
      <c r="AD180" s="71">
        <v>0.45884555095576818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124</v>
      </c>
      <c r="C181" s="70">
        <v>5</v>
      </c>
      <c r="D181" s="70">
        <v>8</v>
      </c>
      <c r="E181" s="70">
        <v>2008</v>
      </c>
      <c r="F181" s="70" t="s">
        <v>792</v>
      </c>
      <c r="G181" s="70" t="s">
        <v>1870</v>
      </c>
      <c r="H181" s="70" t="s">
        <v>1871</v>
      </c>
      <c r="I181" s="148"/>
      <c r="J181" s="71">
        <v>13.08351171497254</v>
      </c>
      <c r="K181" s="71">
        <v>0.2689311936453847</v>
      </c>
      <c r="L181" s="71">
        <v>0</v>
      </c>
      <c r="M181" s="71">
        <v>4.7504012833359042</v>
      </c>
      <c r="N181" s="71">
        <v>4.5897328599540019</v>
      </c>
      <c r="O181" s="71">
        <v>3.200186900371504</v>
      </c>
      <c r="P181" s="71">
        <v>4.9833661148498782</v>
      </c>
      <c r="Q181" s="71">
        <v>0.22948899162141601</v>
      </c>
      <c r="R181" s="71">
        <v>0.30077362816923758</v>
      </c>
      <c r="S181" s="71">
        <v>0.50244584094251332</v>
      </c>
      <c r="T181" s="72"/>
      <c r="U181" s="71">
        <v>348585</v>
      </c>
      <c r="V181" s="71">
        <v>121</v>
      </c>
      <c r="W181" s="71">
        <v>0</v>
      </c>
      <c r="X181" s="71">
        <v>1141</v>
      </c>
      <c r="Y181" s="71">
        <v>1801</v>
      </c>
      <c r="Z181" s="71">
        <v>1639</v>
      </c>
      <c r="AA181" s="71">
        <v>977</v>
      </c>
      <c r="AB181" s="71">
        <v>3750</v>
      </c>
      <c r="AC181" s="71">
        <v>56812</v>
      </c>
      <c r="AD181" s="71">
        <v>0.50244584094251332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125</v>
      </c>
      <c r="C182" s="70">
        <v>6</v>
      </c>
      <c r="D182" s="70">
        <v>8</v>
      </c>
      <c r="E182" s="70">
        <v>2009</v>
      </c>
      <c r="F182" s="70" t="s">
        <v>176</v>
      </c>
      <c r="G182" s="70" t="s">
        <v>1870</v>
      </c>
      <c r="H182" s="70" t="s">
        <v>1871</v>
      </c>
      <c r="I182" s="148"/>
      <c r="J182" s="71">
        <v>9.043679741559707</v>
      </c>
      <c r="K182" s="71">
        <v>0.33862662069860078</v>
      </c>
      <c r="L182" s="71">
        <v>0</v>
      </c>
      <c r="M182" s="71">
        <v>4.5749144318186499</v>
      </c>
      <c r="N182" s="71">
        <v>4.4337678745349214</v>
      </c>
      <c r="O182" s="71">
        <v>3.2955875534715182</v>
      </c>
      <c r="P182" s="71">
        <v>4.7796555170005721</v>
      </c>
      <c r="Q182" s="71">
        <v>0.215583631202686</v>
      </c>
      <c r="R182" s="71">
        <v>0.42390755424081772</v>
      </c>
      <c r="S182" s="71">
        <v>0.44992026331928697</v>
      </c>
      <c r="T182" s="72"/>
      <c r="U182" s="71">
        <v>222480</v>
      </c>
      <c r="V182" s="71">
        <v>109</v>
      </c>
      <c r="W182" s="71">
        <v>0</v>
      </c>
      <c r="X182" s="71">
        <v>1057</v>
      </c>
      <c r="Y182" s="71">
        <v>1783</v>
      </c>
      <c r="Z182" s="71">
        <v>1666</v>
      </c>
      <c r="AA182" s="71">
        <v>962</v>
      </c>
      <c r="AB182" s="71">
        <v>3698</v>
      </c>
      <c r="AC182" s="71">
        <v>78115</v>
      </c>
      <c r="AD182" s="71">
        <v>0.44992026331928697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1877</v>
      </c>
      <c r="B183" s="70">
        <v>126</v>
      </c>
      <c r="C183" s="70">
        <v>7</v>
      </c>
      <c r="D183" s="70">
        <v>8</v>
      </c>
      <c r="E183" s="70">
        <v>2010</v>
      </c>
      <c r="F183" s="70" t="s">
        <v>177</v>
      </c>
      <c r="G183" s="70" t="s">
        <v>1870</v>
      </c>
      <c r="H183" s="70" t="s">
        <v>1871</v>
      </c>
      <c r="I183" s="148"/>
      <c r="J183" s="71">
        <v>10.615758019377999</v>
      </c>
      <c r="K183" s="71">
        <v>0.27740891753253438</v>
      </c>
      <c r="L183" s="71">
        <v>0</v>
      </c>
      <c r="M183" s="71">
        <v>4.257298539164454</v>
      </c>
      <c r="N183" s="71">
        <v>4.312469936642656</v>
      </c>
      <c r="O183" s="71">
        <v>3.290189421751188</v>
      </c>
      <c r="P183" s="71">
        <v>4.8307384836783616</v>
      </c>
      <c r="Q183" s="71">
        <v>0.22224474353239401</v>
      </c>
      <c r="R183" s="71">
        <v>0.43357167604920782</v>
      </c>
      <c r="S183" s="71">
        <v>0.56954499682240733</v>
      </c>
      <c r="T183" s="72"/>
      <c r="U183" s="71">
        <v>283902</v>
      </c>
      <c r="V183" s="71">
        <v>109</v>
      </c>
      <c r="W183" s="71">
        <v>0</v>
      </c>
      <c r="X183" s="71">
        <v>1057</v>
      </c>
      <c r="Y183" s="71">
        <v>1800</v>
      </c>
      <c r="Z183" s="71">
        <v>1671</v>
      </c>
      <c r="AA183" s="71">
        <v>948</v>
      </c>
      <c r="AB183" s="71">
        <v>3653</v>
      </c>
      <c r="AC183" s="71">
        <v>75714</v>
      </c>
      <c r="AD183" s="71">
        <v>0.56954499682240733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1878</v>
      </c>
      <c r="B184" s="70">
        <v>127</v>
      </c>
      <c r="C184" s="70">
        <v>8</v>
      </c>
      <c r="D184" s="70">
        <v>8</v>
      </c>
      <c r="E184" s="70">
        <v>2011</v>
      </c>
      <c r="F184" s="70" t="s">
        <v>178</v>
      </c>
      <c r="G184" s="70" t="s">
        <v>1870</v>
      </c>
      <c r="H184" s="70" t="s">
        <v>1871</v>
      </c>
      <c r="I184" s="148"/>
      <c r="J184" s="71">
        <v>12.33091719371707</v>
      </c>
      <c r="K184" s="71">
        <v>0.40398896783937782</v>
      </c>
      <c r="L184" s="71">
        <v>0</v>
      </c>
      <c r="M184" s="71">
        <v>5.9700967323604148</v>
      </c>
      <c r="N184" s="71">
        <v>5.8004696956189168</v>
      </c>
      <c r="O184" s="71">
        <v>3.2356469508616574</v>
      </c>
      <c r="P184" s="71">
        <v>4.5971172387814718</v>
      </c>
      <c r="Q184" s="71">
        <v>0.25144434078246097</v>
      </c>
      <c r="R184" s="71">
        <v>0.27995909973878058</v>
      </c>
      <c r="S184" s="71">
        <v>0.45357474908495399</v>
      </c>
      <c r="T184" s="72"/>
      <c r="U184" s="71">
        <v>311137</v>
      </c>
      <c r="V184" s="71">
        <v>109</v>
      </c>
      <c r="W184" s="71">
        <v>0</v>
      </c>
      <c r="X184" s="71">
        <v>1057</v>
      </c>
      <c r="Y184" s="71">
        <v>1782</v>
      </c>
      <c r="Z184" s="71">
        <v>1679</v>
      </c>
      <c r="AA184" s="71">
        <v>929</v>
      </c>
      <c r="AB184" s="71">
        <v>3583</v>
      </c>
      <c r="AC184" s="71">
        <v>48808</v>
      </c>
      <c r="AD184" s="71">
        <v>0.45357474908495399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1879</v>
      </c>
      <c r="B185" s="70">
        <v>128</v>
      </c>
      <c r="C185" s="70">
        <v>9</v>
      </c>
      <c r="D185" s="70">
        <v>8</v>
      </c>
      <c r="E185" s="70">
        <v>2012</v>
      </c>
      <c r="F185" s="70" t="s">
        <v>179</v>
      </c>
      <c r="G185" s="70" t="s">
        <v>1870</v>
      </c>
      <c r="H185" s="70" t="s">
        <v>1871</v>
      </c>
      <c r="I185" s="148"/>
      <c r="J185" s="71">
        <v>12.397594958772521</v>
      </c>
      <c r="K185" s="71">
        <v>0.48782876709689788</v>
      </c>
      <c r="L185" s="71">
        <v>0</v>
      </c>
      <c r="M185" s="71">
        <v>6.0965446035422817</v>
      </c>
      <c r="N185" s="71">
        <v>7.1550672754063784</v>
      </c>
      <c r="O185" s="71">
        <v>3.2943115022550145</v>
      </c>
      <c r="P185" s="71">
        <v>4.5585766009257558</v>
      </c>
      <c r="Q185" s="71">
        <v>0.26983438821779998</v>
      </c>
      <c r="R185" s="71">
        <v>0.24657261572178851</v>
      </c>
      <c r="S185" s="71">
        <v>0.63814772397491026</v>
      </c>
      <c r="T185" s="72"/>
      <c r="U185" s="71">
        <v>303223</v>
      </c>
      <c r="V185" s="71">
        <v>109</v>
      </c>
      <c r="W185" s="71">
        <v>0</v>
      </c>
      <c r="X185" s="71">
        <v>1057</v>
      </c>
      <c r="Y185" s="71">
        <v>1779</v>
      </c>
      <c r="Z185" s="71">
        <v>1723</v>
      </c>
      <c r="AA185" s="71">
        <v>916</v>
      </c>
      <c r="AB185" s="71">
        <v>3539</v>
      </c>
      <c r="AC185" s="71">
        <v>41874</v>
      </c>
      <c r="AD185" s="71">
        <v>0.63814772397491026</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1880</v>
      </c>
      <c r="B186" s="70">
        <v>129</v>
      </c>
      <c r="C186" s="70">
        <v>10</v>
      </c>
      <c r="D186" s="70">
        <v>8</v>
      </c>
      <c r="E186" s="70">
        <v>2013</v>
      </c>
      <c r="F186" s="70" t="s">
        <v>180</v>
      </c>
      <c r="G186" s="70" t="s">
        <v>1870</v>
      </c>
      <c r="H186" s="70" t="s">
        <v>1871</v>
      </c>
      <c r="I186" s="148"/>
      <c r="J186" s="71">
        <v>11.72707292389838</v>
      </c>
      <c r="K186" s="71">
        <v>0.49139038438821581</v>
      </c>
      <c r="L186" s="71">
        <v>0</v>
      </c>
      <c r="M186" s="71">
        <v>6.318916535523563</v>
      </c>
      <c r="N186" s="71">
        <v>7.3507054894565673</v>
      </c>
      <c r="O186" s="71">
        <v>3.1132475600337872</v>
      </c>
      <c r="P186" s="71">
        <v>4.5807487145366821</v>
      </c>
      <c r="Q186" s="71">
        <v>0.27151567723098502</v>
      </c>
      <c r="R186" s="71">
        <v>0.26079826281110757</v>
      </c>
      <c r="S186" s="71">
        <v>0.55761731237885148</v>
      </c>
      <c r="T186" s="72"/>
      <c r="U186" s="71">
        <v>304265</v>
      </c>
      <c r="V186" s="71">
        <v>109</v>
      </c>
      <c r="W186" s="71">
        <v>0</v>
      </c>
      <c r="X186" s="71">
        <v>1057</v>
      </c>
      <c r="Y186" s="71">
        <v>1788</v>
      </c>
      <c r="Z186" s="71">
        <v>1701</v>
      </c>
      <c r="AA186" s="71">
        <v>917</v>
      </c>
      <c r="AB186" s="71">
        <v>3510</v>
      </c>
      <c r="AC186" s="71">
        <v>43233</v>
      </c>
      <c r="AD186" s="71">
        <v>0.55761731237885148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1881</v>
      </c>
      <c r="B187" s="70">
        <v>130</v>
      </c>
      <c r="C187" s="70">
        <v>11</v>
      </c>
      <c r="D187" s="70">
        <v>8</v>
      </c>
      <c r="E187" s="70">
        <v>2014</v>
      </c>
      <c r="F187" s="70" t="s">
        <v>181</v>
      </c>
      <c r="G187" s="70" t="s">
        <v>1870</v>
      </c>
      <c r="H187" s="70" t="s">
        <v>1871</v>
      </c>
      <c r="I187" s="148"/>
      <c r="J187" s="71">
        <v>8.3322454612274903</v>
      </c>
      <c r="K187" s="71">
        <v>0.42842867349751568</v>
      </c>
      <c r="L187" s="71">
        <v>0.42903521950472168</v>
      </c>
      <c r="M187" s="71">
        <v>5.7495755178971759</v>
      </c>
      <c r="N187" s="71">
        <v>7.2700370485835251</v>
      </c>
      <c r="O187" s="71">
        <v>2.9698277263640152</v>
      </c>
      <c r="P187" s="71">
        <v>4.5593667852139852</v>
      </c>
      <c r="Q187" s="71">
        <v>0.25671803186477998</v>
      </c>
      <c r="R187" s="71">
        <v>0.13657214686522909</v>
      </c>
      <c r="S187" s="71">
        <v>0.62705222321284315</v>
      </c>
      <c r="T187" s="72"/>
      <c r="U187" s="71">
        <v>233084</v>
      </c>
      <c r="V187" s="71">
        <v>108</v>
      </c>
      <c r="W187" s="71">
        <v>8</v>
      </c>
      <c r="X187" s="71">
        <v>982</v>
      </c>
      <c r="Y187" s="71">
        <v>1773</v>
      </c>
      <c r="Z187" s="71">
        <v>1709</v>
      </c>
      <c r="AA187" s="71">
        <v>908</v>
      </c>
      <c r="AB187" s="71">
        <v>3459</v>
      </c>
      <c r="AC187" s="71">
        <v>22711</v>
      </c>
      <c r="AD187" s="71">
        <v>0.62705222321284315</v>
      </c>
      <c r="AE187" s="72"/>
      <c r="AF187" s="71"/>
      <c r="AG187" s="71"/>
      <c r="AH187" s="71"/>
      <c r="AI187" s="71"/>
      <c r="AJ187" s="71"/>
      <c r="AK187" s="71"/>
      <c r="AL187" s="71"/>
      <c r="AM187" s="71"/>
      <c r="AN187" s="71"/>
      <c r="AO187" s="71"/>
      <c r="AP187" s="71"/>
      <c r="AQ187" s="72"/>
      <c r="AR187" s="71">
        <v>59</v>
      </c>
      <c r="AS187" s="71">
        <v>26</v>
      </c>
      <c r="AT187" s="71">
        <v>0</v>
      </c>
      <c r="AU187" s="71">
        <v>0</v>
      </c>
      <c r="AV187" s="71">
        <v>0</v>
      </c>
      <c r="AW187" s="71">
        <v>0</v>
      </c>
      <c r="AX187" s="71"/>
      <c r="AY187" s="72"/>
      <c r="AZ187" s="71">
        <v>296.39600000000002</v>
      </c>
      <c r="BA187" s="71">
        <v>3362.6</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1882</v>
      </c>
      <c r="B188" s="70">
        <v>131</v>
      </c>
      <c r="C188" s="70">
        <v>12</v>
      </c>
      <c r="D188" s="70">
        <v>8</v>
      </c>
      <c r="E188" s="70">
        <v>2015</v>
      </c>
      <c r="F188" s="70" t="s">
        <v>182</v>
      </c>
      <c r="G188" s="70" t="s">
        <v>1870</v>
      </c>
      <c r="H188" s="70" t="s">
        <v>1871</v>
      </c>
      <c r="I188" s="148"/>
      <c r="J188" s="71">
        <v>5.4002127399486541</v>
      </c>
      <c r="K188" s="71">
        <v>0.47561375837504488</v>
      </c>
      <c r="L188" s="71">
        <v>0.51125459087855707</v>
      </c>
      <c r="M188" s="71">
        <v>5.4977089632059526</v>
      </c>
      <c r="N188" s="71">
        <v>6.0934083999580633</v>
      </c>
      <c r="O188" s="71">
        <v>2.9432399882152622</v>
      </c>
      <c r="P188" s="71">
        <v>4.5026653969824073</v>
      </c>
      <c r="Q188" s="71">
        <v>0.246006661334425</v>
      </c>
      <c r="R188" s="71">
        <v>9.7885915122800121E-2</v>
      </c>
      <c r="S188" s="71">
        <v>0.63354113106041288</v>
      </c>
      <c r="T188" s="72"/>
      <c r="U188" s="71">
        <v>155957</v>
      </c>
      <c r="V188" s="71">
        <v>108</v>
      </c>
      <c r="W188" s="71">
        <v>8</v>
      </c>
      <c r="X188" s="71">
        <v>982</v>
      </c>
      <c r="Y188" s="71">
        <v>1758</v>
      </c>
      <c r="Z188" s="71">
        <v>1710</v>
      </c>
      <c r="AA188" s="71">
        <v>896</v>
      </c>
      <c r="AB188" s="71">
        <v>3386</v>
      </c>
      <c r="AC188" s="71">
        <v>16732</v>
      </c>
      <c r="AD188" s="71">
        <v>0.63354113106041288</v>
      </c>
      <c r="AE188" s="72"/>
      <c r="AF188" s="71">
        <v>1770954.151650008</v>
      </c>
      <c r="AG188" s="71">
        <v>377592.6914778155</v>
      </c>
      <c r="AH188" s="71">
        <v>62664.435440904737</v>
      </c>
      <c r="AI188" s="71">
        <v>6098877.1735229595</v>
      </c>
      <c r="AJ188" s="71">
        <v>8654384.97322453</v>
      </c>
      <c r="AK188" s="71">
        <v>0</v>
      </c>
      <c r="AL188" s="71">
        <v>0</v>
      </c>
      <c r="AM188" s="71">
        <v>464037.09626421263</v>
      </c>
      <c r="AN188" s="71">
        <v>0</v>
      </c>
      <c r="AO188" s="71">
        <v>0</v>
      </c>
      <c r="AP188" s="71">
        <v>17428510.521580432</v>
      </c>
      <c r="AQ188" s="72"/>
      <c r="AR188" s="71">
        <v>66</v>
      </c>
      <c r="AS188" s="71">
        <v>40</v>
      </c>
      <c r="AT188" s="71">
        <v>0</v>
      </c>
      <c r="AU188" s="71">
        <v>0</v>
      </c>
      <c r="AV188" s="71">
        <v>0</v>
      </c>
      <c r="AW188" s="71">
        <v>0</v>
      </c>
      <c r="AX188" s="71"/>
      <c r="AY188" s="72"/>
      <c r="AZ188" s="71">
        <v>347.99599999999998</v>
      </c>
      <c r="BA188" s="71">
        <v>4035.5</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1883</v>
      </c>
      <c r="B189" s="70">
        <v>132</v>
      </c>
      <c r="C189" s="70">
        <v>13</v>
      </c>
      <c r="D189" s="70">
        <v>8</v>
      </c>
      <c r="E189" s="70">
        <v>2016</v>
      </c>
      <c r="F189" s="70" t="s">
        <v>155</v>
      </c>
      <c r="G189" s="70" t="s">
        <v>1870</v>
      </c>
      <c r="H189" s="70" t="s">
        <v>1871</v>
      </c>
      <c r="I189" s="148"/>
      <c r="J189" s="71">
        <v>6.6326465624075803</v>
      </c>
      <c r="K189" s="71">
        <v>0.40895713326755673</v>
      </c>
      <c r="L189" s="71">
        <v>0.49063695845862382</v>
      </c>
      <c r="M189" s="71">
        <v>4.000946278666123</v>
      </c>
      <c r="N189" s="71">
        <v>4.4615462147605065</v>
      </c>
      <c r="O189" s="71">
        <v>2.9738101852555339</v>
      </c>
      <c r="P189" s="71">
        <v>4.2659578581053115</v>
      </c>
      <c r="Q189" s="71">
        <v>0.2372529815525371</v>
      </c>
      <c r="R189" s="71">
        <v>0.10975435190239233</v>
      </c>
      <c r="S189" s="71">
        <v>0.58072053332074403</v>
      </c>
      <c r="T189" s="72"/>
      <c r="U189" s="71">
        <v>202632</v>
      </c>
      <c r="V189" s="71">
        <v>108</v>
      </c>
      <c r="W189" s="71">
        <v>8</v>
      </c>
      <c r="X189" s="71">
        <v>982</v>
      </c>
      <c r="Y189" s="71">
        <v>1742</v>
      </c>
      <c r="Z189" s="71">
        <v>1749</v>
      </c>
      <c r="AA189" s="71">
        <v>878</v>
      </c>
      <c r="AB189" s="71">
        <v>3359</v>
      </c>
      <c r="AC189" s="71">
        <v>18744.962940155539</v>
      </c>
      <c r="AD189" s="71">
        <v>0.58072053332074403</v>
      </c>
      <c r="AE189" s="72"/>
      <c r="AF189" s="71">
        <v>2415142.1778855468</v>
      </c>
      <c r="AG189" s="71">
        <v>371443.5678525471</v>
      </c>
      <c r="AH189" s="71">
        <v>54041.156866835459</v>
      </c>
      <c r="AI189" s="71">
        <v>5754969.089507726</v>
      </c>
      <c r="AJ189" s="71">
        <v>7940907.1165745687</v>
      </c>
      <c r="AK189" s="71">
        <v>0</v>
      </c>
      <c r="AL189" s="71">
        <v>0</v>
      </c>
      <c r="AM189" s="71">
        <v>460694.49609695602</v>
      </c>
      <c r="AN189" s="71">
        <v>0</v>
      </c>
      <c r="AO189" s="71">
        <v>0</v>
      </c>
      <c r="AP189" s="71">
        <v>16997197.604784179</v>
      </c>
      <c r="AQ189" s="72"/>
      <c r="AR189" s="71">
        <v>66</v>
      </c>
      <c r="AS189" s="71">
        <v>45</v>
      </c>
      <c r="AT189" s="71">
        <v>0</v>
      </c>
      <c r="AU189" s="71">
        <v>0</v>
      </c>
      <c r="AV189" s="71">
        <v>0</v>
      </c>
      <c r="AW189" s="71">
        <v>0</v>
      </c>
      <c r="AX189" s="71"/>
      <c r="AY189" s="72"/>
      <c r="AZ189" s="71">
        <v>347.99599999999998</v>
      </c>
      <c r="BA189" s="71">
        <v>4234.7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1884</v>
      </c>
      <c r="B190" s="70">
        <v>133</v>
      </c>
      <c r="C190" s="70">
        <v>14</v>
      </c>
      <c r="D190" s="70">
        <v>8</v>
      </c>
      <c r="E190" s="70">
        <v>2017</v>
      </c>
      <c r="F190" s="70" t="s">
        <v>156</v>
      </c>
      <c r="G190" s="70" t="s">
        <v>1870</v>
      </c>
      <c r="H190" s="70" t="s">
        <v>1871</v>
      </c>
      <c r="I190" s="148"/>
      <c r="J190" s="71">
        <v>9.431596217370215</v>
      </c>
      <c r="K190" s="71">
        <v>0.42692333176428804</v>
      </c>
      <c r="L190" s="71">
        <v>0.46573322254194022</v>
      </c>
      <c r="M190" s="71">
        <v>3.8123333689350618</v>
      </c>
      <c r="N190" s="71">
        <v>5.3840999464804931</v>
      </c>
      <c r="O190" s="71">
        <v>2.9436827057710819</v>
      </c>
      <c r="P190" s="71">
        <v>4.1616874397431891</v>
      </c>
      <c r="Q190" s="71">
        <v>0.22341827277896201</v>
      </c>
      <c r="R190" s="71">
        <v>0.12576717861446052</v>
      </c>
      <c r="S190" s="71">
        <v>0.60640071869647061</v>
      </c>
      <c r="T190" s="72"/>
      <c r="U190" s="71">
        <v>296830</v>
      </c>
      <c r="V190" s="71">
        <v>108</v>
      </c>
      <c r="W190" s="71">
        <v>8</v>
      </c>
      <c r="X190" s="71">
        <v>982</v>
      </c>
      <c r="Y190" s="71">
        <v>1721</v>
      </c>
      <c r="Z190" s="71">
        <v>1760</v>
      </c>
      <c r="AA190" s="71">
        <v>862</v>
      </c>
      <c r="AB190" s="71">
        <v>3271</v>
      </c>
      <c r="AC190" s="71">
        <v>21906</v>
      </c>
      <c r="AD190" s="71">
        <v>0.60640071869647061</v>
      </c>
      <c r="AE190" s="72"/>
      <c r="AF190" s="71">
        <v>3530217.9409574252</v>
      </c>
      <c r="AG190" s="71">
        <v>379114.14865002292</v>
      </c>
      <c r="AH190" s="71">
        <v>66539.390697784082</v>
      </c>
      <c r="AI190" s="71">
        <v>5628623.9262086255</v>
      </c>
      <c r="AJ190" s="71">
        <v>8437754.3856732044</v>
      </c>
      <c r="AK190" s="71">
        <v>0</v>
      </c>
      <c r="AL190" s="71">
        <v>0</v>
      </c>
      <c r="AM190" s="71">
        <v>449327.07159582857</v>
      </c>
      <c r="AN190" s="71">
        <v>0</v>
      </c>
      <c r="AO190" s="71">
        <v>0</v>
      </c>
      <c r="AP190" s="71">
        <v>18491576.863782894</v>
      </c>
      <c r="AQ190" s="72"/>
      <c r="AR190" s="71">
        <v>68</v>
      </c>
      <c r="AS190" s="71">
        <v>49</v>
      </c>
      <c r="AT190" s="71">
        <v>0</v>
      </c>
      <c r="AU190" s="71">
        <v>0</v>
      </c>
      <c r="AV190" s="71">
        <v>0</v>
      </c>
      <c r="AW190" s="71">
        <v>0</v>
      </c>
      <c r="AX190" s="71"/>
      <c r="AY190" s="72"/>
      <c r="AZ190" s="71">
        <v>362.39600000000002</v>
      </c>
      <c r="BA190" s="71">
        <v>4392.8999999999996</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1885</v>
      </c>
      <c r="B191" s="70">
        <v>134</v>
      </c>
      <c r="C191" s="70">
        <v>15</v>
      </c>
      <c r="D191" s="70">
        <v>8</v>
      </c>
      <c r="E191" s="70">
        <v>2018</v>
      </c>
      <c r="F191" s="70" t="s">
        <v>183</v>
      </c>
      <c r="G191" s="70" t="s">
        <v>1870</v>
      </c>
      <c r="H191" s="70" t="s">
        <v>1871</v>
      </c>
      <c r="I191" s="148"/>
      <c r="J191" s="71">
        <v>9.1233169768703739</v>
      </c>
      <c r="K191" s="71">
        <v>0.42847378595968444</v>
      </c>
      <c r="L191" s="71">
        <v>0.41552144568682381</v>
      </c>
      <c r="M191" s="71">
        <v>3.6701082794724518</v>
      </c>
      <c r="N191" s="71">
        <v>4.1135700428514932</v>
      </c>
      <c r="O191" s="71">
        <v>2.9047885669924938</v>
      </c>
      <c r="P191" s="71">
        <v>4.0151035414579166</v>
      </c>
      <c r="Q191" s="71">
        <v>0.204593330151283</v>
      </c>
      <c r="R191" s="71">
        <v>9.1448605922344522E-2</v>
      </c>
      <c r="S191" s="71">
        <v>0.5314844983591237</v>
      </c>
      <c r="T191" s="72"/>
      <c r="U191" s="71">
        <v>291147</v>
      </c>
      <c r="V191" s="71">
        <v>108</v>
      </c>
      <c r="W191" s="71">
        <v>8</v>
      </c>
      <c r="X191" s="71">
        <v>982</v>
      </c>
      <c r="Y191" s="71">
        <v>1721</v>
      </c>
      <c r="Z191" s="71">
        <v>1770</v>
      </c>
      <c r="AA191" s="71">
        <v>840</v>
      </c>
      <c r="AB191" s="71">
        <v>3228</v>
      </c>
      <c r="AC191" s="71">
        <v>15866</v>
      </c>
      <c r="AD191" s="71">
        <v>0.5314844983591237</v>
      </c>
      <c r="AE191" s="72"/>
      <c r="AF191" s="71">
        <v>3434664.9007277628</v>
      </c>
      <c r="AG191" s="71">
        <v>383967.33276891278</v>
      </c>
      <c r="AH191" s="71">
        <v>60214.084858976872</v>
      </c>
      <c r="AI191" s="71">
        <v>5311157.4598154612</v>
      </c>
      <c r="AJ191" s="71">
        <v>6914079.3746371847</v>
      </c>
      <c r="AK191" s="71">
        <v>0</v>
      </c>
      <c r="AL191" s="71">
        <v>0</v>
      </c>
      <c r="AM191" s="71">
        <v>444337.78537720261</v>
      </c>
      <c r="AN191" s="71">
        <v>0</v>
      </c>
      <c r="AO191" s="71">
        <v>0</v>
      </c>
      <c r="AP191" s="71">
        <v>16548420.938185502</v>
      </c>
      <c r="AQ191" s="72"/>
      <c r="AR191" s="71">
        <v>68</v>
      </c>
      <c r="AS191" s="71">
        <v>55</v>
      </c>
      <c r="AT191" s="71">
        <v>0</v>
      </c>
      <c r="AU191" s="71">
        <v>0</v>
      </c>
      <c r="AV191" s="71">
        <v>0</v>
      </c>
      <c r="AW191" s="71">
        <v>0</v>
      </c>
      <c r="AX191" s="71"/>
      <c r="AY191" s="72"/>
      <c r="AZ191" s="71">
        <v>362.596</v>
      </c>
      <c r="BA191" s="71">
        <v>6566</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1886</v>
      </c>
      <c r="B192" s="70">
        <v>135</v>
      </c>
      <c r="C192" s="70">
        <v>16</v>
      </c>
      <c r="D192" s="70">
        <v>8</v>
      </c>
      <c r="E192" s="70">
        <v>2019</v>
      </c>
      <c r="F192" s="70" t="s">
        <v>158</v>
      </c>
      <c r="G192" s="70" t="s">
        <v>1870</v>
      </c>
      <c r="H192" s="70" t="s">
        <v>1871</v>
      </c>
      <c r="I192" s="148"/>
      <c r="J192" s="71">
        <v>8.5753482356479402</v>
      </c>
      <c r="K192" s="71">
        <v>0.32552370125646529</v>
      </c>
      <c r="L192" s="71">
        <v>0.41250582547484577</v>
      </c>
      <c r="M192" s="71">
        <v>3.0572678482563433</v>
      </c>
      <c r="N192" s="71">
        <v>2.8998856826616821</v>
      </c>
      <c r="O192" s="71">
        <v>2.8000197416819903</v>
      </c>
      <c r="P192" s="71">
        <v>3.9827763947097532</v>
      </c>
      <c r="Q192" s="71">
        <v>0.193584958709447</v>
      </c>
      <c r="R192" s="71">
        <v>0.11505743310851872</v>
      </c>
      <c r="S192" s="71">
        <v>0.29250346635676722</v>
      </c>
      <c r="T192" s="72"/>
      <c r="U192" s="71">
        <v>292685</v>
      </c>
      <c r="V192" s="71">
        <v>108</v>
      </c>
      <c r="W192" s="71">
        <v>8</v>
      </c>
      <c r="X192" s="71">
        <v>982</v>
      </c>
      <c r="Y192" s="71">
        <v>1693</v>
      </c>
      <c r="Z192" s="71">
        <v>1753</v>
      </c>
      <c r="AA192" s="71">
        <v>827</v>
      </c>
      <c r="AB192" s="71">
        <v>3137</v>
      </c>
      <c r="AC192" s="71">
        <v>20289</v>
      </c>
      <c r="AD192" s="71">
        <v>0.29250346635676722</v>
      </c>
      <c r="AE192" s="72"/>
      <c r="AF192" s="71">
        <v>3194242.3266240531</v>
      </c>
      <c r="AG192" s="71">
        <v>264430.79094034951</v>
      </c>
      <c r="AH192" s="71">
        <v>66773.631067695518</v>
      </c>
      <c r="AI192" s="71">
        <v>5523494.6428220747</v>
      </c>
      <c r="AJ192" s="71">
        <v>5811477.3791061724</v>
      </c>
      <c r="AK192" s="71">
        <v>0</v>
      </c>
      <c r="AL192" s="71">
        <v>0</v>
      </c>
      <c r="AM192" s="71">
        <v>427235.78467664355</v>
      </c>
      <c r="AN192" s="71">
        <v>0</v>
      </c>
      <c r="AO192" s="71">
        <v>0</v>
      </c>
      <c r="AP192" s="71">
        <v>15287654.55523699</v>
      </c>
      <c r="AQ192" s="72"/>
      <c r="AR192" s="71">
        <v>71</v>
      </c>
      <c r="AS192" s="71">
        <v>57</v>
      </c>
      <c r="AT192" s="71">
        <v>0</v>
      </c>
      <c r="AU192" s="71">
        <v>0</v>
      </c>
      <c r="AV192" s="71">
        <v>0</v>
      </c>
      <c r="AW192" s="71">
        <v>0</v>
      </c>
      <c r="AX192" s="71"/>
      <c r="AY192" s="72"/>
      <c r="AZ192" s="71">
        <v>380.69600000000003</v>
      </c>
      <c r="BA192" s="71">
        <v>4725.5</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1887</v>
      </c>
      <c r="B193" s="70">
        <v>136</v>
      </c>
      <c r="C193" s="70">
        <v>17</v>
      </c>
      <c r="D193" s="70">
        <v>8</v>
      </c>
      <c r="E193" s="70">
        <v>2020</v>
      </c>
      <c r="F193" s="70" t="s">
        <v>159</v>
      </c>
      <c r="G193" s="70" t="s">
        <v>1870</v>
      </c>
      <c r="H193" s="70" t="s">
        <v>1871</v>
      </c>
      <c r="I193" s="148"/>
      <c r="J193" s="71">
        <v>8.1268525576734181</v>
      </c>
      <c r="K193" s="71">
        <v>0.37577350068785881</v>
      </c>
      <c r="L193" s="71">
        <v>0.70839203751589364</v>
      </c>
      <c r="M193" s="71">
        <v>3.9625450097662647</v>
      </c>
      <c r="N193" s="71">
        <v>5.1499104017997928</v>
      </c>
      <c r="O193" s="71">
        <v>2.4700064136044473</v>
      </c>
      <c r="P193" s="71">
        <v>3.8014750712033125</v>
      </c>
      <c r="Q193" s="71">
        <v>0.18389849628123101</v>
      </c>
      <c r="R193" s="71">
        <v>0.12824521877044273</v>
      </c>
      <c r="S193" s="71">
        <v>0.59377110379775133</v>
      </c>
      <c r="T193" s="72"/>
      <c r="U193" s="71">
        <v>260600</v>
      </c>
      <c r="V193" s="71">
        <v>92</v>
      </c>
      <c r="W193" s="71">
        <v>12</v>
      </c>
      <c r="X193" s="71">
        <v>932</v>
      </c>
      <c r="Y193" s="71">
        <v>1682</v>
      </c>
      <c r="Z193" s="71">
        <v>1765</v>
      </c>
      <c r="AA193" s="71">
        <v>839</v>
      </c>
      <c r="AB193" s="71">
        <v>3119</v>
      </c>
      <c r="AC193" s="71">
        <v>22733.999999999996</v>
      </c>
      <c r="AD193" s="71">
        <v>0.59377110379775133</v>
      </c>
      <c r="AE193" s="72"/>
      <c r="AF193" s="71">
        <v>2723807.839789181</v>
      </c>
      <c r="AG193" s="71">
        <v>315853.43393877539</v>
      </c>
      <c r="AH193" s="71">
        <v>121733.99835595225</v>
      </c>
      <c r="AI193" s="71">
        <v>5553469.4306247281</v>
      </c>
      <c r="AJ193" s="71">
        <v>7985758.8129052743</v>
      </c>
      <c r="AK193" s="71"/>
      <c r="AL193" s="71"/>
      <c r="AM193" s="71">
        <v>407064.15281275532</v>
      </c>
      <c r="AN193" s="71"/>
      <c r="AO193" s="71"/>
      <c r="AP193" s="71">
        <v>17107687.668426666</v>
      </c>
      <c r="AQ193" s="72"/>
      <c r="AR193" s="71">
        <v>72</v>
      </c>
      <c r="AS193" s="71">
        <v>58</v>
      </c>
      <c r="AT193" s="71">
        <v>0</v>
      </c>
      <c r="AU193" s="71">
        <v>0</v>
      </c>
      <c r="AV193" s="71">
        <v>0</v>
      </c>
      <c r="AW193" s="71">
        <v>0</v>
      </c>
      <c r="AX193" s="71"/>
      <c r="AY193" s="72"/>
      <c r="AZ193" s="71">
        <v>383.29599999999988</v>
      </c>
      <c r="BA193" s="71">
        <v>4752.9999999999982</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1888</v>
      </c>
      <c r="B194" s="70">
        <v>136</v>
      </c>
      <c r="C194" s="70">
        <v>18</v>
      </c>
      <c r="D194" s="70">
        <v>8</v>
      </c>
      <c r="E194" s="70">
        <v>2021</v>
      </c>
      <c r="F194" s="70" t="s">
        <v>160</v>
      </c>
      <c r="G194" s="70" t="s">
        <v>1870</v>
      </c>
      <c r="H194" s="70" t="s">
        <v>1871</v>
      </c>
      <c r="I194" s="148"/>
      <c r="J194" s="71">
        <v>9.659980313031113</v>
      </c>
      <c r="K194" s="71">
        <v>0.38379453716542872</v>
      </c>
      <c r="L194" s="71">
        <v>0.68925388664979725</v>
      </c>
      <c r="M194" s="71">
        <v>3.8329757548218462</v>
      </c>
      <c r="N194" s="71">
        <v>4.0808932706620578</v>
      </c>
      <c r="O194" s="71">
        <v>2.4043109953610888</v>
      </c>
      <c r="P194" s="71">
        <v>3.8473929985479396</v>
      </c>
      <c r="Q194" s="71">
        <v>0.17837261309916699</v>
      </c>
      <c r="R194" s="71">
        <v>0.10923841798909802</v>
      </c>
      <c r="S194" s="71">
        <v>0.60592787329726905</v>
      </c>
      <c r="T194" s="72"/>
      <c r="U194" s="71">
        <v>343167</v>
      </c>
      <c r="V194" s="71">
        <v>92</v>
      </c>
      <c r="W194" s="71">
        <v>12</v>
      </c>
      <c r="X194" s="71">
        <v>932</v>
      </c>
      <c r="Y194" s="71">
        <v>1669</v>
      </c>
      <c r="Z194" s="71">
        <v>1769</v>
      </c>
      <c r="AA194" s="71">
        <v>828</v>
      </c>
      <c r="AB194" s="71">
        <v>3055</v>
      </c>
      <c r="AC194" s="71">
        <v>18785.999999999996</v>
      </c>
      <c r="AD194" s="71">
        <v>0.60592787329726905</v>
      </c>
      <c r="AE194" s="72"/>
      <c r="AF194" s="71">
        <v>3172452.7302058525</v>
      </c>
      <c r="AG194" s="71">
        <v>337561.02732478967</v>
      </c>
      <c r="AH194" s="71">
        <v>117186.67095711293</v>
      </c>
      <c r="AI194" s="71">
        <v>5932504.7127368031</v>
      </c>
      <c r="AJ194" s="71">
        <v>6480781.2629554681</v>
      </c>
      <c r="AK194" s="71">
        <v>0</v>
      </c>
      <c r="AL194" s="71">
        <v>0</v>
      </c>
      <c r="AM194" s="71">
        <v>401011.17725283792</v>
      </c>
      <c r="AN194" s="71">
        <v>0</v>
      </c>
      <c r="AO194" s="71">
        <v>0</v>
      </c>
      <c r="AP194" s="71">
        <v>16441497.581432866</v>
      </c>
      <c r="AQ194" s="72"/>
      <c r="AR194" s="71">
        <v>75</v>
      </c>
      <c r="AS194" s="71">
        <v>59</v>
      </c>
      <c r="AT194" s="71">
        <v>0</v>
      </c>
      <c r="AU194" s="71">
        <v>0</v>
      </c>
      <c r="AV194" s="71">
        <v>0</v>
      </c>
      <c r="AW194" s="71">
        <v>0</v>
      </c>
      <c r="AX194" s="71"/>
      <c r="AY194" s="72"/>
      <c r="AZ194" s="71">
        <v>399.79599999999988</v>
      </c>
      <c r="BA194" s="71">
        <v>4796.9999999999982</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1889</v>
      </c>
      <c r="B195" s="70">
        <v>136</v>
      </c>
      <c r="C195" s="70">
        <v>19</v>
      </c>
      <c r="D195" s="70">
        <v>8</v>
      </c>
      <c r="E195" s="70">
        <v>2022</v>
      </c>
      <c r="F195" s="70" t="s">
        <v>161</v>
      </c>
      <c r="G195" s="70" t="s">
        <v>1870</v>
      </c>
      <c r="H195" s="70" t="s">
        <v>1871</v>
      </c>
      <c r="I195" s="148"/>
      <c r="J195" s="71">
        <v>7.9589049566583903</v>
      </c>
      <c r="K195" s="71">
        <v>0.28037774363564893</v>
      </c>
      <c r="L195" s="71">
        <v>0.54332160869933599</v>
      </c>
      <c r="M195" s="71">
        <v>2.9260575010632826</v>
      </c>
      <c r="N195" s="71">
        <v>3.728784881342329</v>
      </c>
      <c r="O195" s="71">
        <v>2.4819291344483347</v>
      </c>
      <c r="P195" s="71">
        <v>3.7850455597350172</v>
      </c>
      <c r="Q195" s="71">
        <v>0.17678613704877405</v>
      </c>
      <c r="R195" s="71">
        <v>8.0341191737461667E-2</v>
      </c>
      <c r="S195" s="71">
        <v>0.5980456813574021</v>
      </c>
      <c r="T195" s="72"/>
      <c r="U195" s="71">
        <v>328615</v>
      </c>
      <c r="V195" s="71">
        <v>92</v>
      </c>
      <c r="W195" s="71">
        <v>12</v>
      </c>
      <c r="X195" s="71">
        <v>932</v>
      </c>
      <c r="Y195" s="71">
        <v>1659</v>
      </c>
      <c r="Z195" s="71">
        <v>1735</v>
      </c>
      <c r="AA195" s="71">
        <v>827</v>
      </c>
      <c r="AB195" s="71">
        <v>3003</v>
      </c>
      <c r="AC195" s="71">
        <v>13989.999999999996</v>
      </c>
      <c r="AD195" s="71">
        <v>0.5980456813574021</v>
      </c>
      <c r="AE195" s="72"/>
      <c r="AF195" s="71">
        <v>3055948.5623266632</v>
      </c>
      <c r="AG195" s="71">
        <v>196063.52568540059</v>
      </c>
      <c r="AH195" s="71">
        <v>104004.27487185287</v>
      </c>
      <c r="AI195" s="71">
        <v>5182551.8359679002</v>
      </c>
      <c r="AJ195" s="71">
        <v>7821394.1084390543</v>
      </c>
      <c r="AK195" s="71">
        <v>0</v>
      </c>
      <c r="AL195" s="71">
        <v>0</v>
      </c>
      <c r="AM195" s="71">
        <v>387769.26510456804</v>
      </c>
      <c r="AN195" s="71">
        <v>0</v>
      </c>
      <c r="AO195" s="71">
        <v>0</v>
      </c>
      <c r="AP195" s="71">
        <v>16747731.572395438</v>
      </c>
      <c r="AQ195" s="72"/>
      <c r="AR195" s="71">
        <v>80</v>
      </c>
      <c r="AS195" s="71">
        <v>61</v>
      </c>
      <c r="AT195" s="71">
        <v>0</v>
      </c>
      <c r="AU195" s="71">
        <v>0</v>
      </c>
      <c r="AV195" s="71">
        <v>0</v>
      </c>
      <c r="AW195" s="71">
        <v>0</v>
      </c>
      <c r="AX195" s="71"/>
      <c r="AY195" s="72"/>
      <c r="AZ195" s="71">
        <v>428.89599999999996</v>
      </c>
      <c r="BA195" s="71">
        <v>4895.9999999999982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136</v>
      </c>
      <c r="C196" s="70">
        <v>20</v>
      </c>
      <c r="D196" s="70">
        <v>8</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82</v>
      </c>
      <c r="AS196" s="71">
        <v>61</v>
      </c>
      <c r="AT196" s="71">
        <v>0</v>
      </c>
      <c r="AU196" s="71">
        <v>0</v>
      </c>
      <c r="AV196" s="71">
        <v>0</v>
      </c>
      <c r="AW196" s="71">
        <v>0</v>
      </c>
      <c r="AX196" s="71"/>
      <c r="AY196" s="72"/>
      <c r="AZ196" s="71">
        <v>434.19599999999997</v>
      </c>
      <c r="BA196" s="71">
        <v>4895.9999999999982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136</v>
      </c>
      <c r="C197" s="70">
        <v>21</v>
      </c>
      <c r="D197" s="70">
        <v>8</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409</v>
      </c>
      <c r="C198" s="70">
        <v>1</v>
      </c>
      <c r="D198" s="70">
        <v>25</v>
      </c>
      <c r="E198" s="70">
        <v>1990</v>
      </c>
      <c r="F198" s="70" t="s">
        <v>787</v>
      </c>
      <c r="G198" s="1064" t="s">
        <v>1660</v>
      </c>
      <c r="H198" s="70" t="s">
        <v>1661</v>
      </c>
      <c r="I198" s="148"/>
      <c r="J198" s="71">
        <v>12.136861266113311</v>
      </c>
      <c r="K198" s="71">
        <v>2.1096343034967329</v>
      </c>
      <c r="L198" s="71">
        <v>11.883880022389439</v>
      </c>
      <c r="M198" s="71">
        <v>3.2684632976497761</v>
      </c>
      <c r="N198" s="71">
        <v>8.3860678030455489</v>
      </c>
      <c r="O198" s="71">
        <v>3.88513145702745</v>
      </c>
      <c r="P198" s="71">
        <v>5.8769967217066084</v>
      </c>
      <c r="Q198" s="71">
        <v>0.34631617597071002</v>
      </c>
      <c r="R198" s="71">
        <v>0</v>
      </c>
      <c r="S198" s="71">
        <v>0.28200957374548757</v>
      </c>
      <c r="T198" s="72"/>
      <c r="U198" s="71">
        <v>340760</v>
      </c>
      <c r="V198" s="71">
        <v>386</v>
      </c>
      <c r="W198" s="71">
        <v>139</v>
      </c>
      <c r="X198" s="71">
        <v>1096</v>
      </c>
      <c r="Y198" s="71">
        <v>1794</v>
      </c>
      <c r="Z198" s="71">
        <v>1598</v>
      </c>
      <c r="AA198" s="71">
        <v>1427</v>
      </c>
      <c r="AB198" s="71">
        <v>5623</v>
      </c>
      <c r="AC198" s="71">
        <v>0</v>
      </c>
      <c r="AD198" s="71">
        <v>0.28200957374548757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1893</v>
      </c>
      <c r="B199" s="70">
        <v>410</v>
      </c>
      <c r="C199" s="70">
        <v>2</v>
      </c>
      <c r="D199" s="70">
        <v>25</v>
      </c>
      <c r="E199" s="70">
        <v>2005</v>
      </c>
      <c r="F199" s="70" t="s">
        <v>789</v>
      </c>
      <c r="G199" s="70" t="s">
        <v>1660</v>
      </c>
      <c r="H199" s="70" t="s">
        <v>1661</v>
      </c>
      <c r="I199" s="148"/>
      <c r="J199" s="71">
        <v>3.6542537122309171</v>
      </c>
      <c r="K199" s="71">
        <v>0.91464365265579517</v>
      </c>
      <c r="L199" s="71">
        <v>14.977670570826151</v>
      </c>
      <c r="M199" s="71">
        <v>4.2673171324050108</v>
      </c>
      <c r="N199" s="71">
        <v>8.7552204510861138</v>
      </c>
      <c r="O199" s="71">
        <v>4.3931704373463649</v>
      </c>
      <c r="P199" s="71">
        <v>5.697475754602773</v>
      </c>
      <c r="Q199" s="71">
        <v>0.25480442076756199</v>
      </c>
      <c r="R199" s="71">
        <v>0</v>
      </c>
      <c r="S199" s="71">
        <v>0</v>
      </c>
      <c r="T199" s="72"/>
      <c r="U199" s="71">
        <v>112863</v>
      </c>
      <c r="V199" s="71">
        <v>279</v>
      </c>
      <c r="W199" s="71">
        <v>133</v>
      </c>
      <c r="X199" s="71">
        <v>693</v>
      </c>
      <c r="Y199" s="71">
        <v>1785</v>
      </c>
      <c r="Z199" s="71">
        <v>2091</v>
      </c>
      <c r="AA199" s="71">
        <v>1133</v>
      </c>
      <c r="AB199" s="71">
        <v>4325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1894</v>
      </c>
      <c r="B200" s="70">
        <v>411</v>
      </c>
      <c r="C200" s="70">
        <v>3</v>
      </c>
      <c r="D200" s="70">
        <v>25</v>
      </c>
      <c r="E200" s="70">
        <v>2006</v>
      </c>
      <c r="F200" s="70" t="s">
        <v>790</v>
      </c>
      <c r="G200" s="70" t="s">
        <v>1660</v>
      </c>
      <c r="H200" s="70" t="s">
        <v>1661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1895</v>
      </c>
      <c r="B201" s="70">
        <v>412</v>
      </c>
      <c r="C201" s="70">
        <v>4</v>
      </c>
      <c r="D201" s="70">
        <v>25</v>
      </c>
      <c r="E201" s="70">
        <v>2007</v>
      </c>
      <c r="F201" s="70" t="s">
        <v>791</v>
      </c>
      <c r="G201" s="70" t="s">
        <v>1660</v>
      </c>
      <c r="H201" s="70" t="s">
        <v>1661</v>
      </c>
      <c r="I201" s="148"/>
      <c r="J201" s="71">
        <v>3.5809145077401632</v>
      </c>
      <c r="K201" s="71">
        <v>0.72434164855594829</v>
      </c>
      <c r="L201" s="71">
        <v>1.477238698351474</v>
      </c>
      <c r="M201" s="71">
        <v>4.8522558644666782</v>
      </c>
      <c r="N201" s="71">
        <v>8.6637531352977462</v>
      </c>
      <c r="O201" s="71">
        <v>4.1532664041992868</v>
      </c>
      <c r="P201" s="71">
        <v>5.606938548605787</v>
      </c>
      <c r="Q201" s="71">
        <v>0.25783402826357399</v>
      </c>
      <c r="R201" s="71">
        <v>0</v>
      </c>
      <c r="S201" s="71">
        <v>0</v>
      </c>
      <c r="T201" s="72"/>
      <c r="U201" s="71">
        <v>117598</v>
      </c>
      <c r="V201" s="71">
        <v>241</v>
      </c>
      <c r="W201" s="71">
        <v>18</v>
      </c>
      <c r="X201" s="71">
        <v>987</v>
      </c>
      <c r="Y201" s="71">
        <v>1771</v>
      </c>
      <c r="Z201" s="71">
        <v>2055</v>
      </c>
      <c r="AA201" s="71">
        <v>1098</v>
      </c>
      <c r="AB201" s="71">
        <v>4145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1896</v>
      </c>
      <c r="B202" s="70">
        <v>413</v>
      </c>
      <c r="C202" s="70">
        <v>5</v>
      </c>
      <c r="D202" s="70">
        <v>25</v>
      </c>
      <c r="E202" s="70">
        <v>2008</v>
      </c>
      <c r="F202" s="70" t="s">
        <v>792</v>
      </c>
      <c r="G202" s="70" t="s">
        <v>1660</v>
      </c>
      <c r="H202" s="70" t="s">
        <v>1661</v>
      </c>
      <c r="I202" s="148"/>
      <c r="J202" s="71">
        <v>3.6903189697525969</v>
      </c>
      <c r="K202" s="71">
        <v>0.63572386189593888</v>
      </c>
      <c r="L202" s="71">
        <v>11.408995434011301</v>
      </c>
      <c r="M202" s="71">
        <v>5.6776092319282956</v>
      </c>
      <c r="N202" s="71">
        <v>8.8150718524583827</v>
      </c>
      <c r="O202" s="71">
        <v>3.9206682708639291</v>
      </c>
      <c r="P202" s="71">
        <v>5.5138370216506836</v>
      </c>
      <c r="Q202" s="71">
        <v>0.24901085517534499</v>
      </c>
      <c r="R202" s="71">
        <v>0</v>
      </c>
      <c r="S202" s="71">
        <v>0</v>
      </c>
      <c r="T202" s="72"/>
      <c r="U202" s="71">
        <v>127334</v>
      </c>
      <c r="V202" s="71">
        <v>241</v>
      </c>
      <c r="W202" s="71">
        <v>161</v>
      </c>
      <c r="X202" s="71">
        <v>987</v>
      </c>
      <c r="Y202" s="71">
        <v>1778</v>
      </c>
      <c r="Z202" s="71">
        <v>2008</v>
      </c>
      <c r="AA202" s="71">
        <v>1081</v>
      </c>
      <c r="AB202" s="71">
        <v>4069</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1897</v>
      </c>
      <c r="B203" s="70">
        <v>414</v>
      </c>
      <c r="C203" s="70">
        <v>6</v>
      </c>
      <c r="D203" s="70">
        <v>25</v>
      </c>
      <c r="E203" s="70">
        <v>2009</v>
      </c>
      <c r="F203" s="70" t="s">
        <v>176</v>
      </c>
      <c r="G203" s="70" t="s">
        <v>1660</v>
      </c>
      <c r="H203" s="70" t="s">
        <v>1661</v>
      </c>
      <c r="I203" s="148"/>
      <c r="J203" s="71">
        <v>3.363458839195308</v>
      </c>
      <c r="K203" s="71">
        <v>0.43721595098699972</v>
      </c>
      <c r="L203" s="71">
        <v>9.5232823779644775</v>
      </c>
      <c r="M203" s="71">
        <v>5.1333556022642108</v>
      </c>
      <c r="N203" s="71">
        <v>7.5119044738744138</v>
      </c>
      <c r="O203" s="71">
        <v>3.948375004039105</v>
      </c>
      <c r="P203" s="71">
        <v>5.3212173167438799</v>
      </c>
      <c r="Q203" s="71">
        <v>0.232198378334315</v>
      </c>
      <c r="R203" s="71">
        <v>0</v>
      </c>
      <c r="S203" s="71">
        <v>0</v>
      </c>
      <c r="T203" s="72"/>
      <c r="U203" s="71">
        <v>117200</v>
      </c>
      <c r="V203" s="71">
        <v>203</v>
      </c>
      <c r="W203" s="71">
        <v>154</v>
      </c>
      <c r="X203" s="71">
        <v>1127</v>
      </c>
      <c r="Y203" s="71">
        <v>1764</v>
      </c>
      <c r="Z203" s="71">
        <v>1996</v>
      </c>
      <c r="AA203" s="71">
        <v>1071</v>
      </c>
      <c r="AB203" s="71">
        <v>3983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1898</v>
      </c>
      <c r="B204" s="70">
        <v>415</v>
      </c>
      <c r="C204" s="70">
        <v>7</v>
      </c>
      <c r="D204" s="70">
        <v>25</v>
      </c>
      <c r="E204" s="70">
        <v>2010</v>
      </c>
      <c r="F204" s="70" t="s">
        <v>177</v>
      </c>
      <c r="G204" s="70" t="s">
        <v>1660</v>
      </c>
      <c r="H204" s="70" t="s">
        <v>1661</v>
      </c>
      <c r="I204" s="148"/>
      <c r="J204" s="71">
        <v>2.6055107351117002</v>
      </c>
      <c r="K204" s="71">
        <v>0.45597523678499469</v>
      </c>
      <c r="L204" s="71">
        <v>8.6700177339410498</v>
      </c>
      <c r="M204" s="71">
        <v>4.5950692020515884</v>
      </c>
      <c r="N204" s="71">
        <v>7.3693581699936272</v>
      </c>
      <c r="O204" s="71">
        <v>3.871042730797627</v>
      </c>
      <c r="P204" s="71">
        <v>5.4575115147885294</v>
      </c>
      <c r="Q204" s="71">
        <v>0.23648106162343799</v>
      </c>
      <c r="R204" s="71">
        <v>0</v>
      </c>
      <c r="S204" s="71">
        <v>0</v>
      </c>
      <c r="T204" s="72"/>
      <c r="U204" s="71">
        <v>101631</v>
      </c>
      <c r="V204" s="71">
        <v>203</v>
      </c>
      <c r="W204" s="71">
        <v>154</v>
      </c>
      <c r="X204" s="71">
        <v>1127</v>
      </c>
      <c r="Y204" s="71">
        <v>1760</v>
      </c>
      <c r="Z204" s="71">
        <v>1966</v>
      </c>
      <c r="AA204" s="71">
        <v>1071</v>
      </c>
      <c r="AB204" s="71">
        <v>3887</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1899</v>
      </c>
      <c r="B205" s="70">
        <v>416</v>
      </c>
      <c r="C205" s="70">
        <v>8</v>
      </c>
      <c r="D205" s="70">
        <v>25</v>
      </c>
      <c r="E205" s="70">
        <v>2011</v>
      </c>
      <c r="F205" s="70" t="s">
        <v>178</v>
      </c>
      <c r="G205" s="70" t="s">
        <v>1660</v>
      </c>
      <c r="H205" s="70" t="s">
        <v>1661</v>
      </c>
      <c r="I205" s="148"/>
      <c r="J205" s="71">
        <v>3.4115429949970251</v>
      </c>
      <c r="K205" s="71">
        <v>0.63890612112643042</v>
      </c>
      <c r="L205" s="71">
        <v>8.089758285231591</v>
      </c>
      <c r="M205" s="71">
        <v>5.8048642804629837</v>
      </c>
      <c r="N205" s="71">
        <v>8.8451401625309511</v>
      </c>
      <c r="O205" s="71">
        <v>3.779096885431632</v>
      </c>
      <c r="P205" s="71">
        <v>4.4239212179447103</v>
      </c>
      <c r="Q205" s="71">
        <v>0.269900902776819</v>
      </c>
      <c r="R205" s="71">
        <v>0</v>
      </c>
      <c r="S205" s="71">
        <v>0</v>
      </c>
      <c r="T205" s="72"/>
      <c r="U205" s="71">
        <v>125326</v>
      </c>
      <c r="V205" s="71">
        <v>203</v>
      </c>
      <c r="W205" s="71">
        <v>154</v>
      </c>
      <c r="X205" s="71">
        <v>1127</v>
      </c>
      <c r="Y205" s="71">
        <v>1755</v>
      </c>
      <c r="Z205" s="71">
        <v>1961</v>
      </c>
      <c r="AA205" s="71">
        <v>894</v>
      </c>
      <c r="AB205" s="71">
        <v>3846</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1900</v>
      </c>
      <c r="B206" s="70">
        <v>417</v>
      </c>
      <c r="C206" s="70">
        <v>9</v>
      </c>
      <c r="D206" s="70">
        <v>25</v>
      </c>
      <c r="E206" s="70">
        <v>2012</v>
      </c>
      <c r="F206" s="70" t="s">
        <v>179</v>
      </c>
      <c r="G206" s="70" t="s">
        <v>1660</v>
      </c>
      <c r="H206" s="70" t="s">
        <v>1661</v>
      </c>
      <c r="I206" s="148"/>
      <c r="J206" s="71">
        <v>3.9726427829942241</v>
      </c>
      <c r="K206" s="71">
        <v>0.71975245579808089</v>
      </c>
      <c r="L206" s="71">
        <v>8.1623255544140694</v>
      </c>
      <c r="M206" s="71">
        <v>7.2096229923253903</v>
      </c>
      <c r="N206" s="71">
        <v>9.8105922355804598</v>
      </c>
      <c r="O206" s="71">
        <v>3.7703901813388794</v>
      </c>
      <c r="P206" s="71">
        <v>5.2005595501827671</v>
      </c>
      <c r="Q206" s="71">
        <v>0.29171697352961401</v>
      </c>
      <c r="R206" s="71">
        <v>0</v>
      </c>
      <c r="S206" s="71">
        <v>0</v>
      </c>
      <c r="T206" s="72"/>
      <c r="U206" s="71">
        <v>139829</v>
      </c>
      <c r="V206" s="71">
        <v>203</v>
      </c>
      <c r="W206" s="71">
        <v>154</v>
      </c>
      <c r="X206" s="71">
        <v>1127</v>
      </c>
      <c r="Y206" s="71">
        <v>1772</v>
      </c>
      <c r="Z206" s="71">
        <v>1972</v>
      </c>
      <c r="AA206" s="71">
        <v>1045</v>
      </c>
      <c r="AB206" s="71">
        <v>3826</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1901</v>
      </c>
      <c r="B207" s="70">
        <v>418</v>
      </c>
      <c r="C207" s="70">
        <v>10</v>
      </c>
      <c r="D207" s="70">
        <v>25</v>
      </c>
      <c r="E207" s="70">
        <v>2013</v>
      </c>
      <c r="F207" s="70" t="s">
        <v>180</v>
      </c>
      <c r="G207" s="70" t="s">
        <v>1660</v>
      </c>
      <c r="H207" s="70" t="s">
        <v>1661</v>
      </c>
      <c r="I207" s="148"/>
      <c r="J207" s="71">
        <v>3.813913888569183</v>
      </c>
      <c r="K207" s="71">
        <v>0.59487785976869578</v>
      </c>
      <c r="L207" s="71">
        <v>7.2079770771553422</v>
      </c>
      <c r="M207" s="71">
        <v>6.7051217519793358</v>
      </c>
      <c r="N207" s="71">
        <v>9.3950920624203249</v>
      </c>
      <c r="O207" s="71">
        <v>3.6513397309038242</v>
      </c>
      <c r="P207" s="71">
        <v>5.8046128749090782</v>
      </c>
      <c r="Q207" s="71">
        <v>0.29147323983086898</v>
      </c>
      <c r="R207" s="71">
        <v>0</v>
      </c>
      <c r="S207" s="71">
        <v>0</v>
      </c>
      <c r="T207" s="72"/>
      <c r="U207" s="71">
        <v>136686</v>
      </c>
      <c r="V207" s="71">
        <v>203</v>
      </c>
      <c r="W207" s="71">
        <v>154</v>
      </c>
      <c r="X207" s="71">
        <v>1127</v>
      </c>
      <c r="Y207" s="71">
        <v>1751</v>
      </c>
      <c r="Z207" s="71">
        <v>1995</v>
      </c>
      <c r="AA207" s="71">
        <v>1162</v>
      </c>
      <c r="AB207" s="71">
        <v>3768</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1902</v>
      </c>
      <c r="B208" s="70">
        <v>419</v>
      </c>
      <c r="C208" s="70">
        <v>11</v>
      </c>
      <c r="D208" s="70">
        <v>25</v>
      </c>
      <c r="E208" s="70">
        <v>2014</v>
      </c>
      <c r="F208" s="70" t="s">
        <v>181</v>
      </c>
      <c r="G208" s="70" t="s">
        <v>1660</v>
      </c>
      <c r="H208" s="70" t="s">
        <v>1661</v>
      </c>
      <c r="I208" s="148"/>
      <c r="J208" s="71">
        <v>3.3791318147140532</v>
      </c>
      <c r="K208" s="71">
        <v>0.56660885011114015</v>
      </c>
      <c r="L208" s="71">
        <v>8.0242858382056035</v>
      </c>
      <c r="M208" s="71">
        <v>6.1266255930082716</v>
      </c>
      <c r="N208" s="71">
        <v>9.8629682207357749</v>
      </c>
      <c r="O208" s="71">
        <v>3.4703019131357156</v>
      </c>
      <c r="P208" s="71">
        <v>5.7243151268105112</v>
      </c>
      <c r="Q208" s="71">
        <v>0.274530211005441</v>
      </c>
      <c r="R208" s="71">
        <v>0</v>
      </c>
      <c r="S208" s="71">
        <v>0</v>
      </c>
      <c r="T208" s="72"/>
      <c r="U208" s="71">
        <v>134500</v>
      </c>
      <c r="V208" s="71">
        <v>168</v>
      </c>
      <c r="W208" s="71">
        <v>175</v>
      </c>
      <c r="X208" s="71">
        <v>979</v>
      </c>
      <c r="Y208" s="71">
        <v>1736</v>
      </c>
      <c r="Z208" s="71">
        <v>1997</v>
      </c>
      <c r="AA208" s="71">
        <v>1140</v>
      </c>
      <c r="AB208" s="71">
        <v>3699</v>
      </c>
      <c r="AC208" s="71">
        <v>0</v>
      </c>
      <c r="AD208" s="71">
        <v>0</v>
      </c>
      <c r="AE208" s="72"/>
      <c r="AF208" s="71"/>
      <c r="AG208" s="71"/>
      <c r="AH208" s="71"/>
      <c r="AI208" s="71"/>
      <c r="AJ208" s="71"/>
      <c r="AK208" s="71"/>
      <c r="AL208" s="71"/>
      <c r="AM208" s="71"/>
      <c r="AN208" s="71"/>
      <c r="AO208" s="71"/>
      <c r="AP208" s="71"/>
      <c r="AQ208" s="72"/>
      <c r="AR208" s="71">
        <v>53</v>
      </c>
      <c r="AS208" s="71">
        <v>1</v>
      </c>
      <c r="AT208" s="71">
        <v>0</v>
      </c>
      <c r="AU208" s="71">
        <v>0</v>
      </c>
      <c r="AV208" s="71">
        <v>0</v>
      </c>
      <c r="AW208" s="71">
        <v>0</v>
      </c>
      <c r="AX208" s="71"/>
      <c r="AY208" s="72"/>
      <c r="AZ208" s="71">
        <v>401.803</v>
      </c>
      <c r="BA208" s="71">
        <v>30.3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1903</v>
      </c>
      <c r="B209" s="70">
        <v>420</v>
      </c>
      <c r="C209" s="70">
        <v>12</v>
      </c>
      <c r="D209" s="70">
        <v>25</v>
      </c>
      <c r="E209" s="70">
        <v>2015</v>
      </c>
      <c r="F209" s="70" t="s">
        <v>182</v>
      </c>
      <c r="G209" s="70" t="s">
        <v>1660</v>
      </c>
      <c r="H209" s="70" t="s">
        <v>1661</v>
      </c>
      <c r="I209" s="148"/>
      <c r="J209" s="71">
        <v>2.815418609250314</v>
      </c>
      <c r="K209" s="71">
        <v>0.54331898668691614</v>
      </c>
      <c r="L209" s="71">
        <v>8.446397968165325</v>
      </c>
      <c r="M209" s="71">
        <v>5.9279565343814173</v>
      </c>
      <c r="N209" s="71">
        <v>8.9837433727206886</v>
      </c>
      <c r="O209" s="71">
        <v>3.4578766879090419</v>
      </c>
      <c r="P209" s="71">
        <v>5.6032052652180617</v>
      </c>
      <c r="Q209" s="71">
        <v>0.26191790139120003</v>
      </c>
      <c r="R209" s="71">
        <v>0</v>
      </c>
      <c r="S209" s="71">
        <v>0</v>
      </c>
      <c r="T209" s="72"/>
      <c r="U209" s="71">
        <v>112355</v>
      </c>
      <c r="V209" s="71">
        <v>168</v>
      </c>
      <c r="W209" s="71">
        <v>175</v>
      </c>
      <c r="X209" s="71">
        <v>979</v>
      </c>
      <c r="Y209" s="71">
        <v>1718</v>
      </c>
      <c r="Z209" s="71">
        <v>2009</v>
      </c>
      <c r="AA209" s="71">
        <v>1115</v>
      </c>
      <c r="AB209" s="71">
        <v>3605</v>
      </c>
      <c r="AC209" s="71">
        <v>0</v>
      </c>
      <c r="AD209" s="71">
        <v>0</v>
      </c>
      <c r="AE209" s="72"/>
      <c r="AF209" s="71">
        <v>867077.30533964979</v>
      </c>
      <c r="AG209" s="71">
        <v>361969.9034809107</v>
      </c>
      <c r="AH209" s="71">
        <v>1092135.0046250641</v>
      </c>
      <c r="AI209" s="71">
        <v>6226519.4597727396</v>
      </c>
      <c r="AJ209" s="71">
        <v>7609103.8147697151</v>
      </c>
      <c r="AK209" s="71">
        <v>0</v>
      </c>
      <c r="AL209" s="71">
        <v>0</v>
      </c>
      <c r="AM209" s="71">
        <v>494050.12759376463</v>
      </c>
      <c r="AN209" s="71">
        <v>0</v>
      </c>
      <c r="AO209" s="71">
        <v>0</v>
      </c>
      <c r="AP209" s="71">
        <v>16650855.615581844</v>
      </c>
      <c r="AQ209" s="72"/>
      <c r="AR209" s="71">
        <v>53</v>
      </c>
      <c r="AS209" s="71">
        <v>1</v>
      </c>
      <c r="AT209" s="71">
        <v>0</v>
      </c>
      <c r="AU209" s="71">
        <v>0</v>
      </c>
      <c r="AV209" s="71">
        <v>0</v>
      </c>
      <c r="AW209" s="71">
        <v>0</v>
      </c>
      <c r="AX209" s="71"/>
      <c r="AY209" s="72"/>
      <c r="AZ209" s="71">
        <v>401.803</v>
      </c>
      <c r="BA209" s="71">
        <v>30.3</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1904</v>
      </c>
      <c r="B210" s="70">
        <v>421</v>
      </c>
      <c r="C210" s="70">
        <v>13</v>
      </c>
      <c r="D210" s="70">
        <v>25</v>
      </c>
      <c r="E210" s="70">
        <v>2016</v>
      </c>
      <c r="F210" s="70" t="s">
        <v>155</v>
      </c>
      <c r="G210" s="70" t="s">
        <v>1660</v>
      </c>
      <c r="H210" s="70" t="s">
        <v>1661</v>
      </c>
      <c r="I210" s="148"/>
      <c r="J210" s="71">
        <v>4.0850201037226999</v>
      </c>
      <c r="K210" s="71">
        <v>0.51250087868150407</v>
      </c>
      <c r="L210" s="71">
        <v>9.0828186314199151</v>
      </c>
      <c r="M210" s="71">
        <v>5.0825352411482276</v>
      </c>
      <c r="N210" s="71">
        <v>9.0561074038227733</v>
      </c>
      <c r="O210" s="71">
        <v>3.4005834022361738</v>
      </c>
      <c r="P210" s="71">
        <v>5.7430093260597692</v>
      </c>
      <c r="Q210" s="71">
        <v>0.25017864264932616</v>
      </c>
      <c r="R210" s="71">
        <v>0</v>
      </c>
      <c r="S210" s="71">
        <v>0</v>
      </c>
      <c r="T210" s="72"/>
      <c r="U210" s="71">
        <v>155174</v>
      </c>
      <c r="V210" s="71">
        <v>168</v>
      </c>
      <c r="W210" s="71">
        <v>175</v>
      </c>
      <c r="X210" s="71">
        <v>979</v>
      </c>
      <c r="Y210" s="71">
        <v>1703</v>
      </c>
      <c r="Z210" s="71">
        <v>2000</v>
      </c>
      <c r="AA210" s="71">
        <v>1182</v>
      </c>
      <c r="AB210" s="71">
        <v>3542</v>
      </c>
      <c r="AC210" s="71">
        <v>0</v>
      </c>
      <c r="AD210" s="71">
        <v>0</v>
      </c>
      <c r="AE210" s="72"/>
      <c r="AF210" s="71">
        <v>1280107.2759808239</v>
      </c>
      <c r="AG210" s="71">
        <v>345031.34475172719</v>
      </c>
      <c r="AH210" s="71">
        <v>925638.23203056434</v>
      </c>
      <c r="AI210" s="71">
        <v>6215307.8489783974</v>
      </c>
      <c r="AJ210" s="71">
        <v>7492059.490117209</v>
      </c>
      <c r="AK210" s="71">
        <v>0</v>
      </c>
      <c r="AL210" s="71">
        <v>0</v>
      </c>
      <c r="AM210" s="71">
        <v>485793.3626601423</v>
      </c>
      <c r="AN210" s="71">
        <v>0</v>
      </c>
      <c r="AO210" s="71">
        <v>0</v>
      </c>
      <c r="AP210" s="71">
        <v>16743937.554518864</v>
      </c>
      <c r="AQ210" s="72"/>
      <c r="AR210" s="71">
        <v>53</v>
      </c>
      <c r="AS210" s="71">
        <v>1</v>
      </c>
      <c r="AT210" s="71">
        <v>0</v>
      </c>
      <c r="AU210" s="71">
        <v>0</v>
      </c>
      <c r="AV210" s="71">
        <v>0</v>
      </c>
      <c r="AW210" s="71">
        <v>0</v>
      </c>
      <c r="AX210" s="71"/>
      <c r="AY210" s="72"/>
      <c r="AZ210" s="71">
        <v>401.803</v>
      </c>
      <c r="BA210" s="71">
        <v>30.3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1905</v>
      </c>
      <c r="B211" s="70">
        <v>422</v>
      </c>
      <c r="C211" s="70">
        <v>14</v>
      </c>
      <c r="D211" s="70">
        <v>25</v>
      </c>
      <c r="E211" s="70">
        <v>2017</v>
      </c>
      <c r="F211" s="70" t="s">
        <v>156</v>
      </c>
      <c r="G211" s="70" t="s">
        <v>1660</v>
      </c>
      <c r="H211" s="70" t="s">
        <v>1661</v>
      </c>
      <c r="I211" s="148"/>
      <c r="J211" s="71">
        <v>3.919779126729054</v>
      </c>
      <c r="K211" s="71">
        <v>0.52369916227274582</v>
      </c>
      <c r="L211" s="71">
        <v>8.1991517068209614</v>
      </c>
      <c r="M211" s="71">
        <v>5.0962071109417462</v>
      </c>
      <c r="N211" s="71">
        <v>8.8150904583637981</v>
      </c>
      <c r="O211" s="71">
        <v>3.3082979500086362</v>
      </c>
      <c r="P211" s="71">
        <v>5.7114573563992952</v>
      </c>
      <c r="Q211" s="71">
        <v>0.23742033512065799</v>
      </c>
      <c r="R211" s="71">
        <v>0</v>
      </c>
      <c r="S211" s="71">
        <v>0</v>
      </c>
      <c r="T211" s="72"/>
      <c r="U211" s="71">
        <v>146512</v>
      </c>
      <c r="V211" s="71">
        <v>168</v>
      </c>
      <c r="W211" s="71">
        <v>175</v>
      </c>
      <c r="X211" s="71">
        <v>979</v>
      </c>
      <c r="Y211" s="71">
        <v>1694</v>
      </c>
      <c r="Z211" s="71">
        <v>1978</v>
      </c>
      <c r="AA211" s="71">
        <v>1183</v>
      </c>
      <c r="AB211" s="71">
        <v>3476</v>
      </c>
      <c r="AC211" s="71">
        <v>0</v>
      </c>
      <c r="AD211" s="71">
        <v>0</v>
      </c>
      <c r="AE211" s="72"/>
      <c r="AF211" s="71">
        <v>1187666.326551341</v>
      </c>
      <c r="AG211" s="71">
        <v>346033.84994285507</v>
      </c>
      <c r="AH211" s="71">
        <v>1130765.0358884099</v>
      </c>
      <c r="AI211" s="71">
        <v>6061537.2204835135</v>
      </c>
      <c r="AJ211" s="71">
        <v>6757897.1709915502</v>
      </c>
      <c r="AK211" s="71">
        <v>0</v>
      </c>
      <c r="AL211" s="71">
        <v>0</v>
      </c>
      <c r="AM211" s="71">
        <v>477487.28244179161</v>
      </c>
      <c r="AN211" s="71">
        <v>0</v>
      </c>
      <c r="AO211" s="71">
        <v>0</v>
      </c>
      <c r="AP211" s="71">
        <v>15961386.886299461</v>
      </c>
      <c r="AQ211" s="72"/>
      <c r="AR211" s="71">
        <v>53</v>
      </c>
      <c r="AS211" s="71">
        <v>1</v>
      </c>
      <c r="AT211" s="71">
        <v>0</v>
      </c>
      <c r="AU211" s="71">
        <v>0</v>
      </c>
      <c r="AV211" s="71">
        <v>0</v>
      </c>
      <c r="AW211" s="71">
        <v>0</v>
      </c>
      <c r="AX211" s="71"/>
      <c r="AY211" s="72"/>
      <c r="AZ211" s="71">
        <v>401.803</v>
      </c>
      <c r="BA211" s="71">
        <v>30.3</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1906</v>
      </c>
      <c r="B212" s="70">
        <v>423</v>
      </c>
      <c r="C212" s="70">
        <v>15</v>
      </c>
      <c r="D212" s="70">
        <v>25</v>
      </c>
      <c r="E212" s="70">
        <v>2018</v>
      </c>
      <c r="F212" s="70" t="s">
        <v>183</v>
      </c>
      <c r="G212" s="70" t="s">
        <v>1660</v>
      </c>
      <c r="H212" s="70" t="s">
        <v>1661</v>
      </c>
      <c r="I212" s="148"/>
      <c r="J212" s="71">
        <v>3.4827125578378464</v>
      </c>
      <c r="K212" s="71">
        <v>0.48742207400290016</v>
      </c>
      <c r="L212" s="71">
        <v>7.5216656113793849</v>
      </c>
      <c r="M212" s="71">
        <v>5.1213419936617344</v>
      </c>
      <c r="N212" s="71">
        <v>8.0057125516181529</v>
      </c>
      <c r="O212" s="71">
        <v>3.1361869782613874</v>
      </c>
      <c r="P212" s="71">
        <v>5.439509321641796</v>
      </c>
      <c r="Q212" s="71">
        <v>0.213530027657891</v>
      </c>
      <c r="R212" s="71">
        <v>0</v>
      </c>
      <c r="S212" s="71">
        <v>0</v>
      </c>
      <c r="T212" s="72"/>
      <c r="U212" s="71">
        <v>136018</v>
      </c>
      <c r="V212" s="71">
        <v>168</v>
      </c>
      <c r="W212" s="71">
        <v>175</v>
      </c>
      <c r="X212" s="71">
        <v>979</v>
      </c>
      <c r="Y212" s="71">
        <v>1671</v>
      </c>
      <c r="Z212" s="71">
        <v>1911</v>
      </c>
      <c r="AA212" s="71">
        <v>1138</v>
      </c>
      <c r="AB212" s="71">
        <v>3369</v>
      </c>
      <c r="AC212" s="71">
        <v>0</v>
      </c>
      <c r="AD212" s="71">
        <v>0</v>
      </c>
      <c r="AE212" s="72"/>
      <c r="AF212" s="71">
        <v>1106815.6883008729</v>
      </c>
      <c r="AG212" s="71">
        <v>313077.85533399048</v>
      </c>
      <c r="AH212" s="71">
        <v>1065746.1854592799</v>
      </c>
      <c r="AI212" s="71">
        <v>6196129.1963298656</v>
      </c>
      <c r="AJ212" s="71">
        <v>6192435.3016541963</v>
      </c>
      <c r="AK212" s="71">
        <v>0</v>
      </c>
      <c r="AL212" s="71">
        <v>0</v>
      </c>
      <c r="AM212" s="71">
        <v>463746.59198754502</v>
      </c>
      <c r="AN212" s="71">
        <v>0</v>
      </c>
      <c r="AO212" s="71">
        <v>0</v>
      </c>
      <c r="AP212" s="71">
        <v>15337950.819065752</v>
      </c>
      <c r="AQ212" s="72"/>
      <c r="AR212" s="71">
        <v>53</v>
      </c>
      <c r="AS212" s="71">
        <v>1</v>
      </c>
      <c r="AT212" s="71">
        <v>0</v>
      </c>
      <c r="AU212" s="71">
        <v>0</v>
      </c>
      <c r="AV212" s="71">
        <v>0</v>
      </c>
      <c r="AW212" s="71">
        <v>0</v>
      </c>
      <c r="AX212" s="71"/>
      <c r="AY212" s="72"/>
      <c r="AZ212" s="71">
        <v>401.41300000000007</v>
      </c>
      <c r="BA212" s="71">
        <v>30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1907</v>
      </c>
      <c r="B213" s="70">
        <v>424</v>
      </c>
      <c r="C213" s="70">
        <v>16</v>
      </c>
      <c r="D213" s="70">
        <v>25</v>
      </c>
      <c r="E213" s="70">
        <v>2019</v>
      </c>
      <c r="F213" s="70" t="s">
        <v>158</v>
      </c>
      <c r="G213" s="70" t="s">
        <v>1660</v>
      </c>
      <c r="H213" s="70" t="s">
        <v>1661</v>
      </c>
      <c r="I213" s="148"/>
      <c r="J213" s="71">
        <v>3.2320047227653359</v>
      </c>
      <c r="K213" s="71">
        <v>0.45229179324509355</v>
      </c>
      <c r="L213" s="71">
        <v>7.5553652397938178</v>
      </c>
      <c r="M213" s="71">
        <v>4.5943088012719659</v>
      </c>
      <c r="N213" s="71">
        <v>7.9154284854447807</v>
      </c>
      <c r="O213" s="71">
        <v>3.0124570637833616</v>
      </c>
      <c r="P213" s="71">
        <v>4.8255646281731233</v>
      </c>
      <c r="Q213" s="71">
        <v>0.20228609966514799</v>
      </c>
      <c r="R213" s="71">
        <v>0</v>
      </c>
      <c r="S213" s="71">
        <v>0</v>
      </c>
      <c r="T213" s="72"/>
      <c r="U213" s="71">
        <v>132784</v>
      </c>
      <c r="V213" s="71">
        <v>168</v>
      </c>
      <c r="W213" s="71">
        <v>175</v>
      </c>
      <c r="X213" s="71">
        <v>979</v>
      </c>
      <c r="Y213" s="71">
        <v>1632</v>
      </c>
      <c r="Z213" s="71">
        <v>1886</v>
      </c>
      <c r="AA213" s="71">
        <v>1002</v>
      </c>
      <c r="AB213" s="71">
        <v>3278</v>
      </c>
      <c r="AC213" s="71">
        <v>0</v>
      </c>
      <c r="AD213" s="71">
        <v>0</v>
      </c>
      <c r="AE213" s="72"/>
      <c r="AF213" s="71">
        <v>1060257.6808431321</v>
      </c>
      <c r="AG213" s="71">
        <v>312985.14419456682</v>
      </c>
      <c r="AH213" s="71">
        <v>1150687.53961791</v>
      </c>
      <c r="AI213" s="71">
        <v>6071692.2393102199</v>
      </c>
      <c r="AJ213" s="71">
        <v>6379606.4692504266</v>
      </c>
      <c r="AK213" s="71">
        <v>0</v>
      </c>
      <c r="AL213" s="71">
        <v>0</v>
      </c>
      <c r="AM213" s="71">
        <v>446438.92322921188</v>
      </c>
      <c r="AN213" s="71">
        <v>0</v>
      </c>
      <c r="AO213" s="71">
        <v>0</v>
      </c>
      <c r="AP213" s="71">
        <v>15421667.996445468</v>
      </c>
      <c r="AQ213" s="72"/>
      <c r="AR213" s="71">
        <v>55</v>
      </c>
      <c r="AS213" s="71">
        <v>3</v>
      </c>
      <c r="AT213" s="71">
        <v>0</v>
      </c>
      <c r="AU213" s="71">
        <v>0</v>
      </c>
      <c r="AV213" s="71">
        <v>0</v>
      </c>
      <c r="AW213" s="71">
        <v>0</v>
      </c>
      <c r="AX213" s="71"/>
      <c r="AY213" s="72"/>
      <c r="AZ213" s="71">
        <v>416.33300000000003</v>
      </c>
      <c r="BA213" s="71">
        <v>60.900000000000013</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1908</v>
      </c>
      <c r="B214" s="70">
        <v>425</v>
      </c>
      <c r="C214" s="70">
        <v>17</v>
      </c>
      <c r="D214" s="70">
        <v>25</v>
      </c>
      <c r="E214" s="70">
        <v>2020</v>
      </c>
      <c r="F214" s="70" t="s">
        <v>159</v>
      </c>
      <c r="G214" s="70" t="s">
        <v>1660</v>
      </c>
      <c r="H214" s="70" t="s">
        <v>1661</v>
      </c>
      <c r="I214" s="148"/>
      <c r="J214" s="71">
        <v>2.7044531680624728</v>
      </c>
      <c r="K214" s="71">
        <v>0.50341414427112752</v>
      </c>
      <c r="L214" s="71">
        <v>5.5875983026291669</v>
      </c>
      <c r="M214" s="71">
        <v>4.083383632992498</v>
      </c>
      <c r="N214" s="71">
        <v>7.201591964377017</v>
      </c>
      <c r="O214" s="71">
        <v>2.6561315427882386</v>
      </c>
      <c r="P214" s="71">
        <v>4.5400214795538965</v>
      </c>
      <c r="Q214" s="71">
        <v>0.18997145079132</v>
      </c>
      <c r="R214" s="71">
        <v>0</v>
      </c>
      <c r="S214" s="71">
        <v>0</v>
      </c>
      <c r="T214" s="72"/>
      <c r="U214" s="71">
        <v>125953</v>
      </c>
      <c r="V214" s="71">
        <v>173</v>
      </c>
      <c r="W214" s="71">
        <v>115</v>
      </c>
      <c r="X214" s="71">
        <v>915</v>
      </c>
      <c r="Y214" s="71">
        <v>1620</v>
      </c>
      <c r="Z214" s="71">
        <v>1898</v>
      </c>
      <c r="AA214" s="71">
        <v>1002</v>
      </c>
      <c r="AB214" s="71">
        <v>3222</v>
      </c>
      <c r="AC214" s="71">
        <v>0</v>
      </c>
      <c r="AD214" s="71">
        <v>0</v>
      </c>
      <c r="AE214" s="72"/>
      <c r="AF214" s="71">
        <v>983429.36505947472</v>
      </c>
      <c r="AG214" s="71">
        <v>322537.7422384533</v>
      </c>
      <c r="AH214" s="71">
        <v>819411.7255607819</v>
      </c>
      <c r="AI214" s="71">
        <v>5253638.7171288626</v>
      </c>
      <c r="AJ214" s="71">
        <v>6652510.2693001367</v>
      </c>
      <c r="AK214" s="71"/>
      <c r="AL214" s="71"/>
      <c r="AM214" s="71">
        <v>420506.79716662318</v>
      </c>
      <c r="AN214" s="71"/>
      <c r="AO214" s="71"/>
      <c r="AP214" s="71">
        <v>14452034.616454333</v>
      </c>
      <c r="AQ214" s="72"/>
      <c r="AR214" s="71">
        <v>56</v>
      </c>
      <c r="AS214" s="71">
        <v>3</v>
      </c>
      <c r="AT214" s="71">
        <v>0</v>
      </c>
      <c r="AU214" s="71">
        <v>0</v>
      </c>
      <c r="AV214" s="71">
        <v>0</v>
      </c>
      <c r="AW214" s="71">
        <v>0</v>
      </c>
      <c r="AX214" s="71"/>
      <c r="AY214" s="72"/>
      <c r="AZ214" s="71">
        <v>421.6330000000001</v>
      </c>
      <c r="BA214" s="71">
        <v>60.900000000000013</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1909</v>
      </c>
      <c r="B215" s="70">
        <v>425</v>
      </c>
      <c r="C215" s="70">
        <v>18</v>
      </c>
      <c r="D215" s="70">
        <v>25</v>
      </c>
      <c r="E215" s="70">
        <v>2021</v>
      </c>
      <c r="F215" s="70" t="s">
        <v>160</v>
      </c>
      <c r="G215" s="70" t="s">
        <v>1660</v>
      </c>
      <c r="H215" s="70" t="s">
        <v>1661</v>
      </c>
      <c r="I215" s="148"/>
      <c r="J215" s="71">
        <v>3.1281266971268682</v>
      </c>
      <c r="K215" s="71">
        <v>0.48492756010798393</v>
      </c>
      <c r="L215" s="71">
        <v>5.0991804331166941</v>
      </c>
      <c r="M215" s="71">
        <v>4.1471517681082659</v>
      </c>
      <c r="N215" s="71">
        <v>6.8864922063046441</v>
      </c>
      <c r="O215" s="71">
        <v>2.5252740697461298</v>
      </c>
      <c r="P215" s="71">
        <v>4.6977226105458536</v>
      </c>
      <c r="Q215" s="71">
        <v>0.18082487160985899</v>
      </c>
      <c r="R215" s="71">
        <v>0</v>
      </c>
      <c r="S215" s="71">
        <v>0</v>
      </c>
      <c r="T215" s="72"/>
      <c r="U215" s="71">
        <v>149608</v>
      </c>
      <c r="V215" s="71">
        <v>173</v>
      </c>
      <c r="W215" s="71">
        <v>115</v>
      </c>
      <c r="X215" s="71">
        <v>915</v>
      </c>
      <c r="Y215" s="71">
        <v>1568</v>
      </c>
      <c r="Z215" s="71">
        <v>1858</v>
      </c>
      <c r="AA215" s="71">
        <v>1011</v>
      </c>
      <c r="AB215" s="71">
        <v>3097</v>
      </c>
      <c r="AC215" s="71">
        <v>0</v>
      </c>
      <c r="AD215" s="71">
        <v>0</v>
      </c>
      <c r="AE215" s="72"/>
      <c r="AF215" s="71">
        <v>1145932.8833966495</v>
      </c>
      <c r="AG215" s="71">
        <v>328107.46277088299</v>
      </c>
      <c r="AH215" s="71">
        <v>734650.29876213858</v>
      </c>
      <c r="AI215" s="71">
        <v>5764799.0137709109</v>
      </c>
      <c r="AJ215" s="71">
        <v>6272319.6492241425</v>
      </c>
      <c r="AK215" s="71">
        <v>0</v>
      </c>
      <c r="AL215" s="71">
        <v>0</v>
      </c>
      <c r="AM215" s="71">
        <v>406524.26054076565</v>
      </c>
      <c r="AN215" s="71">
        <v>0</v>
      </c>
      <c r="AO215" s="71">
        <v>0</v>
      </c>
      <c r="AP215" s="71">
        <v>14652333.56846549</v>
      </c>
      <c r="AQ215" s="72"/>
      <c r="AR215" s="71">
        <v>56</v>
      </c>
      <c r="AS215" s="71">
        <v>4</v>
      </c>
      <c r="AT215" s="71">
        <v>0</v>
      </c>
      <c r="AU215" s="71">
        <v>0</v>
      </c>
      <c r="AV215" s="71">
        <v>0</v>
      </c>
      <c r="AW215" s="71">
        <v>0</v>
      </c>
      <c r="AX215" s="71"/>
      <c r="AY215" s="72"/>
      <c r="AZ215" s="71">
        <v>421.6330000000001</v>
      </c>
      <c r="BA215" s="71">
        <v>110.8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1667</v>
      </c>
      <c r="B216" s="70">
        <v>425</v>
      </c>
      <c r="C216" s="70">
        <v>19</v>
      </c>
      <c r="D216" s="70">
        <v>25</v>
      </c>
      <c r="E216" s="70">
        <v>2022</v>
      </c>
      <c r="F216" s="70" t="s">
        <v>161</v>
      </c>
      <c r="G216" s="1064" t="s">
        <v>1660</v>
      </c>
      <c r="H216" s="70" t="s">
        <v>1661</v>
      </c>
      <c r="I216" s="148"/>
      <c r="J216" s="71">
        <v>2.3955173055908618</v>
      </c>
      <c r="K216" s="71">
        <v>0.46385943474561081</v>
      </c>
      <c r="L216" s="71">
        <v>4.5720885114168732</v>
      </c>
      <c r="M216" s="71">
        <v>4.2282386696960126</v>
      </c>
      <c r="N216" s="71">
        <v>6.6177101859249596</v>
      </c>
      <c r="O216" s="71">
        <v>2.61925777819879</v>
      </c>
      <c r="P216" s="71">
        <v>4.6088765159046705</v>
      </c>
      <c r="Q216" s="71">
        <v>0.17696274657629532</v>
      </c>
      <c r="R216" s="71">
        <v>0</v>
      </c>
      <c r="S216" s="71">
        <v>0</v>
      </c>
      <c r="T216" s="72"/>
      <c r="U216" s="71">
        <v>140911</v>
      </c>
      <c r="V216" s="71">
        <v>173</v>
      </c>
      <c r="W216" s="71">
        <v>115</v>
      </c>
      <c r="X216" s="71">
        <v>915</v>
      </c>
      <c r="Y216" s="71">
        <v>1530</v>
      </c>
      <c r="Z216" s="71">
        <v>1831</v>
      </c>
      <c r="AA216" s="71">
        <v>1007</v>
      </c>
      <c r="AB216" s="71">
        <v>3006</v>
      </c>
      <c r="AC216" s="71">
        <v>0</v>
      </c>
      <c r="AD216" s="71">
        <v>0</v>
      </c>
      <c r="AE216" s="72"/>
      <c r="AF216" s="71">
        <v>962214.39784016996</v>
      </c>
      <c r="AG216" s="71">
        <v>330989.74631675245</v>
      </c>
      <c r="AH216" s="71">
        <v>815468.58539860894</v>
      </c>
      <c r="AI216" s="71">
        <v>5725162.4200896472</v>
      </c>
      <c r="AJ216" s="71">
        <v>6229952.9662200352</v>
      </c>
      <c r="AK216" s="71">
        <v>0</v>
      </c>
      <c r="AL216" s="71">
        <v>0</v>
      </c>
      <c r="AM216" s="71">
        <v>388156.64698778943</v>
      </c>
      <c r="AN216" s="71">
        <v>0</v>
      </c>
      <c r="AO216" s="71">
        <v>0</v>
      </c>
      <c r="AP216" s="71">
        <v>14451944.762853004</v>
      </c>
      <c r="AQ216" s="72"/>
      <c r="AR216" s="71">
        <v>57</v>
      </c>
      <c r="AS216" s="71">
        <v>4</v>
      </c>
      <c r="AT216" s="71">
        <v>0</v>
      </c>
      <c r="AU216" s="71">
        <v>0</v>
      </c>
      <c r="AV216" s="71">
        <v>0</v>
      </c>
      <c r="AW216" s="71">
        <v>0</v>
      </c>
      <c r="AX216" s="71"/>
      <c r="AY216" s="72"/>
      <c r="AZ216" s="71">
        <v>431.93300000000011</v>
      </c>
      <c r="BA216" s="71">
        <v>110.8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1910</v>
      </c>
      <c r="B217" s="70">
        <v>425</v>
      </c>
      <c r="C217" s="70">
        <v>20</v>
      </c>
      <c r="D217" s="70">
        <v>25</v>
      </c>
      <c r="E217" s="70">
        <v>2023</v>
      </c>
      <c r="F217" s="70" t="s">
        <v>1539</v>
      </c>
      <c r="G217" s="1064" t="s">
        <v>1660</v>
      </c>
      <c r="H217" s="70" t="s">
        <v>1661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57</v>
      </c>
      <c r="AS217" s="71">
        <v>4</v>
      </c>
      <c r="AT217" s="71">
        <v>0</v>
      </c>
      <c r="AU217" s="71">
        <v>0</v>
      </c>
      <c r="AV217" s="71">
        <v>0</v>
      </c>
      <c r="AW217" s="71">
        <v>0</v>
      </c>
      <c r="AX217" s="71"/>
      <c r="AY217" s="72"/>
      <c r="AZ217" s="71">
        <v>431.84300000000007</v>
      </c>
      <c r="BA217" s="71">
        <v>110.8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1659</v>
      </c>
      <c r="B218" s="70">
        <v>425</v>
      </c>
      <c r="C218" s="70">
        <v>21</v>
      </c>
      <c r="D218" s="70">
        <v>25</v>
      </c>
      <c r="E218" s="70">
        <v>2024</v>
      </c>
      <c r="F218" s="70" t="s">
        <v>1554</v>
      </c>
      <c r="G218" s="70" t="s">
        <v>1660</v>
      </c>
      <c r="H218" s="70" t="s">
        <v>1661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205</v>
      </c>
      <c r="C219" s="70">
        <v>1</v>
      </c>
      <c r="D219" s="70">
        <v>13</v>
      </c>
      <c r="E219" s="70">
        <v>1990</v>
      </c>
      <c r="F219" s="70" t="s">
        <v>787</v>
      </c>
      <c r="G219" s="70" t="s">
        <v>1912</v>
      </c>
      <c r="H219" s="70" t="s">
        <v>1913</v>
      </c>
      <c r="I219" s="148"/>
      <c r="J219" s="71">
        <v>2.4967144083138781</v>
      </c>
      <c r="K219" s="71">
        <v>0.72852770864946648</v>
      </c>
      <c r="L219" s="71">
        <v>1.512942655467963</v>
      </c>
      <c r="M219" s="71">
        <v>1.306969078525873</v>
      </c>
      <c r="N219" s="71">
        <v>2.5613105077218461</v>
      </c>
      <c r="O219" s="71">
        <v>3.758706653669861</v>
      </c>
      <c r="P219" s="71">
        <v>5.3292458009028394</v>
      </c>
      <c r="Q219" s="71">
        <v>0.24457078690728901</v>
      </c>
      <c r="R219" s="71">
        <v>0</v>
      </c>
      <c r="S219" s="71">
        <v>0.25158306590245372</v>
      </c>
      <c r="T219" s="72"/>
      <c r="U219" s="71">
        <v>65987</v>
      </c>
      <c r="V219" s="71">
        <v>177</v>
      </c>
      <c r="W219" s="71">
        <v>14</v>
      </c>
      <c r="X219" s="71">
        <v>469</v>
      </c>
      <c r="Y219" s="71">
        <v>1123</v>
      </c>
      <c r="Z219" s="71">
        <v>1546</v>
      </c>
      <c r="AA219" s="71">
        <v>1294</v>
      </c>
      <c r="AB219" s="71">
        <v>3971</v>
      </c>
      <c r="AC219" s="71">
        <v>0</v>
      </c>
      <c r="AD219" s="71">
        <v>0.25158306590245372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206</v>
      </c>
      <c r="C220" s="70">
        <v>2</v>
      </c>
      <c r="D220" s="70">
        <v>13</v>
      </c>
      <c r="E220" s="70">
        <v>2005</v>
      </c>
      <c r="F220" s="70" t="s">
        <v>789</v>
      </c>
      <c r="G220" s="70" t="s">
        <v>1912</v>
      </c>
      <c r="H220" s="70" t="s">
        <v>1913</v>
      </c>
      <c r="I220" s="148"/>
      <c r="J220" s="71">
        <v>0.31609609544298339</v>
      </c>
      <c r="K220" s="71">
        <v>0.2638669006567772</v>
      </c>
      <c r="L220" s="71">
        <v>0</v>
      </c>
      <c r="M220" s="71">
        <v>1.708484148570476</v>
      </c>
      <c r="N220" s="71">
        <v>3.8480087536415102</v>
      </c>
      <c r="O220" s="71">
        <v>4.9835486740246662</v>
      </c>
      <c r="P220" s="71">
        <v>6.9697276221354301</v>
      </c>
      <c r="Q220" s="71">
        <v>0.21374114186005</v>
      </c>
      <c r="R220" s="71">
        <v>0</v>
      </c>
      <c r="S220" s="71">
        <v>0.51610921953189393</v>
      </c>
      <c r="T220" s="72"/>
      <c r="U220" s="71">
        <v>12193</v>
      </c>
      <c r="V220" s="71">
        <v>127</v>
      </c>
      <c r="W220" s="71">
        <v>0</v>
      </c>
      <c r="X220" s="71">
        <v>379</v>
      </c>
      <c r="Y220" s="71">
        <v>1399</v>
      </c>
      <c r="Z220" s="71">
        <v>2372</v>
      </c>
      <c r="AA220" s="71">
        <v>1386</v>
      </c>
      <c r="AB220" s="71">
        <v>3628</v>
      </c>
      <c r="AC220" s="71">
        <v>0</v>
      </c>
      <c r="AD220" s="71">
        <v>0.51610921953189393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207</v>
      </c>
      <c r="C221" s="70">
        <v>3</v>
      </c>
      <c r="D221" s="70">
        <v>13</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208</v>
      </c>
      <c r="C222" s="70">
        <v>4</v>
      </c>
      <c r="D222" s="70">
        <v>13</v>
      </c>
      <c r="E222" s="70">
        <v>2007</v>
      </c>
      <c r="F222" s="70" t="s">
        <v>791</v>
      </c>
      <c r="G222" s="70" t="s">
        <v>1912</v>
      </c>
      <c r="H222" s="70" t="s">
        <v>1913</v>
      </c>
      <c r="I222" s="148"/>
      <c r="J222" s="71">
        <v>0.14821070997109639</v>
      </c>
      <c r="K222" s="71">
        <v>0.31952605622936903</v>
      </c>
      <c r="L222" s="71">
        <v>0.35554424244248278</v>
      </c>
      <c r="M222" s="71">
        <v>2.2251583485481379</v>
      </c>
      <c r="N222" s="71">
        <v>3.9102244482919382</v>
      </c>
      <c r="O222" s="71">
        <v>4.8181932397134313</v>
      </c>
      <c r="P222" s="71">
        <v>6.9499484195377743</v>
      </c>
      <c r="Q222" s="71">
        <v>0.221942536271274</v>
      </c>
      <c r="R222" s="71">
        <v>0</v>
      </c>
      <c r="S222" s="71">
        <v>0.48421973241838467</v>
      </c>
      <c r="T222" s="72"/>
      <c r="U222" s="71">
        <v>6332</v>
      </c>
      <c r="V222" s="71">
        <v>143</v>
      </c>
      <c r="W222" s="71">
        <v>5</v>
      </c>
      <c r="X222" s="71">
        <v>588</v>
      </c>
      <c r="Y222" s="71">
        <v>1440</v>
      </c>
      <c r="Z222" s="71">
        <v>2384</v>
      </c>
      <c r="AA222" s="71">
        <v>1361</v>
      </c>
      <c r="AB222" s="71">
        <v>3568</v>
      </c>
      <c r="AC222" s="71">
        <v>0</v>
      </c>
      <c r="AD222" s="71">
        <v>0.48421973241838467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209</v>
      </c>
      <c r="C223" s="70">
        <v>5</v>
      </c>
      <c r="D223" s="70">
        <v>13</v>
      </c>
      <c r="E223" s="70">
        <v>2008</v>
      </c>
      <c r="F223" s="70" t="s">
        <v>792</v>
      </c>
      <c r="G223" s="70" t="s">
        <v>1912</v>
      </c>
      <c r="H223" s="70" t="s">
        <v>1913</v>
      </c>
      <c r="I223" s="148"/>
      <c r="J223" s="71">
        <v>0.15243491074262089</v>
      </c>
      <c r="K223" s="71">
        <v>0.2495561783787702</v>
      </c>
      <c r="L223" s="71">
        <v>0.30871618377550769</v>
      </c>
      <c r="M223" s="71">
        <v>2.3286097013174309</v>
      </c>
      <c r="N223" s="71">
        <v>3.7210703473901772</v>
      </c>
      <c r="O223" s="71">
        <v>4.709487982730975</v>
      </c>
      <c r="P223" s="71">
        <v>6.8196115614680526</v>
      </c>
      <c r="Q223" s="71">
        <v>0.21529127267310499</v>
      </c>
      <c r="R223" s="71">
        <v>0</v>
      </c>
      <c r="S223" s="71">
        <v>0.56554081438137904</v>
      </c>
      <c r="T223" s="72"/>
      <c r="U223" s="71">
        <v>6727</v>
      </c>
      <c r="V223" s="71">
        <v>143</v>
      </c>
      <c r="W223" s="71">
        <v>5</v>
      </c>
      <c r="X223" s="71">
        <v>588</v>
      </c>
      <c r="Y223" s="71">
        <v>1464</v>
      </c>
      <c r="Z223" s="71">
        <v>2412</v>
      </c>
      <c r="AA223" s="71">
        <v>1337</v>
      </c>
      <c r="AB223" s="71">
        <v>3518</v>
      </c>
      <c r="AC223" s="71">
        <v>0</v>
      </c>
      <c r="AD223" s="71">
        <v>0.56554081438137904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210</v>
      </c>
      <c r="C224" s="70">
        <v>6</v>
      </c>
      <c r="D224" s="70">
        <v>13</v>
      </c>
      <c r="E224" s="70">
        <v>2009</v>
      </c>
      <c r="F224" s="70" t="s">
        <v>176</v>
      </c>
      <c r="G224" s="70" t="s">
        <v>1912</v>
      </c>
      <c r="H224" s="70" t="s">
        <v>1913</v>
      </c>
      <c r="I224" s="148"/>
      <c r="J224" s="71">
        <v>0</v>
      </c>
      <c r="K224" s="71">
        <v>0.1886847169711629</v>
      </c>
      <c r="L224" s="71">
        <v>0.80601279220385413</v>
      </c>
      <c r="M224" s="71">
        <v>2.433595216887583</v>
      </c>
      <c r="N224" s="71">
        <v>3.6714612381213212</v>
      </c>
      <c r="O224" s="71">
        <v>4.8820588727297158</v>
      </c>
      <c r="P224" s="71">
        <v>6.6974798720548554</v>
      </c>
      <c r="Q224" s="71">
        <v>0.20421564632315001</v>
      </c>
      <c r="R224" s="71">
        <v>0</v>
      </c>
      <c r="S224" s="71">
        <v>0.4874724377683457</v>
      </c>
      <c r="T224" s="72"/>
      <c r="U224" s="71">
        <v>0</v>
      </c>
      <c r="V224" s="71">
        <v>136</v>
      </c>
      <c r="W224" s="71">
        <v>19</v>
      </c>
      <c r="X224" s="71">
        <v>648</v>
      </c>
      <c r="Y224" s="71">
        <v>1485</v>
      </c>
      <c r="Z224" s="71">
        <v>2468</v>
      </c>
      <c r="AA224" s="71">
        <v>1348</v>
      </c>
      <c r="AB224" s="71">
        <v>3503</v>
      </c>
      <c r="AC224" s="71">
        <v>0</v>
      </c>
      <c r="AD224" s="71">
        <v>0.4874724377683457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1919</v>
      </c>
      <c r="B225" s="70">
        <v>211</v>
      </c>
      <c r="C225" s="70">
        <v>7</v>
      </c>
      <c r="D225" s="70">
        <v>13</v>
      </c>
      <c r="E225" s="70">
        <v>2010</v>
      </c>
      <c r="F225" s="70" t="s">
        <v>177</v>
      </c>
      <c r="G225" s="70" t="s">
        <v>1912</v>
      </c>
      <c r="H225" s="70" t="s">
        <v>1913</v>
      </c>
      <c r="I225" s="148"/>
      <c r="J225" s="71">
        <v>0.2329323944188684</v>
      </c>
      <c r="K225" s="71">
        <v>0.2114221296237685</v>
      </c>
      <c r="L225" s="71">
        <v>0.76160427188742208</v>
      </c>
      <c r="M225" s="71">
        <v>2.559729923523173</v>
      </c>
      <c r="N225" s="71">
        <v>3.722445235810222</v>
      </c>
      <c r="O225" s="71">
        <v>4.8594778533105512</v>
      </c>
      <c r="P225" s="71">
        <v>6.7365361555092784</v>
      </c>
      <c r="Q225" s="71">
        <v>0.20952939959637701</v>
      </c>
      <c r="R225" s="71">
        <v>0</v>
      </c>
      <c r="S225" s="71">
        <v>0.49505453596140259</v>
      </c>
      <c r="T225" s="72"/>
      <c r="U225" s="71">
        <v>9711</v>
      </c>
      <c r="V225" s="71">
        <v>136</v>
      </c>
      <c r="W225" s="71">
        <v>19</v>
      </c>
      <c r="X225" s="71">
        <v>648</v>
      </c>
      <c r="Y225" s="71">
        <v>1485</v>
      </c>
      <c r="Z225" s="71">
        <v>2468</v>
      </c>
      <c r="AA225" s="71">
        <v>1322</v>
      </c>
      <c r="AB225" s="71">
        <v>3444</v>
      </c>
      <c r="AC225" s="71">
        <v>0</v>
      </c>
      <c r="AD225" s="71">
        <v>0.49505453596140259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1920</v>
      </c>
      <c r="B226" s="70">
        <v>212</v>
      </c>
      <c r="C226" s="70">
        <v>8</v>
      </c>
      <c r="D226" s="70">
        <v>13</v>
      </c>
      <c r="E226" s="70">
        <v>2011</v>
      </c>
      <c r="F226" s="70" t="s">
        <v>178</v>
      </c>
      <c r="G226" s="70" t="s">
        <v>1912</v>
      </c>
      <c r="H226" s="70" t="s">
        <v>1913</v>
      </c>
      <c r="I226" s="148"/>
      <c r="J226" s="71">
        <v>0.55523856273887717</v>
      </c>
      <c r="K226" s="71">
        <v>0.34272007829878032</v>
      </c>
      <c r="L226" s="71">
        <v>0.85647183478071653</v>
      </c>
      <c r="M226" s="71">
        <v>3.0975587114750751</v>
      </c>
      <c r="N226" s="71">
        <v>4.5664404090169084</v>
      </c>
      <c r="O226" s="71">
        <v>4.7522962363459484</v>
      </c>
      <c r="P226" s="71">
        <v>6.497325010247657</v>
      </c>
      <c r="Q226" s="71">
        <v>0.241268669720932</v>
      </c>
      <c r="R226" s="71">
        <v>0</v>
      </c>
      <c r="S226" s="71">
        <v>0.51941551787391305</v>
      </c>
      <c r="T226" s="72"/>
      <c r="U226" s="71">
        <v>21858</v>
      </c>
      <c r="V226" s="71">
        <v>136</v>
      </c>
      <c r="W226" s="71">
        <v>19</v>
      </c>
      <c r="X226" s="71">
        <v>648</v>
      </c>
      <c r="Y226" s="71">
        <v>1493</v>
      </c>
      <c r="Z226" s="71">
        <v>2466</v>
      </c>
      <c r="AA226" s="71">
        <v>1313</v>
      </c>
      <c r="AB226" s="71">
        <v>3438</v>
      </c>
      <c r="AC226" s="71">
        <v>0</v>
      </c>
      <c r="AD226" s="71">
        <v>0.51941551787391305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1921</v>
      </c>
      <c r="B227" s="70">
        <v>213</v>
      </c>
      <c r="C227" s="70">
        <v>9</v>
      </c>
      <c r="D227" s="70">
        <v>13</v>
      </c>
      <c r="E227" s="70">
        <v>2012</v>
      </c>
      <c r="F227" s="70" t="s">
        <v>179</v>
      </c>
      <c r="G227" s="70" t="s">
        <v>1912</v>
      </c>
      <c r="H227" s="70" t="s">
        <v>1913</v>
      </c>
      <c r="I227" s="148"/>
      <c r="J227" s="71">
        <v>0.51707212171052308</v>
      </c>
      <c r="K227" s="71">
        <v>0.32015215980002393</v>
      </c>
      <c r="L227" s="71">
        <v>0.87664533609859263</v>
      </c>
      <c r="M227" s="71">
        <v>3.4364015337440712</v>
      </c>
      <c r="N227" s="71">
        <v>5.3028484517630901</v>
      </c>
      <c r="O227" s="71">
        <v>4.7435791277392276</v>
      </c>
      <c r="P227" s="71">
        <v>6.4248061045798588</v>
      </c>
      <c r="Q227" s="71">
        <v>0.25946494012579102</v>
      </c>
      <c r="R227" s="71">
        <v>0</v>
      </c>
      <c r="S227" s="71">
        <v>0.43487164066681477</v>
      </c>
      <c r="T227" s="72"/>
      <c r="U227" s="71">
        <v>19582</v>
      </c>
      <c r="V227" s="71">
        <v>136</v>
      </c>
      <c r="W227" s="71">
        <v>19</v>
      </c>
      <c r="X227" s="71">
        <v>648</v>
      </c>
      <c r="Y227" s="71">
        <v>1500</v>
      </c>
      <c r="Z227" s="71">
        <v>2481</v>
      </c>
      <c r="AA227" s="71">
        <v>1291</v>
      </c>
      <c r="AB227" s="71">
        <v>3403</v>
      </c>
      <c r="AC227" s="71">
        <v>0</v>
      </c>
      <c r="AD227" s="71">
        <v>0.43487164066681477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1922</v>
      </c>
      <c r="B228" s="70">
        <v>214</v>
      </c>
      <c r="C228" s="70">
        <v>10</v>
      </c>
      <c r="D228" s="70">
        <v>13</v>
      </c>
      <c r="E228" s="70">
        <v>2013</v>
      </c>
      <c r="F228" s="70" t="s">
        <v>180</v>
      </c>
      <c r="G228" s="70" t="s">
        <v>1912</v>
      </c>
      <c r="H228" s="70" t="s">
        <v>1913</v>
      </c>
      <c r="I228" s="148"/>
      <c r="J228" s="71">
        <v>0.56439167390951273</v>
      </c>
      <c r="K228" s="71">
        <v>0.26663089846349342</v>
      </c>
      <c r="L228" s="71">
        <v>0.84244914432577345</v>
      </c>
      <c r="M228" s="71">
        <v>3.4046025766204639</v>
      </c>
      <c r="N228" s="71">
        <v>5.0533358788714491</v>
      </c>
      <c r="O228" s="71">
        <v>4.6341815532072603</v>
      </c>
      <c r="P228" s="71">
        <v>6.464000912334205</v>
      </c>
      <c r="Q228" s="71">
        <v>0.26091805678065899</v>
      </c>
      <c r="R228" s="71">
        <v>0</v>
      </c>
      <c r="S228" s="71">
        <v>0.47435650396905099</v>
      </c>
      <c r="T228" s="72"/>
      <c r="U228" s="71">
        <v>21469</v>
      </c>
      <c r="V228" s="71">
        <v>136</v>
      </c>
      <c r="W228" s="71">
        <v>19</v>
      </c>
      <c r="X228" s="71">
        <v>648</v>
      </c>
      <c r="Y228" s="71">
        <v>1500</v>
      </c>
      <c r="Z228" s="71">
        <v>2532</v>
      </c>
      <c r="AA228" s="71">
        <v>1294</v>
      </c>
      <c r="AB228" s="71">
        <v>3373</v>
      </c>
      <c r="AC228" s="71">
        <v>0</v>
      </c>
      <c r="AD228" s="71">
        <v>0.47435650396905099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1923</v>
      </c>
      <c r="B229" s="70">
        <v>215</v>
      </c>
      <c r="C229" s="70">
        <v>11</v>
      </c>
      <c r="D229" s="70">
        <v>13</v>
      </c>
      <c r="E229" s="70">
        <v>2014</v>
      </c>
      <c r="F229" s="70" t="s">
        <v>181</v>
      </c>
      <c r="G229" s="70" t="s">
        <v>1912</v>
      </c>
      <c r="H229" s="70" t="s">
        <v>1913</v>
      </c>
      <c r="I229" s="148"/>
      <c r="J229" s="71">
        <v>0.59135874413971456</v>
      </c>
      <c r="K229" s="71">
        <v>0.23007168371785061</v>
      </c>
      <c r="L229" s="71">
        <v>0.56656367198889457</v>
      </c>
      <c r="M229" s="71">
        <v>3.4280003699613162</v>
      </c>
      <c r="N229" s="71">
        <v>4.5451901637582566</v>
      </c>
      <c r="O229" s="71">
        <v>4.4695125290861597</v>
      </c>
      <c r="P229" s="71">
        <v>6.3821092334878582</v>
      </c>
      <c r="Q229" s="71">
        <v>0.25070642140480598</v>
      </c>
      <c r="R229" s="71">
        <v>0</v>
      </c>
      <c r="S229" s="71">
        <v>0.4461561587958971</v>
      </c>
      <c r="T229" s="72"/>
      <c r="U229" s="71">
        <v>22948</v>
      </c>
      <c r="V229" s="71">
        <v>90</v>
      </c>
      <c r="W229" s="71">
        <v>13</v>
      </c>
      <c r="X229" s="71">
        <v>667</v>
      </c>
      <c r="Y229" s="71">
        <v>1543</v>
      </c>
      <c r="Z229" s="71">
        <v>2572</v>
      </c>
      <c r="AA229" s="71">
        <v>1271</v>
      </c>
      <c r="AB229" s="71">
        <v>3378</v>
      </c>
      <c r="AC229" s="71">
        <v>0</v>
      </c>
      <c r="AD229" s="71">
        <v>0.4461561587958971</v>
      </c>
      <c r="AE229" s="72"/>
      <c r="AF229" s="71"/>
      <c r="AG229" s="71"/>
      <c r="AH229" s="71"/>
      <c r="AI229" s="71"/>
      <c r="AJ229" s="71"/>
      <c r="AK229" s="71"/>
      <c r="AL229" s="71"/>
      <c r="AM229" s="71"/>
      <c r="AN229" s="71"/>
      <c r="AO229" s="71"/>
      <c r="AP229" s="71"/>
      <c r="AQ229" s="72"/>
      <c r="AR229" s="71">
        <v>76</v>
      </c>
      <c r="AS229" s="71">
        <v>18</v>
      </c>
      <c r="AT229" s="71">
        <v>0</v>
      </c>
      <c r="AU229" s="71">
        <v>0</v>
      </c>
      <c r="AV229" s="71">
        <v>0</v>
      </c>
      <c r="AW229" s="71">
        <v>0</v>
      </c>
      <c r="AX229" s="71"/>
      <c r="AY229" s="72"/>
      <c r="AZ229" s="71">
        <v>341.32</v>
      </c>
      <c r="BA229" s="71">
        <v>1444.2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1924</v>
      </c>
      <c r="B230" s="70">
        <v>216</v>
      </c>
      <c r="C230" s="70">
        <v>12</v>
      </c>
      <c r="D230" s="70">
        <v>13</v>
      </c>
      <c r="E230" s="70">
        <v>2015</v>
      </c>
      <c r="F230" s="70" t="s">
        <v>182</v>
      </c>
      <c r="G230" s="70" t="s">
        <v>1912</v>
      </c>
      <c r="H230" s="70" t="s">
        <v>1913</v>
      </c>
      <c r="I230" s="148"/>
      <c r="J230" s="71">
        <v>0.57703903596128969</v>
      </c>
      <c r="K230" s="71">
        <v>0.20657751102816849</v>
      </c>
      <c r="L230" s="71">
        <v>0.56669264027690558</v>
      </c>
      <c r="M230" s="71">
        <v>3.280652888098313</v>
      </c>
      <c r="N230" s="71">
        <v>3.986954326475876</v>
      </c>
      <c r="O230" s="71">
        <v>4.4114175963717646</v>
      </c>
      <c r="P230" s="71">
        <v>6.3268479183045203</v>
      </c>
      <c r="Q230" s="71">
        <v>0.238377984594876</v>
      </c>
      <c r="R230" s="71">
        <v>0</v>
      </c>
      <c r="S230" s="71">
        <v>0.51473102447843766</v>
      </c>
      <c r="T230" s="72"/>
      <c r="U230" s="71">
        <v>25561</v>
      </c>
      <c r="V230" s="71">
        <v>90</v>
      </c>
      <c r="W230" s="71">
        <v>13</v>
      </c>
      <c r="X230" s="71">
        <v>667</v>
      </c>
      <c r="Y230" s="71">
        <v>1527</v>
      </c>
      <c r="Z230" s="71">
        <v>2563</v>
      </c>
      <c r="AA230" s="71">
        <v>1259</v>
      </c>
      <c r="AB230" s="71">
        <v>3281</v>
      </c>
      <c r="AC230" s="71">
        <v>0</v>
      </c>
      <c r="AD230" s="71">
        <v>0.51473102447843766</v>
      </c>
      <c r="AE230" s="72"/>
      <c r="AF230" s="71">
        <v>293294.68897508481</v>
      </c>
      <c r="AG230" s="71">
        <v>165673.2718740071</v>
      </c>
      <c r="AH230" s="71">
        <v>106439.6641353867</v>
      </c>
      <c r="AI230" s="71">
        <v>4123071.9685989521</v>
      </c>
      <c r="AJ230" s="71">
        <v>6364315.8325180411</v>
      </c>
      <c r="AK230" s="71">
        <v>0</v>
      </c>
      <c r="AL230" s="71">
        <v>0</v>
      </c>
      <c r="AM230" s="71">
        <v>449647.28672264668</v>
      </c>
      <c r="AN230" s="71">
        <v>0</v>
      </c>
      <c r="AO230" s="71">
        <v>0</v>
      </c>
      <c r="AP230" s="71">
        <v>11502442.712824119</v>
      </c>
      <c r="AQ230" s="72"/>
      <c r="AR230" s="71">
        <v>79</v>
      </c>
      <c r="AS230" s="71">
        <v>57</v>
      </c>
      <c r="AT230" s="71">
        <v>0</v>
      </c>
      <c r="AU230" s="71">
        <v>0</v>
      </c>
      <c r="AV230" s="71">
        <v>0</v>
      </c>
      <c r="AW230" s="71">
        <v>0</v>
      </c>
      <c r="AX230" s="71"/>
      <c r="AY230" s="72"/>
      <c r="AZ230" s="71">
        <v>361.92</v>
      </c>
      <c r="BA230" s="71">
        <v>7466.1</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1925</v>
      </c>
      <c r="B231" s="70">
        <v>217</v>
      </c>
      <c r="C231" s="70">
        <v>13</v>
      </c>
      <c r="D231" s="70">
        <v>13</v>
      </c>
      <c r="E231" s="70">
        <v>2016</v>
      </c>
      <c r="F231" s="70" t="s">
        <v>155</v>
      </c>
      <c r="G231" s="70" t="s">
        <v>1912</v>
      </c>
      <c r="H231" s="70" t="s">
        <v>1913</v>
      </c>
      <c r="I231" s="148"/>
      <c r="J231" s="71">
        <v>0.3660986332610644</v>
      </c>
      <c r="K231" s="71">
        <v>0.20094178226905673</v>
      </c>
      <c r="L231" s="71">
        <v>0.53498322258794206</v>
      </c>
      <c r="M231" s="71">
        <v>2.6679102987609236</v>
      </c>
      <c r="N231" s="71">
        <v>3.9489474218658649</v>
      </c>
      <c r="O231" s="71">
        <v>4.3782511303790734</v>
      </c>
      <c r="P231" s="71">
        <v>6.0393913640374732</v>
      </c>
      <c r="Q231" s="71">
        <v>0.22941282646104214</v>
      </c>
      <c r="R231" s="71">
        <v>0</v>
      </c>
      <c r="S231" s="71">
        <v>0.46409322632264122</v>
      </c>
      <c r="T231" s="72"/>
      <c r="U231" s="71">
        <v>17153</v>
      </c>
      <c r="V231" s="71">
        <v>90</v>
      </c>
      <c r="W231" s="71">
        <v>13</v>
      </c>
      <c r="X231" s="71">
        <v>667</v>
      </c>
      <c r="Y231" s="71">
        <v>1521</v>
      </c>
      <c r="Z231" s="71">
        <v>2575</v>
      </c>
      <c r="AA231" s="71">
        <v>1243</v>
      </c>
      <c r="AB231" s="71">
        <v>3248</v>
      </c>
      <c r="AC231" s="71">
        <v>0</v>
      </c>
      <c r="AD231" s="71">
        <v>0.46409322632264122</v>
      </c>
      <c r="AE231" s="72"/>
      <c r="AF231" s="71">
        <v>191754.03861499479</v>
      </c>
      <c r="AG231" s="71">
        <v>166939.71647871679</v>
      </c>
      <c r="AH231" s="71">
        <v>78944.842531527713</v>
      </c>
      <c r="AI231" s="71">
        <v>4286893.403882415</v>
      </c>
      <c r="AJ231" s="71">
        <v>6608501.5133994296</v>
      </c>
      <c r="AK231" s="71">
        <v>0</v>
      </c>
      <c r="AL231" s="71">
        <v>0</v>
      </c>
      <c r="AM231" s="71">
        <v>445470.59342748241</v>
      </c>
      <c r="AN231" s="71">
        <v>0</v>
      </c>
      <c r="AO231" s="71">
        <v>0</v>
      </c>
      <c r="AP231" s="71">
        <v>11778504.108334567</v>
      </c>
      <c r="AQ231" s="72"/>
      <c r="AR231" s="71">
        <v>83</v>
      </c>
      <c r="AS231" s="71">
        <v>59</v>
      </c>
      <c r="AT231" s="71">
        <v>0</v>
      </c>
      <c r="AU231" s="71">
        <v>0</v>
      </c>
      <c r="AV231" s="71">
        <v>0</v>
      </c>
      <c r="AW231" s="71">
        <v>0</v>
      </c>
      <c r="AX231" s="71"/>
      <c r="AY231" s="72"/>
      <c r="AZ231" s="71">
        <v>390.62</v>
      </c>
      <c r="BA231" s="71">
        <v>8425.6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1926</v>
      </c>
      <c r="B232" s="70">
        <v>218</v>
      </c>
      <c r="C232" s="70">
        <v>14</v>
      </c>
      <c r="D232" s="70">
        <v>13</v>
      </c>
      <c r="E232" s="70">
        <v>2017</v>
      </c>
      <c r="F232" s="70" t="s">
        <v>156</v>
      </c>
      <c r="G232" s="70" t="s">
        <v>1912</v>
      </c>
      <c r="H232" s="70" t="s">
        <v>1913</v>
      </c>
      <c r="I232" s="148"/>
      <c r="J232" s="71">
        <v>0.55586970384046397</v>
      </c>
      <c r="K232" s="71">
        <v>0.20645249182220093</v>
      </c>
      <c r="L232" s="71">
        <v>0.53066288125623517</v>
      </c>
      <c r="M232" s="71">
        <v>2.4839976362259506</v>
      </c>
      <c r="N232" s="71">
        <v>3.6933388351174807</v>
      </c>
      <c r="O232" s="71">
        <v>4.2917555812548844</v>
      </c>
      <c r="P232" s="71">
        <v>6.0059619200006109</v>
      </c>
      <c r="Q232" s="71">
        <v>0.220959374026274</v>
      </c>
      <c r="R232" s="71">
        <v>0</v>
      </c>
      <c r="S232" s="71">
        <v>0.46414063250260995</v>
      </c>
      <c r="T232" s="72"/>
      <c r="U232" s="71">
        <v>28011</v>
      </c>
      <c r="V232" s="71">
        <v>90</v>
      </c>
      <c r="W232" s="71">
        <v>13</v>
      </c>
      <c r="X232" s="71">
        <v>667</v>
      </c>
      <c r="Y232" s="71">
        <v>1537</v>
      </c>
      <c r="Z232" s="71">
        <v>2566</v>
      </c>
      <c r="AA232" s="71">
        <v>1244</v>
      </c>
      <c r="AB232" s="71">
        <v>3235</v>
      </c>
      <c r="AC232" s="71">
        <v>0</v>
      </c>
      <c r="AD232" s="71">
        <v>0.46414063250261001</v>
      </c>
      <c r="AE232" s="72"/>
      <c r="AF232" s="71">
        <v>298204.40056452813</v>
      </c>
      <c r="AG232" s="71">
        <v>169000.17036141531</v>
      </c>
      <c r="AH232" s="71">
        <v>105937.04181520639</v>
      </c>
      <c r="AI232" s="71">
        <v>4073173.2938649999</v>
      </c>
      <c r="AJ232" s="71">
        <v>6810258.2759673083</v>
      </c>
      <c r="AK232" s="71">
        <v>0</v>
      </c>
      <c r="AL232" s="71">
        <v>0</v>
      </c>
      <c r="AM232" s="71">
        <v>444381.86383751308</v>
      </c>
      <c r="AN232" s="71">
        <v>0</v>
      </c>
      <c r="AO232" s="71">
        <v>0</v>
      </c>
      <c r="AP232" s="71">
        <v>11900955.04641097</v>
      </c>
      <c r="AQ232" s="72"/>
      <c r="AR232" s="71">
        <v>87</v>
      </c>
      <c r="AS232" s="71">
        <v>60</v>
      </c>
      <c r="AT232" s="71">
        <v>0</v>
      </c>
      <c r="AU232" s="71">
        <v>0</v>
      </c>
      <c r="AV232" s="71">
        <v>0</v>
      </c>
      <c r="AW232" s="71">
        <v>0</v>
      </c>
      <c r="AX232" s="71"/>
      <c r="AY232" s="72"/>
      <c r="AZ232" s="71">
        <v>413.92</v>
      </c>
      <c r="BA232" s="71">
        <v>9925.6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1927</v>
      </c>
      <c r="B233" s="70">
        <v>219</v>
      </c>
      <c r="C233" s="70">
        <v>15</v>
      </c>
      <c r="D233" s="70">
        <v>13</v>
      </c>
      <c r="E233" s="70">
        <v>2018</v>
      </c>
      <c r="F233" s="70" t="s">
        <v>183</v>
      </c>
      <c r="G233" s="70" t="s">
        <v>1912</v>
      </c>
      <c r="H233" s="70" t="s">
        <v>1913</v>
      </c>
      <c r="I233" s="148"/>
      <c r="J233" s="71">
        <v>0.53357609547162499</v>
      </c>
      <c r="K233" s="71">
        <v>0.17422514757118968</v>
      </c>
      <c r="L233" s="71">
        <v>0.47924838616434695</v>
      </c>
      <c r="M233" s="71">
        <v>2.2663734183557658</v>
      </c>
      <c r="N233" s="71">
        <v>2.524835163495958</v>
      </c>
      <c r="O233" s="71">
        <v>4.161889155871731</v>
      </c>
      <c r="P233" s="71">
        <v>5.9939760011764607</v>
      </c>
      <c r="Q233" s="71">
        <v>0.201614430982413</v>
      </c>
      <c r="R233" s="71">
        <v>0</v>
      </c>
      <c r="S233" s="71">
        <v>0.44028443379803156</v>
      </c>
      <c r="T233" s="72"/>
      <c r="U233" s="71">
        <v>29672</v>
      </c>
      <c r="V233" s="71">
        <v>90</v>
      </c>
      <c r="W233" s="71">
        <v>13</v>
      </c>
      <c r="X233" s="71">
        <v>667</v>
      </c>
      <c r="Y233" s="71">
        <v>1520</v>
      </c>
      <c r="Z233" s="71">
        <v>2536</v>
      </c>
      <c r="AA233" s="71">
        <v>1254</v>
      </c>
      <c r="AB233" s="71">
        <v>3181</v>
      </c>
      <c r="AC233" s="71">
        <v>0</v>
      </c>
      <c r="AD233" s="71">
        <v>0.44028443379803162</v>
      </c>
      <c r="AE233" s="72"/>
      <c r="AF233" s="71">
        <v>289875.76562506671</v>
      </c>
      <c r="AG233" s="71">
        <v>152880.9707523082</v>
      </c>
      <c r="AH233" s="71">
        <v>100612.69026310981</v>
      </c>
      <c r="AI233" s="71">
        <v>3912161.5812846189</v>
      </c>
      <c r="AJ233" s="71">
        <v>5658493.8384899488</v>
      </c>
      <c r="AK233" s="71">
        <v>0</v>
      </c>
      <c r="AL233" s="71">
        <v>0</v>
      </c>
      <c r="AM233" s="71">
        <v>437868.18317375513</v>
      </c>
      <c r="AN233" s="71">
        <v>0</v>
      </c>
      <c r="AO233" s="71">
        <v>0</v>
      </c>
      <c r="AP233" s="71">
        <v>10551893.029588807</v>
      </c>
      <c r="AQ233" s="72"/>
      <c r="AR233" s="71">
        <v>91</v>
      </c>
      <c r="AS233" s="71">
        <v>61</v>
      </c>
      <c r="AT233" s="71">
        <v>0</v>
      </c>
      <c r="AU233" s="71">
        <v>0</v>
      </c>
      <c r="AV233" s="71">
        <v>0</v>
      </c>
      <c r="AW233" s="71">
        <v>0</v>
      </c>
      <c r="AX233" s="71"/>
      <c r="AY233" s="72"/>
      <c r="AZ233" s="71">
        <v>436.02</v>
      </c>
      <c r="BA233" s="71">
        <v>9975</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1928</v>
      </c>
      <c r="B234" s="70">
        <v>220</v>
      </c>
      <c r="C234" s="70">
        <v>16</v>
      </c>
      <c r="D234" s="70">
        <v>13</v>
      </c>
      <c r="E234" s="70">
        <v>2019</v>
      </c>
      <c r="F234" s="70" t="s">
        <v>158</v>
      </c>
      <c r="G234" s="70" t="s">
        <v>1912</v>
      </c>
      <c r="H234" s="70" t="s">
        <v>1913</v>
      </c>
      <c r="I234" s="148"/>
      <c r="J234" s="71">
        <v>0.46023613081101156</v>
      </c>
      <c r="K234" s="71">
        <v>0.16554533223312781</v>
      </c>
      <c r="L234" s="71">
        <v>0.48735848524673114</v>
      </c>
      <c r="M234" s="71">
        <v>2.3800411826646695</v>
      </c>
      <c r="N234" s="71">
        <v>2.460093724487423</v>
      </c>
      <c r="O234" s="71">
        <v>4.060268216403661</v>
      </c>
      <c r="P234" s="71">
        <v>5.9765725584459535</v>
      </c>
      <c r="Q234" s="71">
        <v>0.193461538270359</v>
      </c>
      <c r="R234" s="71">
        <v>0</v>
      </c>
      <c r="S234" s="71">
        <v>0.42770490662697186</v>
      </c>
      <c r="T234" s="72"/>
      <c r="U234" s="71">
        <v>25540</v>
      </c>
      <c r="V234" s="71">
        <v>90</v>
      </c>
      <c r="W234" s="71">
        <v>13</v>
      </c>
      <c r="X234" s="71">
        <v>667</v>
      </c>
      <c r="Y234" s="71">
        <v>1509</v>
      </c>
      <c r="Z234" s="71">
        <v>2542</v>
      </c>
      <c r="AA234" s="71">
        <v>1241</v>
      </c>
      <c r="AB234" s="71">
        <v>3135</v>
      </c>
      <c r="AC234" s="71">
        <v>0</v>
      </c>
      <c r="AD234" s="71">
        <v>0.42770490662697191</v>
      </c>
      <c r="AE234" s="72"/>
      <c r="AF234" s="71">
        <v>255389.03535305319</v>
      </c>
      <c r="AG234" s="71">
        <v>148160.03736220341</v>
      </c>
      <c r="AH234" s="71">
        <v>106920.3433970921</v>
      </c>
      <c r="AI234" s="71">
        <v>3999865.044944617</v>
      </c>
      <c r="AJ234" s="71">
        <v>5067709.7742653266</v>
      </c>
      <c r="AK234" s="71">
        <v>0</v>
      </c>
      <c r="AL234" s="71">
        <v>0</v>
      </c>
      <c r="AM234" s="71">
        <v>426963.39973263553</v>
      </c>
      <c r="AN234" s="71">
        <v>0</v>
      </c>
      <c r="AO234" s="71">
        <v>0</v>
      </c>
      <c r="AP234" s="71">
        <v>10005007.635054929</v>
      </c>
      <c r="AQ234" s="72"/>
      <c r="AR234" s="71">
        <v>94</v>
      </c>
      <c r="AS234" s="71">
        <v>61</v>
      </c>
      <c r="AT234" s="71">
        <v>0</v>
      </c>
      <c r="AU234" s="71">
        <v>0</v>
      </c>
      <c r="AV234" s="71">
        <v>0</v>
      </c>
      <c r="AW234" s="71">
        <v>0</v>
      </c>
      <c r="AX234" s="71"/>
      <c r="AY234" s="72"/>
      <c r="AZ234" s="71">
        <v>456.08</v>
      </c>
      <c r="BA234" s="71">
        <v>9975.1000000000022</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1929</v>
      </c>
      <c r="B235" s="70">
        <v>221</v>
      </c>
      <c r="C235" s="70">
        <v>17</v>
      </c>
      <c r="D235" s="70">
        <v>13</v>
      </c>
      <c r="E235" s="70">
        <v>2020</v>
      </c>
      <c r="F235" s="70" t="s">
        <v>159</v>
      </c>
      <c r="G235" s="1064" t="s">
        <v>1912</v>
      </c>
      <c r="H235" s="70" t="s">
        <v>1913</v>
      </c>
      <c r="I235" s="148"/>
      <c r="J235" s="71">
        <v>0</v>
      </c>
      <c r="K235" s="71">
        <v>0.18983430970429954</v>
      </c>
      <c r="L235" s="71">
        <v>0.42526046353097857</v>
      </c>
      <c r="M235" s="71">
        <v>2.2737601139343924</v>
      </c>
      <c r="N235" s="71">
        <v>2.8157678991803743</v>
      </c>
      <c r="O235" s="71">
        <v>3.5125870244459843</v>
      </c>
      <c r="P235" s="71">
        <v>5.6546375314204225</v>
      </c>
      <c r="Q235" s="71">
        <v>0.181127342281482</v>
      </c>
      <c r="R235" s="71">
        <v>0</v>
      </c>
      <c r="S235" s="71">
        <v>0.40779037002119972</v>
      </c>
      <c r="T235" s="72"/>
      <c r="U235" s="71">
        <v>0</v>
      </c>
      <c r="V235" s="71">
        <v>102</v>
      </c>
      <c r="W235" s="71">
        <v>15</v>
      </c>
      <c r="X235" s="71">
        <v>671</v>
      </c>
      <c r="Y235" s="71">
        <v>1489</v>
      </c>
      <c r="Z235" s="71">
        <v>2510</v>
      </c>
      <c r="AA235" s="71">
        <v>1248</v>
      </c>
      <c r="AB235" s="71">
        <v>3072</v>
      </c>
      <c r="AC235" s="71">
        <v>0</v>
      </c>
      <c r="AD235" s="71">
        <v>0.40779037002119972</v>
      </c>
      <c r="AE235" s="72"/>
      <c r="AF235" s="71">
        <v>0</v>
      </c>
      <c r="AG235" s="71">
        <v>153290.76776733447</v>
      </c>
      <c r="AH235" s="71">
        <v>96769.064026859487</v>
      </c>
      <c r="AI235" s="71">
        <v>3786553.8482891559</v>
      </c>
      <c r="AJ235" s="71">
        <v>5877093.4938381091</v>
      </c>
      <c r="AK235" s="71"/>
      <c r="AL235" s="71"/>
      <c r="AM235" s="71">
        <v>400930.13063186419</v>
      </c>
      <c r="AN235" s="71"/>
      <c r="AO235" s="71"/>
      <c r="AP235" s="71">
        <v>10314637.304553322</v>
      </c>
      <c r="AQ235" s="72"/>
      <c r="AR235" s="71">
        <v>95</v>
      </c>
      <c r="AS235" s="71">
        <v>61</v>
      </c>
      <c r="AT235" s="71">
        <v>0</v>
      </c>
      <c r="AU235" s="71">
        <v>0</v>
      </c>
      <c r="AV235" s="71">
        <v>0</v>
      </c>
      <c r="AW235" s="71">
        <v>0</v>
      </c>
      <c r="AX235" s="71"/>
      <c r="AY235" s="72"/>
      <c r="AZ235" s="71">
        <v>466.78</v>
      </c>
      <c r="BA235" s="71">
        <v>9975.1000000000022</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1930</v>
      </c>
      <c r="B236" s="70">
        <v>221</v>
      </c>
      <c r="C236" s="70">
        <v>18</v>
      </c>
      <c r="D236" s="70">
        <v>13</v>
      </c>
      <c r="E236" s="70">
        <v>2021</v>
      </c>
      <c r="F236" s="70" t="s">
        <v>160</v>
      </c>
      <c r="G236" s="1064" t="s">
        <v>1912</v>
      </c>
      <c r="H236" s="70" t="s">
        <v>1913</v>
      </c>
      <c r="I236" s="148"/>
      <c r="J236" s="71">
        <v>0.17047838277107938</v>
      </c>
      <c r="K236" s="71">
        <v>0.20518210106506168</v>
      </c>
      <c r="L236" s="71">
        <v>0.38641760217668408</v>
      </c>
      <c r="M236" s="71">
        <v>2.0922805322740934</v>
      </c>
      <c r="N236" s="71">
        <v>2.6908248523786633</v>
      </c>
      <c r="O236" s="71">
        <v>3.3679381834396711</v>
      </c>
      <c r="P236" s="71">
        <v>5.7617962780186538</v>
      </c>
      <c r="Q236" s="71">
        <v>0.17469422533312801</v>
      </c>
      <c r="R236" s="71">
        <v>0</v>
      </c>
      <c r="S236" s="71">
        <v>0.50295012327287614</v>
      </c>
      <c r="T236" s="72"/>
      <c r="U236" s="71">
        <v>10492</v>
      </c>
      <c r="V236" s="71">
        <v>102</v>
      </c>
      <c r="W236" s="71">
        <v>15</v>
      </c>
      <c r="X236" s="71">
        <v>671</v>
      </c>
      <c r="Y236" s="71">
        <v>1486</v>
      </c>
      <c r="Z236" s="71">
        <v>2478</v>
      </c>
      <c r="AA236" s="71">
        <v>1240</v>
      </c>
      <c r="AB236" s="71">
        <v>2992</v>
      </c>
      <c r="AC236" s="71">
        <v>0</v>
      </c>
      <c r="AD236" s="71">
        <v>0.50295012327287614</v>
      </c>
      <c r="AE236" s="72"/>
      <c r="AF236" s="71">
        <v>101756.86984926973</v>
      </c>
      <c r="AG236" s="71">
        <v>170924.2949079033</v>
      </c>
      <c r="AH236" s="71">
        <v>86608.737745442311</v>
      </c>
      <c r="AI236" s="71">
        <v>4027366.829739897</v>
      </c>
      <c r="AJ236" s="71">
        <v>6178297.4472690998</v>
      </c>
      <c r="AK236" s="71">
        <v>0</v>
      </c>
      <c r="AL236" s="71">
        <v>0</v>
      </c>
      <c r="AM236" s="71">
        <v>392741.5523209463</v>
      </c>
      <c r="AN236" s="71">
        <v>0</v>
      </c>
      <c r="AO236" s="71">
        <v>0</v>
      </c>
      <c r="AP236" s="71">
        <v>10957695.731832558</v>
      </c>
      <c r="AQ236" s="72"/>
      <c r="AR236" s="71">
        <v>98</v>
      </c>
      <c r="AS236" s="71">
        <v>61</v>
      </c>
      <c r="AT236" s="71">
        <v>0</v>
      </c>
      <c r="AU236" s="71">
        <v>0</v>
      </c>
      <c r="AV236" s="71">
        <v>0</v>
      </c>
      <c r="AW236" s="71">
        <v>0</v>
      </c>
      <c r="AX236" s="71"/>
      <c r="AY236" s="72"/>
      <c r="AZ236" s="71">
        <v>480.18</v>
      </c>
      <c r="BA236" s="71">
        <v>9975.1000000000022</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1931</v>
      </c>
      <c r="B237" s="70">
        <v>221</v>
      </c>
      <c r="C237" s="70">
        <v>19</v>
      </c>
      <c r="D237" s="70">
        <v>13</v>
      </c>
      <c r="E237" s="70">
        <v>2022</v>
      </c>
      <c r="F237" s="70" t="s">
        <v>161</v>
      </c>
      <c r="G237" s="70" t="s">
        <v>1912</v>
      </c>
      <c r="H237" s="70" t="s">
        <v>1913</v>
      </c>
      <c r="I237" s="148"/>
      <c r="J237" s="71">
        <v>0.18348552357983089</v>
      </c>
      <c r="K237" s="71">
        <v>0.204142744001096</v>
      </c>
      <c r="L237" s="71">
        <v>0.32795230123528268</v>
      </c>
      <c r="M237" s="71">
        <v>2.3680106454328258</v>
      </c>
      <c r="N237" s="71">
        <v>3.4073706257565015</v>
      </c>
      <c r="O237" s="71">
        <v>3.5233380162226213</v>
      </c>
      <c r="P237" s="71">
        <v>5.711894629442928</v>
      </c>
      <c r="Q237" s="71">
        <v>0.17384264492341983</v>
      </c>
      <c r="R237" s="71">
        <v>0</v>
      </c>
      <c r="S237" s="71">
        <v>0.52420769337954776</v>
      </c>
      <c r="T237" s="72"/>
      <c r="U237" s="71">
        <v>12134</v>
      </c>
      <c r="V237" s="71">
        <v>102</v>
      </c>
      <c r="W237" s="71">
        <v>15</v>
      </c>
      <c r="X237" s="71">
        <v>671</v>
      </c>
      <c r="Y237" s="71">
        <v>1486</v>
      </c>
      <c r="Z237" s="71">
        <v>2463</v>
      </c>
      <c r="AA237" s="71">
        <v>1248</v>
      </c>
      <c r="AB237" s="71">
        <v>2953</v>
      </c>
      <c r="AC237" s="71">
        <v>0</v>
      </c>
      <c r="AD237" s="71">
        <v>0.52420769337954776</v>
      </c>
      <c r="AE237" s="72"/>
      <c r="AF237" s="71">
        <v>109339.47880847701</v>
      </c>
      <c r="AG237" s="71">
        <v>170770.98949368444</v>
      </c>
      <c r="AH237" s="71">
        <v>85717.095709524467</v>
      </c>
      <c r="AI237" s="71">
        <v>4033295.710280057</v>
      </c>
      <c r="AJ237" s="71">
        <v>6519774.6640600795</v>
      </c>
      <c r="AK237" s="71">
        <v>0</v>
      </c>
      <c r="AL237" s="71">
        <v>0</v>
      </c>
      <c r="AM237" s="71">
        <v>381312.9003842122</v>
      </c>
      <c r="AN237" s="71">
        <v>0</v>
      </c>
      <c r="AO237" s="71">
        <v>0</v>
      </c>
      <c r="AP237" s="71">
        <v>11300210.838736033</v>
      </c>
      <c r="AQ237" s="72"/>
      <c r="AR237" s="71">
        <v>101</v>
      </c>
      <c r="AS237" s="71">
        <v>63</v>
      </c>
      <c r="AT237" s="71">
        <v>0</v>
      </c>
      <c r="AU237" s="71">
        <v>0</v>
      </c>
      <c r="AV237" s="71">
        <v>0</v>
      </c>
      <c r="AW237" s="71">
        <v>0</v>
      </c>
      <c r="AX237" s="71"/>
      <c r="AY237" s="72"/>
      <c r="AZ237" s="71">
        <v>510.28</v>
      </c>
      <c r="BA237" s="71">
        <v>10025.700000000003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221</v>
      </c>
      <c r="C238" s="70">
        <v>20</v>
      </c>
      <c r="D238" s="70">
        <v>13</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v>
      </c>
      <c r="AS238" s="71">
        <v>63</v>
      </c>
      <c r="AT238" s="71">
        <v>0</v>
      </c>
      <c r="AU238" s="71">
        <v>0</v>
      </c>
      <c r="AV238" s="71">
        <v>0</v>
      </c>
      <c r="AW238" s="71">
        <v>0</v>
      </c>
      <c r="AX238" s="71"/>
      <c r="AY238" s="72"/>
      <c r="AZ238" s="71">
        <v>520.11999999999989</v>
      </c>
      <c r="BA238" s="71">
        <v>10025.700000000003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221</v>
      </c>
      <c r="C239" s="70">
        <v>21</v>
      </c>
      <c r="D239" s="70">
        <v>13</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477</v>
      </c>
      <c r="C240" s="70">
        <v>1</v>
      </c>
      <c r="D240" s="70">
        <v>29</v>
      </c>
      <c r="E240" s="70">
        <v>1990</v>
      </c>
      <c r="F240" s="70" t="s">
        <v>787</v>
      </c>
      <c r="G240" s="70" t="s">
        <v>1935</v>
      </c>
      <c r="H240" s="70" t="s">
        <v>1936</v>
      </c>
      <c r="I240" s="148"/>
      <c r="J240" s="71">
        <v>0.39917056905653109</v>
      </c>
      <c r="K240" s="71">
        <v>0.92847156219338323</v>
      </c>
      <c r="L240" s="71">
        <v>5.3673625293630334</v>
      </c>
      <c r="M240" s="71">
        <v>3.7490218193925151</v>
      </c>
      <c r="N240" s="71">
        <v>5.5862944601543596</v>
      </c>
      <c r="O240" s="71">
        <v>5.0156609485905062</v>
      </c>
      <c r="P240" s="71">
        <v>7.3019728013916021</v>
      </c>
      <c r="Q240" s="71">
        <v>0.33972612958464099</v>
      </c>
      <c r="R240" s="71">
        <v>0</v>
      </c>
      <c r="S240" s="71">
        <v>0.42594081671793349</v>
      </c>
      <c r="T240" s="72"/>
      <c r="U240" s="71">
        <v>112109</v>
      </c>
      <c r="V240" s="71">
        <v>392</v>
      </c>
      <c r="W240" s="71">
        <v>62</v>
      </c>
      <c r="X240" s="71">
        <v>1432</v>
      </c>
      <c r="Y240" s="71">
        <v>2041</v>
      </c>
      <c r="Z240" s="71">
        <v>2063</v>
      </c>
      <c r="AA240" s="71">
        <v>1773</v>
      </c>
      <c r="AB240" s="71">
        <v>5516</v>
      </c>
      <c r="AC240" s="71">
        <v>0</v>
      </c>
      <c r="AD240" s="71">
        <v>0.42594081671793349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478</v>
      </c>
      <c r="C241" s="70">
        <v>2</v>
      </c>
      <c r="D241" s="70">
        <v>29</v>
      </c>
      <c r="E241" s="70">
        <v>2005</v>
      </c>
      <c r="F241" s="70" t="s">
        <v>789</v>
      </c>
      <c r="G241" s="70" t="s">
        <v>1935</v>
      </c>
      <c r="H241" s="70" t="s">
        <v>1936</v>
      </c>
      <c r="I241" s="148"/>
      <c r="J241" s="71">
        <v>0.302817163916063</v>
      </c>
      <c r="K241" s="71">
        <v>0.99654635640788602</v>
      </c>
      <c r="L241" s="71">
        <v>0.542831210123351</v>
      </c>
      <c r="M241" s="71">
        <v>4.3948603807977893</v>
      </c>
      <c r="N241" s="71">
        <v>5.9957140342748829</v>
      </c>
      <c r="O241" s="71">
        <v>5.0276694675130802</v>
      </c>
      <c r="P241" s="71">
        <v>8.0408329493467203</v>
      </c>
      <c r="Q241" s="71">
        <v>0.26688185574036</v>
      </c>
      <c r="R241" s="71">
        <v>0</v>
      </c>
      <c r="S241" s="71">
        <v>0.6606678720000001</v>
      </c>
      <c r="T241" s="72"/>
      <c r="U241" s="71">
        <v>54716</v>
      </c>
      <c r="V241" s="71">
        <v>495</v>
      </c>
      <c r="W241" s="71">
        <v>7</v>
      </c>
      <c r="X241" s="71">
        <v>912</v>
      </c>
      <c r="Y241" s="71">
        <v>2013</v>
      </c>
      <c r="Z241" s="71">
        <v>2393</v>
      </c>
      <c r="AA241" s="71">
        <v>1599</v>
      </c>
      <c r="AB241" s="71">
        <v>4530</v>
      </c>
      <c r="AC241" s="71">
        <v>0</v>
      </c>
      <c r="AD241" s="71">
        <v>0.6606678720000001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479</v>
      </c>
      <c r="C242" s="70">
        <v>3</v>
      </c>
      <c r="D242" s="70">
        <v>29</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480</v>
      </c>
      <c r="C243" s="70">
        <v>4</v>
      </c>
      <c r="D243" s="70">
        <v>29</v>
      </c>
      <c r="E243" s="70">
        <v>2007</v>
      </c>
      <c r="F243" s="70" t="s">
        <v>791</v>
      </c>
      <c r="G243" s="70" t="s">
        <v>1935</v>
      </c>
      <c r="H243" s="70" t="s">
        <v>1936</v>
      </c>
      <c r="I243" s="148"/>
      <c r="J243" s="71">
        <v>0.15475583585273439</v>
      </c>
      <c r="K243" s="71">
        <v>0.96141179309702796</v>
      </c>
      <c r="L243" s="71">
        <v>0.71025119220418598</v>
      </c>
      <c r="M243" s="71">
        <v>5.2827752603718627</v>
      </c>
      <c r="N243" s="71">
        <v>5.6915403945924226</v>
      </c>
      <c r="O243" s="71">
        <v>4.6746983907118986</v>
      </c>
      <c r="P243" s="71">
        <v>7.7874146508413702</v>
      </c>
      <c r="Q243" s="71">
        <v>0.26766220111415201</v>
      </c>
      <c r="R243" s="71">
        <v>0</v>
      </c>
      <c r="S243" s="71">
        <v>0.39238787615999998</v>
      </c>
      <c r="T243" s="72"/>
      <c r="U243" s="71">
        <v>40196</v>
      </c>
      <c r="V243" s="71">
        <v>487</v>
      </c>
      <c r="W243" s="71">
        <v>9</v>
      </c>
      <c r="X243" s="71">
        <v>1313</v>
      </c>
      <c r="Y243" s="71">
        <v>1983</v>
      </c>
      <c r="Z243" s="71">
        <v>2313</v>
      </c>
      <c r="AA243" s="71">
        <v>1525</v>
      </c>
      <c r="AB243" s="71">
        <v>4303</v>
      </c>
      <c r="AC243" s="71">
        <v>0</v>
      </c>
      <c r="AD243" s="71">
        <v>0.39238787615999998</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481</v>
      </c>
      <c r="C244" s="70">
        <v>5</v>
      </c>
      <c r="D244" s="70">
        <v>29</v>
      </c>
      <c r="E244" s="70">
        <v>2008</v>
      </c>
      <c r="F244" s="70" t="s">
        <v>792</v>
      </c>
      <c r="G244" s="70" t="s">
        <v>1935</v>
      </c>
      <c r="H244" s="70" t="s">
        <v>1936</v>
      </c>
      <c r="I244" s="148"/>
      <c r="J244" s="71">
        <v>0.1756880537275719</v>
      </c>
      <c r="K244" s="71">
        <v>0.70970751584353664</v>
      </c>
      <c r="L244" s="71">
        <v>0.62872208595020418</v>
      </c>
      <c r="M244" s="71">
        <v>5.7803434562734317</v>
      </c>
      <c r="N244" s="71">
        <v>5.8865782985147614</v>
      </c>
      <c r="O244" s="71">
        <v>4.4341820931932183</v>
      </c>
      <c r="P244" s="71">
        <v>7.3500824682688588</v>
      </c>
      <c r="Q244" s="71">
        <v>0.255987320520636</v>
      </c>
      <c r="R244" s="71">
        <v>0</v>
      </c>
      <c r="S244" s="71">
        <v>0.34443162655999998</v>
      </c>
      <c r="T244" s="72"/>
      <c r="U244" s="71">
        <v>49130</v>
      </c>
      <c r="V244" s="71">
        <v>487</v>
      </c>
      <c r="W244" s="71">
        <v>9</v>
      </c>
      <c r="X244" s="71">
        <v>1313</v>
      </c>
      <c r="Y244" s="71">
        <v>1965</v>
      </c>
      <c r="Z244" s="71">
        <v>2271</v>
      </c>
      <c r="AA244" s="71">
        <v>1441</v>
      </c>
      <c r="AB244" s="71">
        <v>4183</v>
      </c>
      <c r="AC244" s="71">
        <v>0</v>
      </c>
      <c r="AD244" s="71">
        <v>0.34443162655999998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482</v>
      </c>
      <c r="C245" s="70">
        <v>6</v>
      </c>
      <c r="D245" s="70">
        <v>29</v>
      </c>
      <c r="E245" s="70">
        <v>2009</v>
      </c>
      <c r="F245" s="70" t="s">
        <v>176</v>
      </c>
      <c r="G245" s="70" t="s">
        <v>1935</v>
      </c>
      <c r="H245" s="70" t="s">
        <v>1936</v>
      </c>
      <c r="I245" s="148"/>
      <c r="J245" s="71">
        <v>0.2078137949512073</v>
      </c>
      <c r="K245" s="71">
        <v>0.57147331355340303</v>
      </c>
      <c r="L245" s="71">
        <v>1.389659593566394</v>
      </c>
      <c r="M245" s="71">
        <v>4.874385075298135</v>
      </c>
      <c r="N245" s="71">
        <v>5.3932926947125033</v>
      </c>
      <c r="O245" s="71">
        <v>4.4646705331243792</v>
      </c>
      <c r="P245" s="71">
        <v>7.0999248792035514</v>
      </c>
      <c r="Q245" s="71">
        <v>0.24210892925493599</v>
      </c>
      <c r="R245" s="71">
        <v>0</v>
      </c>
      <c r="S245" s="71">
        <v>0.33833265087999997</v>
      </c>
      <c r="T245" s="72"/>
      <c r="U245" s="71">
        <v>57138</v>
      </c>
      <c r="V245" s="71">
        <v>409</v>
      </c>
      <c r="W245" s="71">
        <v>32</v>
      </c>
      <c r="X245" s="71">
        <v>1335</v>
      </c>
      <c r="Y245" s="71">
        <v>1977</v>
      </c>
      <c r="Z245" s="71">
        <v>2257</v>
      </c>
      <c r="AA245" s="71">
        <v>1429</v>
      </c>
      <c r="AB245" s="71">
        <v>4153</v>
      </c>
      <c r="AC245" s="71">
        <v>0</v>
      </c>
      <c r="AD245" s="71">
        <v>0.33833265087999997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483</v>
      </c>
      <c r="C246" s="70">
        <v>7</v>
      </c>
      <c r="D246" s="70">
        <v>29</v>
      </c>
      <c r="E246" s="70">
        <v>2010</v>
      </c>
      <c r="F246" s="70" t="s">
        <v>177</v>
      </c>
      <c r="G246" s="70" t="s">
        <v>1935</v>
      </c>
      <c r="H246" s="70" t="s">
        <v>1936</v>
      </c>
      <c r="I246" s="148"/>
      <c r="J246" s="71">
        <v>0.39608644123529552</v>
      </c>
      <c r="K246" s="71">
        <v>0.63802535595092413</v>
      </c>
      <c r="L246" s="71">
        <v>1.3418952693256669</v>
      </c>
      <c r="M246" s="71">
        <v>5.2842868093104363</v>
      </c>
      <c r="N246" s="71">
        <v>5.3153324346560158</v>
      </c>
      <c r="O246" s="71">
        <v>4.4617410111838369</v>
      </c>
      <c r="P246" s="71">
        <v>7.1492891272159724</v>
      </c>
      <c r="Q246" s="71">
        <v>0.24718871967482001</v>
      </c>
      <c r="R246" s="71">
        <v>0</v>
      </c>
      <c r="S246" s="71">
        <v>0.381581948</v>
      </c>
      <c r="T246" s="72"/>
      <c r="U246" s="71">
        <v>102300</v>
      </c>
      <c r="V246" s="71">
        <v>409</v>
      </c>
      <c r="W246" s="71">
        <v>32</v>
      </c>
      <c r="X246" s="71">
        <v>1335</v>
      </c>
      <c r="Y246" s="71">
        <v>1981</v>
      </c>
      <c r="Z246" s="71">
        <v>2266</v>
      </c>
      <c r="AA246" s="71">
        <v>1403</v>
      </c>
      <c r="AB246" s="71">
        <v>4063</v>
      </c>
      <c r="AC246" s="71">
        <v>0</v>
      </c>
      <c r="AD246" s="71">
        <v>0.381581948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484</v>
      </c>
      <c r="C247" s="70">
        <v>8</v>
      </c>
      <c r="D247" s="70">
        <v>29</v>
      </c>
      <c r="E247" s="70">
        <v>2011</v>
      </c>
      <c r="F247" s="70" t="s">
        <v>178</v>
      </c>
      <c r="G247" s="70" t="s">
        <v>1935</v>
      </c>
      <c r="H247" s="70" t="s">
        <v>1936</v>
      </c>
      <c r="I247" s="148"/>
      <c r="J247" s="71">
        <v>0.58066707302227472</v>
      </c>
      <c r="K247" s="71">
        <v>0.9119289976317162</v>
      </c>
      <c r="L247" s="71">
        <v>1.0794850165537011</v>
      </c>
      <c r="M247" s="71">
        <v>6.4663087549262093</v>
      </c>
      <c r="N247" s="71">
        <v>6.6211476192921506</v>
      </c>
      <c r="O247" s="71">
        <v>4.3129111828638411</v>
      </c>
      <c r="P247" s="71">
        <v>7.0169130727579416</v>
      </c>
      <c r="Q247" s="71">
        <v>0.27551506612111099</v>
      </c>
      <c r="R247" s="71">
        <v>0</v>
      </c>
      <c r="S247" s="71">
        <v>0.7119608232800001</v>
      </c>
      <c r="T247" s="72"/>
      <c r="U247" s="71">
        <v>121125</v>
      </c>
      <c r="V247" s="71">
        <v>409</v>
      </c>
      <c r="W247" s="71">
        <v>32</v>
      </c>
      <c r="X247" s="71">
        <v>1335</v>
      </c>
      <c r="Y247" s="71">
        <v>1950</v>
      </c>
      <c r="Z247" s="71">
        <v>2238</v>
      </c>
      <c r="AA247" s="71">
        <v>1418</v>
      </c>
      <c r="AB247" s="71">
        <v>3926</v>
      </c>
      <c r="AC247" s="71">
        <v>0</v>
      </c>
      <c r="AD247" s="71">
        <v>0.7119608232800001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1944</v>
      </c>
      <c r="B248" s="70">
        <v>485</v>
      </c>
      <c r="C248" s="70">
        <v>9</v>
      </c>
      <c r="D248" s="70">
        <v>29</v>
      </c>
      <c r="E248" s="70">
        <v>2012</v>
      </c>
      <c r="F248" s="70" t="s">
        <v>179</v>
      </c>
      <c r="G248" s="70" t="s">
        <v>1935</v>
      </c>
      <c r="H248" s="70" t="s">
        <v>1936</v>
      </c>
      <c r="I248" s="148"/>
      <c r="J248" s="71">
        <v>0.62647741980054328</v>
      </c>
      <c r="K248" s="71">
        <v>0.88716783781060127</v>
      </c>
      <c r="L248" s="71">
        <v>1.065184638992301</v>
      </c>
      <c r="M248" s="71">
        <v>6.6330140600105754</v>
      </c>
      <c r="N248" s="71">
        <v>7.2527517389461913</v>
      </c>
      <c r="O248" s="71">
        <v>4.3439789513194382</v>
      </c>
      <c r="P248" s="71">
        <v>7.1712979060415005</v>
      </c>
      <c r="Q248" s="71">
        <v>0.289658333099583</v>
      </c>
      <c r="R248" s="71">
        <v>0</v>
      </c>
      <c r="S248" s="71">
        <v>0.42725166462000003</v>
      </c>
      <c r="T248" s="72"/>
      <c r="U248" s="71">
        <v>130877</v>
      </c>
      <c r="V248" s="71">
        <v>409</v>
      </c>
      <c r="W248" s="71">
        <v>32</v>
      </c>
      <c r="X248" s="71">
        <v>1335</v>
      </c>
      <c r="Y248" s="71">
        <v>1884</v>
      </c>
      <c r="Z248" s="71">
        <v>2272</v>
      </c>
      <c r="AA248" s="71">
        <v>1441</v>
      </c>
      <c r="AB248" s="71">
        <v>3799</v>
      </c>
      <c r="AC248" s="71">
        <v>0</v>
      </c>
      <c r="AD248" s="71">
        <v>0.42725166462000003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1945</v>
      </c>
      <c r="B249" s="70">
        <v>486</v>
      </c>
      <c r="C249" s="70">
        <v>10</v>
      </c>
      <c r="D249" s="70">
        <v>29</v>
      </c>
      <c r="E249" s="70">
        <v>2013</v>
      </c>
      <c r="F249" s="70" t="s">
        <v>180</v>
      </c>
      <c r="G249" s="70" t="s">
        <v>1935</v>
      </c>
      <c r="H249" s="70" t="s">
        <v>1936</v>
      </c>
      <c r="I249" s="148"/>
      <c r="J249" s="71">
        <v>0.7401637656013883</v>
      </c>
      <c r="K249" s="71">
        <v>0.73197918056390543</v>
      </c>
      <c r="L249" s="71">
        <v>0.98070617841793861</v>
      </c>
      <c r="M249" s="71">
        <v>6.7987588474191778</v>
      </c>
      <c r="N249" s="71">
        <v>7.4554561743419399</v>
      </c>
      <c r="O249" s="71">
        <v>4.1418455193159671</v>
      </c>
      <c r="P249" s="71">
        <v>7.3481803261542629</v>
      </c>
      <c r="Q249" s="71">
        <v>0.29000349684870702</v>
      </c>
      <c r="R249" s="71">
        <v>0</v>
      </c>
      <c r="S249" s="71">
        <v>0.48899277306</v>
      </c>
      <c r="T249" s="72"/>
      <c r="U249" s="71">
        <v>153847</v>
      </c>
      <c r="V249" s="71">
        <v>409</v>
      </c>
      <c r="W249" s="71">
        <v>32</v>
      </c>
      <c r="X249" s="71">
        <v>1335</v>
      </c>
      <c r="Y249" s="71">
        <v>1882</v>
      </c>
      <c r="Z249" s="71">
        <v>2263</v>
      </c>
      <c r="AA249" s="71">
        <v>1471</v>
      </c>
      <c r="AB249" s="71">
        <v>3749</v>
      </c>
      <c r="AC249" s="71">
        <v>0</v>
      </c>
      <c r="AD249" s="71">
        <v>0.48899277306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1946</v>
      </c>
      <c r="B250" s="70">
        <v>487</v>
      </c>
      <c r="C250" s="70">
        <v>11</v>
      </c>
      <c r="D250" s="70">
        <v>29</v>
      </c>
      <c r="E250" s="70">
        <v>2014</v>
      </c>
      <c r="F250" s="70" t="s">
        <v>181</v>
      </c>
      <c r="G250" s="70" t="s">
        <v>1935</v>
      </c>
      <c r="H250" s="70" t="s">
        <v>1936</v>
      </c>
      <c r="I250" s="148"/>
      <c r="J250" s="71">
        <v>0.57124205762301161</v>
      </c>
      <c r="K250" s="71">
        <v>0.90590208561988284</v>
      </c>
      <c r="L250" s="71">
        <v>1.1435655006110981</v>
      </c>
      <c r="M250" s="71">
        <v>6.1100397936704942</v>
      </c>
      <c r="N250" s="71">
        <v>7.1941610247405388</v>
      </c>
      <c r="O250" s="71">
        <v>3.8821504626665946</v>
      </c>
      <c r="P250" s="71">
        <v>7.4717376392052977</v>
      </c>
      <c r="Q250" s="71">
        <v>0.27252634085211602</v>
      </c>
      <c r="R250" s="71">
        <v>0</v>
      </c>
      <c r="S250" s="71">
        <v>0.41893679352000007</v>
      </c>
      <c r="T250" s="72"/>
      <c r="U250" s="71">
        <v>132158</v>
      </c>
      <c r="V250" s="71">
        <v>426</v>
      </c>
      <c r="W250" s="71">
        <v>30</v>
      </c>
      <c r="X250" s="71">
        <v>1199</v>
      </c>
      <c r="Y250" s="71">
        <v>1853</v>
      </c>
      <c r="Z250" s="71">
        <v>2234</v>
      </c>
      <c r="AA250" s="71">
        <v>1488</v>
      </c>
      <c r="AB250" s="71">
        <v>3672</v>
      </c>
      <c r="AC250" s="71">
        <v>0</v>
      </c>
      <c r="AD250" s="71">
        <v>0.41893679352000007</v>
      </c>
      <c r="AE250" s="72"/>
      <c r="AF250" s="71"/>
      <c r="AG250" s="71"/>
      <c r="AH250" s="71"/>
      <c r="AI250" s="71"/>
      <c r="AJ250" s="71"/>
      <c r="AK250" s="71"/>
      <c r="AL250" s="71"/>
      <c r="AM250" s="71"/>
      <c r="AN250" s="71"/>
      <c r="AO250" s="71"/>
      <c r="AP250" s="71"/>
      <c r="AQ250" s="72"/>
      <c r="AR250" s="71">
        <v>75</v>
      </c>
      <c r="AS250" s="71">
        <v>5</v>
      </c>
      <c r="AT250" s="71">
        <v>0</v>
      </c>
      <c r="AU250" s="71">
        <v>0</v>
      </c>
      <c r="AV250" s="71">
        <v>0</v>
      </c>
      <c r="AW250" s="71">
        <v>0</v>
      </c>
      <c r="AX250" s="71"/>
      <c r="AY250" s="72"/>
      <c r="AZ250" s="71">
        <v>331.5</v>
      </c>
      <c r="BA250" s="71">
        <v>102.7</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1947</v>
      </c>
      <c r="B251" s="70">
        <v>488</v>
      </c>
      <c r="C251" s="70">
        <v>12</v>
      </c>
      <c r="D251" s="70">
        <v>29</v>
      </c>
      <c r="E251" s="70">
        <v>2015</v>
      </c>
      <c r="F251" s="70" t="s">
        <v>182</v>
      </c>
      <c r="G251" s="70" t="s">
        <v>1935</v>
      </c>
      <c r="H251" s="70" t="s">
        <v>1936</v>
      </c>
      <c r="I251" s="148"/>
      <c r="J251" s="71">
        <v>0.87344761733428689</v>
      </c>
      <c r="K251" s="71">
        <v>0.94590435643770732</v>
      </c>
      <c r="L251" s="71">
        <v>1.3815337291082079</v>
      </c>
      <c r="M251" s="71">
        <v>6.3270996897848786</v>
      </c>
      <c r="N251" s="71">
        <v>6.6586864418145906</v>
      </c>
      <c r="O251" s="71">
        <v>3.8296543706309691</v>
      </c>
      <c r="P251" s="71">
        <v>7.4675901561560893</v>
      </c>
      <c r="Q251" s="71">
        <v>0.26111870668515202</v>
      </c>
      <c r="R251" s="71">
        <v>0</v>
      </c>
      <c r="S251" s="71">
        <v>0.45522518160000008</v>
      </c>
      <c r="T251" s="72"/>
      <c r="U251" s="71">
        <v>186712</v>
      </c>
      <c r="V251" s="71">
        <v>426</v>
      </c>
      <c r="W251" s="71">
        <v>30</v>
      </c>
      <c r="X251" s="71">
        <v>1199</v>
      </c>
      <c r="Y251" s="71">
        <v>1867</v>
      </c>
      <c r="Z251" s="71">
        <v>2225</v>
      </c>
      <c r="AA251" s="71">
        <v>1486</v>
      </c>
      <c r="AB251" s="71">
        <v>3594</v>
      </c>
      <c r="AC251" s="71">
        <v>0</v>
      </c>
      <c r="AD251" s="71">
        <v>0.45522518160000008</v>
      </c>
      <c r="AE251" s="72"/>
      <c r="AF251" s="71">
        <v>1158340.913854799</v>
      </c>
      <c r="AG251" s="71">
        <v>699679.22841659922</v>
      </c>
      <c r="AH251" s="71">
        <v>293529.2167997607</v>
      </c>
      <c r="AI251" s="71">
        <v>7741354.6804292882</v>
      </c>
      <c r="AJ251" s="71">
        <v>10414928.282341851</v>
      </c>
      <c r="AK251" s="71">
        <v>0</v>
      </c>
      <c r="AL251" s="71">
        <v>0</v>
      </c>
      <c r="AM251" s="71">
        <v>492542.62373702897</v>
      </c>
      <c r="AN251" s="71">
        <v>0</v>
      </c>
      <c r="AO251" s="71">
        <v>0</v>
      </c>
      <c r="AP251" s="71">
        <v>20800374.945579328</v>
      </c>
      <c r="AQ251" s="72"/>
      <c r="AR251" s="71">
        <v>77</v>
      </c>
      <c r="AS251" s="71">
        <v>5</v>
      </c>
      <c r="AT251" s="71">
        <v>0</v>
      </c>
      <c r="AU251" s="71">
        <v>0</v>
      </c>
      <c r="AV251" s="71">
        <v>0</v>
      </c>
      <c r="AW251" s="71">
        <v>0</v>
      </c>
      <c r="AX251" s="71"/>
      <c r="AY251" s="72"/>
      <c r="AZ251" s="71">
        <v>346.5</v>
      </c>
      <c r="BA251" s="71">
        <v>102.7</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1948</v>
      </c>
      <c r="B252" s="70">
        <v>489</v>
      </c>
      <c r="C252" s="70">
        <v>13</v>
      </c>
      <c r="D252" s="70">
        <v>29</v>
      </c>
      <c r="E252" s="70">
        <v>2016</v>
      </c>
      <c r="F252" s="70" t="s">
        <v>155</v>
      </c>
      <c r="G252" s="70" t="s">
        <v>1935</v>
      </c>
      <c r="H252" s="70" t="s">
        <v>1936</v>
      </c>
      <c r="I252" s="148"/>
      <c r="J252" s="71">
        <v>0.40677331894219687</v>
      </c>
      <c r="K252" s="71">
        <v>0.93713993376580718</v>
      </c>
      <c r="L252" s="71">
        <v>1.4709770818516827</v>
      </c>
      <c r="M252" s="71">
        <v>5.5531991439593815</v>
      </c>
      <c r="N252" s="71">
        <v>6.7626630326184838</v>
      </c>
      <c r="O252" s="71">
        <v>3.7559443677698536</v>
      </c>
      <c r="P252" s="71">
        <v>7.5844649390687806</v>
      </c>
      <c r="Q252" s="71">
        <v>0.2463645131453556</v>
      </c>
      <c r="R252" s="71">
        <v>0</v>
      </c>
      <c r="S252" s="71">
        <v>0.53449508699999992</v>
      </c>
      <c r="T252" s="72"/>
      <c r="U252" s="71">
        <v>92079</v>
      </c>
      <c r="V252" s="71">
        <v>426</v>
      </c>
      <c r="W252" s="71">
        <v>30</v>
      </c>
      <c r="X252" s="71">
        <v>1199</v>
      </c>
      <c r="Y252" s="71">
        <v>1841</v>
      </c>
      <c r="Z252" s="71">
        <v>2209</v>
      </c>
      <c r="AA252" s="71">
        <v>1561</v>
      </c>
      <c r="AB252" s="71">
        <v>3488</v>
      </c>
      <c r="AC252" s="71">
        <v>0</v>
      </c>
      <c r="AD252" s="71">
        <v>0.53449508699999992</v>
      </c>
      <c r="AE252" s="72"/>
      <c r="AF252" s="71">
        <v>566069.06387356773</v>
      </c>
      <c r="AG252" s="71">
        <v>666521.10526493425</v>
      </c>
      <c r="AH252" s="71">
        <v>244982.83955070199</v>
      </c>
      <c r="AI252" s="71">
        <v>8217141.2394359438</v>
      </c>
      <c r="AJ252" s="71">
        <v>9934212.7040683459</v>
      </c>
      <c r="AK252" s="71">
        <v>0</v>
      </c>
      <c r="AL252" s="71">
        <v>0</v>
      </c>
      <c r="AM252" s="71">
        <v>478387.13973985781</v>
      </c>
      <c r="AN252" s="71">
        <v>0</v>
      </c>
      <c r="AO252" s="71">
        <v>0</v>
      </c>
      <c r="AP252" s="71">
        <v>20107314.091933347</v>
      </c>
      <c r="AQ252" s="72"/>
      <c r="AR252" s="71">
        <v>79</v>
      </c>
      <c r="AS252" s="71">
        <v>5</v>
      </c>
      <c r="AT252" s="71">
        <v>0</v>
      </c>
      <c r="AU252" s="71">
        <v>0</v>
      </c>
      <c r="AV252" s="71">
        <v>0</v>
      </c>
      <c r="AW252" s="71">
        <v>0</v>
      </c>
      <c r="AX252" s="71"/>
      <c r="AY252" s="72"/>
      <c r="AZ252" s="71">
        <v>356.2</v>
      </c>
      <c r="BA252" s="71">
        <v>102.7</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1949</v>
      </c>
      <c r="B253" s="70">
        <v>490</v>
      </c>
      <c r="C253" s="70">
        <v>14</v>
      </c>
      <c r="D253" s="70">
        <v>29</v>
      </c>
      <c r="E253" s="70">
        <v>2017</v>
      </c>
      <c r="F253" s="70" t="s">
        <v>156</v>
      </c>
      <c r="G253" s="70" t="s">
        <v>1935</v>
      </c>
      <c r="H253" s="70" t="s">
        <v>1936</v>
      </c>
      <c r="I253" s="148"/>
      <c r="J253" s="71">
        <v>0.28842382565276797</v>
      </c>
      <c r="K253" s="71">
        <v>0.92376795773352205</v>
      </c>
      <c r="L253" s="71">
        <v>1.2597044153094692</v>
      </c>
      <c r="M253" s="71">
        <v>4.9977751446262753</v>
      </c>
      <c r="N253" s="71">
        <v>5.8025170056042583</v>
      </c>
      <c r="O253" s="71">
        <v>3.686293570181514</v>
      </c>
      <c r="P253" s="71">
        <v>7.4784847380071922</v>
      </c>
      <c r="Q253" s="71">
        <v>0.230316849835114</v>
      </c>
      <c r="R253" s="71">
        <v>0</v>
      </c>
      <c r="S253" s="71">
        <v>0.37041861250800001</v>
      </c>
      <c r="T253" s="72"/>
      <c r="U253" s="71">
        <v>83285</v>
      </c>
      <c r="V253" s="71">
        <v>426</v>
      </c>
      <c r="W253" s="71">
        <v>30</v>
      </c>
      <c r="X253" s="71">
        <v>1199</v>
      </c>
      <c r="Y253" s="71">
        <v>1811</v>
      </c>
      <c r="Z253" s="71">
        <v>2204</v>
      </c>
      <c r="AA253" s="71">
        <v>1549</v>
      </c>
      <c r="AB253" s="71">
        <v>3372</v>
      </c>
      <c r="AC253" s="71">
        <v>0</v>
      </c>
      <c r="AD253" s="71">
        <v>0.37041861250800001</v>
      </c>
      <c r="AE253" s="72"/>
      <c r="AF253" s="71">
        <v>447844.13390475232</v>
      </c>
      <c r="AG253" s="71">
        <v>685703.34038962377</v>
      </c>
      <c r="AH253" s="71">
        <v>282186.04572549049</v>
      </c>
      <c r="AI253" s="71">
        <v>8625230.9746448155</v>
      </c>
      <c r="AJ253" s="71">
        <v>9798809.4387160148</v>
      </c>
      <c r="AK253" s="71">
        <v>0</v>
      </c>
      <c r="AL253" s="71">
        <v>0</v>
      </c>
      <c r="AM253" s="71">
        <v>463201.1266955469</v>
      </c>
      <c r="AN253" s="71">
        <v>0</v>
      </c>
      <c r="AO253" s="71">
        <v>0</v>
      </c>
      <c r="AP253" s="71">
        <v>20302975.060076244</v>
      </c>
      <c r="AQ253" s="72"/>
      <c r="AR253" s="71">
        <v>81</v>
      </c>
      <c r="AS253" s="71">
        <v>6</v>
      </c>
      <c r="AT253" s="71">
        <v>0</v>
      </c>
      <c r="AU253" s="71">
        <v>0</v>
      </c>
      <c r="AV253" s="71">
        <v>0</v>
      </c>
      <c r="AW253" s="71">
        <v>0</v>
      </c>
      <c r="AX253" s="71"/>
      <c r="AY253" s="72"/>
      <c r="AZ253" s="71">
        <v>366.7</v>
      </c>
      <c r="BA253" s="71">
        <v>142.30000000000001</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1950</v>
      </c>
      <c r="B254" s="70">
        <v>491</v>
      </c>
      <c r="C254" s="70">
        <v>15</v>
      </c>
      <c r="D254" s="70">
        <v>29</v>
      </c>
      <c r="E254" s="70">
        <v>2018</v>
      </c>
      <c r="F254" s="70" t="s">
        <v>183</v>
      </c>
      <c r="G254" s="1064" t="s">
        <v>1935</v>
      </c>
      <c r="H254" s="70" t="s">
        <v>1936</v>
      </c>
      <c r="I254" s="148"/>
      <c r="J254" s="71">
        <v>0.26078112347386512</v>
      </c>
      <c r="K254" s="71">
        <v>0.82426158345803724</v>
      </c>
      <c r="L254" s="71">
        <v>1.1156113369652121</v>
      </c>
      <c r="M254" s="71">
        <v>4.425959884854759</v>
      </c>
      <c r="N254" s="71">
        <v>4.3987443744885288</v>
      </c>
      <c r="O254" s="71">
        <v>3.5431856023371715</v>
      </c>
      <c r="P254" s="71">
        <v>7.3658030445079161</v>
      </c>
      <c r="Q254" s="71">
        <v>0.20947365432155801</v>
      </c>
      <c r="R254" s="71">
        <v>0</v>
      </c>
      <c r="S254" s="71">
        <v>0.7934141576399999</v>
      </c>
      <c r="T254" s="72"/>
      <c r="U254" s="71">
        <v>87458</v>
      </c>
      <c r="V254" s="71">
        <v>426</v>
      </c>
      <c r="W254" s="71">
        <v>30</v>
      </c>
      <c r="X254" s="71">
        <v>1199</v>
      </c>
      <c r="Y254" s="71">
        <v>1779</v>
      </c>
      <c r="Z254" s="71">
        <v>2159</v>
      </c>
      <c r="AA254" s="71">
        <v>1541</v>
      </c>
      <c r="AB254" s="71">
        <v>3305</v>
      </c>
      <c r="AC254" s="71">
        <v>0</v>
      </c>
      <c r="AD254" s="71">
        <v>0.7934141576399999</v>
      </c>
      <c r="AE254" s="72"/>
      <c r="AF254" s="71">
        <v>458275.94715209579</v>
      </c>
      <c r="AG254" s="71">
        <v>602138.30638612667</v>
      </c>
      <c r="AH254" s="71">
        <v>263756.84010108578</v>
      </c>
      <c r="AI254" s="71">
        <v>8477309.6327404212</v>
      </c>
      <c r="AJ254" s="71">
        <v>8308832.4019875387</v>
      </c>
      <c r="AK254" s="71">
        <v>0</v>
      </c>
      <c r="AL254" s="71">
        <v>0</v>
      </c>
      <c r="AM254" s="71">
        <v>454936.92090199952</v>
      </c>
      <c r="AN254" s="71">
        <v>0</v>
      </c>
      <c r="AO254" s="71">
        <v>0</v>
      </c>
      <c r="AP254" s="71">
        <v>18565250.049269266</v>
      </c>
      <c r="AQ254" s="72"/>
      <c r="AR254" s="71">
        <v>83</v>
      </c>
      <c r="AS254" s="71">
        <v>6</v>
      </c>
      <c r="AT254" s="71">
        <v>0</v>
      </c>
      <c r="AU254" s="71">
        <v>0</v>
      </c>
      <c r="AV254" s="71">
        <v>0</v>
      </c>
      <c r="AW254" s="71">
        <v>0</v>
      </c>
      <c r="AX254" s="71"/>
      <c r="AY254" s="72"/>
      <c r="AZ254" s="71">
        <v>381.99999999999994</v>
      </c>
      <c r="BA254" s="71">
        <v>142.6</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1951</v>
      </c>
      <c r="B255" s="70">
        <v>492</v>
      </c>
      <c r="C255" s="70">
        <v>16</v>
      </c>
      <c r="D255" s="70">
        <v>29</v>
      </c>
      <c r="E255" s="70">
        <v>2019</v>
      </c>
      <c r="F255" s="70" t="s">
        <v>158</v>
      </c>
      <c r="G255" s="1064" t="s">
        <v>1935</v>
      </c>
      <c r="H255" s="70" t="s">
        <v>1936</v>
      </c>
      <c r="I255" s="148"/>
      <c r="J255" s="71">
        <v>0.22271989416166896</v>
      </c>
      <c r="K255" s="71">
        <v>0.76491179831317568</v>
      </c>
      <c r="L255" s="71">
        <v>1.1248908515103893</v>
      </c>
      <c r="M255" s="71">
        <v>3.9443861948787067</v>
      </c>
      <c r="N255" s="71">
        <v>4.5656334475807787</v>
      </c>
      <c r="O255" s="71">
        <v>3.4005944267204544</v>
      </c>
      <c r="P255" s="71">
        <v>7.0842370938549539</v>
      </c>
      <c r="Q255" s="71">
        <v>0.19895374780977301</v>
      </c>
      <c r="R255" s="71">
        <v>0</v>
      </c>
      <c r="S255" s="71">
        <v>0.38028849549999993</v>
      </c>
      <c r="T255" s="72"/>
      <c r="U255" s="71">
        <v>78535</v>
      </c>
      <c r="V255" s="71">
        <v>426</v>
      </c>
      <c r="W255" s="71">
        <v>30</v>
      </c>
      <c r="X255" s="71">
        <v>1199</v>
      </c>
      <c r="Y255" s="71">
        <v>1752</v>
      </c>
      <c r="Z255" s="71">
        <v>2129</v>
      </c>
      <c r="AA255" s="71">
        <v>1471</v>
      </c>
      <c r="AB255" s="71">
        <v>3224</v>
      </c>
      <c r="AC255" s="71">
        <v>0</v>
      </c>
      <c r="AD255" s="71">
        <v>0.38028849549999988</v>
      </c>
      <c r="AE255" s="72"/>
      <c r="AF255" s="71">
        <v>411249.12269808742</v>
      </c>
      <c r="AG255" s="71">
        <v>587489.26319334179</v>
      </c>
      <c r="AH255" s="71">
        <v>283088.08412917168</v>
      </c>
      <c r="AI255" s="71">
        <v>7885984.6231030244</v>
      </c>
      <c r="AJ255" s="71">
        <v>9019951.6641184241</v>
      </c>
      <c r="AK255" s="71">
        <v>0</v>
      </c>
      <c r="AL255" s="71">
        <v>0</v>
      </c>
      <c r="AM255" s="71">
        <v>439084.52974099421</v>
      </c>
      <c r="AN255" s="71">
        <v>0</v>
      </c>
      <c r="AO255" s="71">
        <v>0</v>
      </c>
      <c r="AP255" s="71">
        <v>18626847.286983043</v>
      </c>
      <c r="AQ255" s="72"/>
      <c r="AR255" s="71">
        <v>84</v>
      </c>
      <c r="AS255" s="71">
        <v>7</v>
      </c>
      <c r="AT255" s="71">
        <v>0</v>
      </c>
      <c r="AU255" s="71">
        <v>0</v>
      </c>
      <c r="AV255" s="71">
        <v>0</v>
      </c>
      <c r="AW255" s="71">
        <v>0</v>
      </c>
      <c r="AX255" s="71"/>
      <c r="AY255" s="72"/>
      <c r="AZ255" s="71">
        <v>388.9</v>
      </c>
      <c r="BA255" s="71">
        <v>158</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1952</v>
      </c>
      <c r="B256" s="70">
        <v>493</v>
      </c>
      <c r="C256" s="70">
        <v>17</v>
      </c>
      <c r="D256" s="70">
        <v>29</v>
      </c>
      <c r="E256" s="70">
        <v>2020</v>
      </c>
      <c r="F256" s="70" t="s">
        <v>159</v>
      </c>
      <c r="G256" s="70" t="s">
        <v>1935</v>
      </c>
      <c r="H256" s="70" t="s">
        <v>1936</v>
      </c>
      <c r="I256" s="148"/>
      <c r="J256" s="71">
        <v>0.55610128641178469</v>
      </c>
      <c r="K256" s="71">
        <v>0.75387790558655132</v>
      </c>
      <c r="L256" s="71">
        <v>1.4708006680888084</v>
      </c>
      <c r="M256" s="71">
        <v>3.4330875379153158</v>
      </c>
      <c r="N256" s="71">
        <v>4.14371711807674</v>
      </c>
      <c r="O256" s="71">
        <v>2.9752031928175948</v>
      </c>
      <c r="P256" s="71">
        <v>6.7239439876826177</v>
      </c>
      <c r="Q256" s="71">
        <v>0.18602108232359199</v>
      </c>
      <c r="R256" s="71">
        <v>0</v>
      </c>
      <c r="S256" s="71">
        <v>0.52404340032000007</v>
      </c>
      <c r="T256" s="72"/>
      <c r="U256" s="71">
        <v>153158</v>
      </c>
      <c r="V256" s="71">
        <v>361</v>
      </c>
      <c r="W256" s="71">
        <v>57</v>
      </c>
      <c r="X256" s="71">
        <v>1175</v>
      </c>
      <c r="Y256" s="71">
        <v>1750</v>
      </c>
      <c r="Z256" s="71">
        <v>2126</v>
      </c>
      <c r="AA256" s="71">
        <v>1484</v>
      </c>
      <c r="AB256" s="71">
        <v>3155</v>
      </c>
      <c r="AC256" s="71">
        <v>0</v>
      </c>
      <c r="AD256" s="71">
        <v>0.52404340032000007</v>
      </c>
      <c r="AE256" s="72"/>
      <c r="AF256" s="71">
        <v>953046.83794810879</v>
      </c>
      <c r="AG256" s="71">
        <v>532248.44791689492</v>
      </c>
      <c r="AH256" s="71">
        <v>408668.22721795767</v>
      </c>
      <c r="AI256" s="71">
        <v>6618293.6891186619</v>
      </c>
      <c r="AJ256" s="71">
        <v>7921473.3974461602</v>
      </c>
      <c r="AK256" s="71"/>
      <c r="AL256" s="71"/>
      <c r="AM256" s="71">
        <v>411762.55278109747</v>
      </c>
      <c r="AN256" s="71"/>
      <c r="AO256" s="71"/>
      <c r="AP256" s="71">
        <v>16845493.15242888</v>
      </c>
      <c r="AQ256" s="72"/>
      <c r="AR256" s="71">
        <v>82</v>
      </c>
      <c r="AS256" s="71">
        <v>7</v>
      </c>
      <c r="AT256" s="71">
        <v>0</v>
      </c>
      <c r="AU256" s="71">
        <v>1</v>
      </c>
      <c r="AV256" s="71">
        <v>0</v>
      </c>
      <c r="AW256" s="71">
        <v>0</v>
      </c>
      <c r="AX256" s="71"/>
      <c r="AY256" s="72"/>
      <c r="AZ256" s="71">
        <v>383.4</v>
      </c>
      <c r="BA256" s="71">
        <v>158</v>
      </c>
      <c r="BB256" s="71">
        <v>0</v>
      </c>
      <c r="BC256" s="71">
        <v>16200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1953</v>
      </c>
      <c r="B257" s="70">
        <v>493</v>
      </c>
      <c r="C257" s="70">
        <v>18</v>
      </c>
      <c r="D257" s="70">
        <v>29</v>
      </c>
      <c r="E257" s="70">
        <v>2021</v>
      </c>
      <c r="F257" s="70" t="s">
        <v>160</v>
      </c>
      <c r="G257" s="70" t="s">
        <v>1935</v>
      </c>
      <c r="H257" s="70" t="s">
        <v>1936</v>
      </c>
      <c r="I257" s="148"/>
      <c r="J257" s="71">
        <v>0.384985089165025</v>
      </c>
      <c r="K257" s="71">
        <v>0.7909134453346357</v>
      </c>
      <c r="L257" s="71">
        <v>1.6426264748940012</v>
      </c>
      <c r="M257" s="71">
        <v>3.4609618574856555</v>
      </c>
      <c r="N257" s="71">
        <v>4.081129771309886</v>
      </c>
      <c r="O257" s="71">
        <v>2.8446709515493267</v>
      </c>
      <c r="P257" s="71">
        <v>6.9095089237207556</v>
      </c>
      <c r="Q257" s="71">
        <v>0.17808067756217999</v>
      </c>
      <c r="R257" s="71">
        <v>0</v>
      </c>
      <c r="S257" s="71">
        <v>0.55855724995199996</v>
      </c>
      <c r="T257" s="72"/>
      <c r="U257" s="71">
        <v>139371</v>
      </c>
      <c r="V257" s="71">
        <v>361</v>
      </c>
      <c r="W257" s="71">
        <v>57</v>
      </c>
      <c r="X257" s="71">
        <v>1175</v>
      </c>
      <c r="Y257" s="71">
        <v>1725</v>
      </c>
      <c r="Z257" s="71">
        <v>2093</v>
      </c>
      <c r="AA257" s="71">
        <v>1487</v>
      </c>
      <c r="AB257" s="71">
        <v>3050</v>
      </c>
      <c r="AC257" s="71">
        <v>0</v>
      </c>
      <c r="AD257" s="71">
        <v>0.55855724995199996</v>
      </c>
      <c r="AE257" s="72"/>
      <c r="AF257" s="71">
        <v>809087.48199882498</v>
      </c>
      <c r="AG257" s="71">
        <v>579104.505863133</v>
      </c>
      <c r="AH257" s="71">
        <v>440765.69930470013</v>
      </c>
      <c r="AI257" s="71">
        <v>7670380.737801848</v>
      </c>
      <c r="AJ257" s="71">
        <v>8303654.2495778566</v>
      </c>
      <c r="AK257" s="71">
        <v>0</v>
      </c>
      <c r="AL257" s="71">
        <v>0</v>
      </c>
      <c r="AM257" s="71">
        <v>400354.85781379894</v>
      </c>
      <c r="AN257" s="71">
        <v>0</v>
      </c>
      <c r="AO257" s="71">
        <v>0</v>
      </c>
      <c r="AP257" s="71">
        <v>18203347.532360163</v>
      </c>
      <c r="AQ257" s="72"/>
      <c r="AR257" s="71">
        <v>84</v>
      </c>
      <c r="AS257" s="71">
        <v>7</v>
      </c>
      <c r="AT257" s="71">
        <v>0</v>
      </c>
      <c r="AU257" s="71">
        <v>1</v>
      </c>
      <c r="AV257" s="71">
        <v>0</v>
      </c>
      <c r="AW257" s="71">
        <v>0</v>
      </c>
      <c r="AX257" s="71"/>
      <c r="AY257" s="72"/>
      <c r="AZ257" s="71">
        <v>398.3</v>
      </c>
      <c r="BA257" s="71">
        <v>158</v>
      </c>
      <c r="BB257" s="71">
        <v>0</v>
      </c>
      <c r="BC257" s="71">
        <v>16200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1954</v>
      </c>
      <c r="B258" s="70">
        <v>493</v>
      </c>
      <c r="C258" s="70">
        <v>19</v>
      </c>
      <c r="D258" s="70">
        <v>29</v>
      </c>
      <c r="E258" s="70">
        <v>2022</v>
      </c>
      <c r="F258" s="70" t="s">
        <v>161</v>
      </c>
      <c r="G258" s="70" t="s">
        <v>1935</v>
      </c>
      <c r="H258" s="70" t="s">
        <v>1936</v>
      </c>
      <c r="I258" s="148"/>
      <c r="J258" s="71">
        <v>0.39282253750847979</v>
      </c>
      <c r="K258" s="71">
        <v>0.71187055617083106</v>
      </c>
      <c r="L258" s="71">
        <v>1.3984359025387698</v>
      </c>
      <c r="M258" s="71">
        <v>3.9728282086646223</v>
      </c>
      <c r="N258" s="71">
        <v>4.294504044170675</v>
      </c>
      <c r="O258" s="71">
        <v>2.9439828004003878</v>
      </c>
      <c r="P258" s="71">
        <v>6.77829803381809</v>
      </c>
      <c r="Q258" s="71">
        <v>0.17425473382096943</v>
      </c>
      <c r="R258" s="71">
        <v>0</v>
      </c>
      <c r="S258" s="71">
        <v>0.52812726399999999</v>
      </c>
      <c r="T258" s="72"/>
      <c r="U258" s="71">
        <v>131133</v>
      </c>
      <c r="V258" s="71">
        <v>361</v>
      </c>
      <c r="W258" s="71">
        <v>57</v>
      </c>
      <c r="X258" s="71">
        <v>1175</v>
      </c>
      <c r="Y258" s="71">
        <v>1688</v>
      </c>
      <c r="Z258" s="71">
        <v>2058</v>
      </c>
      <c r="AA258" s="71">
        <v>1481</v>
      </c>
      <c r="AB258" s="71">
        <v>2960</v>
      </c>
      <c r="AC258" s="71">
        <v>0</v>
      </c>
      <c r="AD258" s="71">
        <v>0.52812726399999999</v>
      </c>
      <c r="AE258" s="72"/>
      <c r="AF258" s="71">
        <v>669065.27037578833</v>
      </c>
      <c r="AG258" s="71">
        <v>558978.41988547996</v>
      </c>
      <c r="AH258" s="71">
        <v>432159.11482719192</v>
      </c>
      <c r="AI258" s="71">
        <v>7620763.4613011219</v>
      </c>
      <c r="AJ258" s="71">
        <v>8321267.6807473078</v>
      </c>
      <c r="AK258" s="71">
        <v>0</v>
      </c>
      <c r="AL258" s="71">
        <v>0</v>
      </c>
      <c r="AM258" s="71">
        <v>382216.79144506203</v>
      </c>
      <c r="AN258" s="71">
        <v>0</v>
      </c>
      <c r="AO258" s="71">
        <v>0</v>
      </c>
      <c r="AP258" s="71">
        <v>17984450.738581952</v>
      </c>
      <c r="AQ258" s="72"/>
      <c r="AR258" s="71">
        <v>86</v>
      </c>
      <c r="AS258" s="71">
        <v>7</v>
      </c>
      <c r="AT258" s="71">
        <v>0</v>
      </c>
      <c r="AU258" s="71">
        <v>1</v>
      </c>
      <c r="AV258" s="71">
        <v>0</v>
      </c>
      <c r="AW258" s="71">
        <v>0</v>
      </c>
      <c r="AX258" s="71"/>
      <c r="AY258" s="72"/>
      <c r="AZ258" s="71">
        <v>407.29999999999995</v>
      </c>
      <c r="BA258" s="71">
        <v>157.99999999999997</v>
      </c>
      <c r="BB258" s="71">
        <v>0</v>
      </c>
      <c r="BC258" s="71">
        <v>16200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493</v>
      </c>
      <c r="C259" s="70">
        <v>20</v>
      </c>
      <c r="D259" s="70">
        <v>29</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87</v>
      </c>
      <c r="AS259" s="71">
        <v>8</v>
      </c>
      <c r="AT259" s="71">
        <v>0</v>
      </c>
      <c r="AU259" s="71">
        <v>1</v>
      </c>
      <c r="AV259" s="71">
        <v>0</v>
      </c>
      <c r="AW259" s="71">
        <v>0</v>
      </c>
      <c r="AX259" s="71"/>
      <c r="AY259" s="72"/>
      <c r="AZ259" s="71">
        <v>417.19999999999993</v>
      </c>
      <c r="BA259" s="71">
        <v>207.49999999999997</v>
      </c>
      <c r="BB259" s="71">
        <v>0</v>
      </c>
      <c r="BC259" s="71">
        <v>16200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493</v>
      </c>
      <c r="C260" s="70">
        <v>21</v>
      </c>
      <c r="D260" s="70">
        <v>29</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341</v>
      </c>
      <c r="C261" s="70">
        <v>1</v>
      </c>
      <c r="D261" s="70">
        <v>21</v>
      </c>
      <c r="E261" s="70">
        <v>1990</v>
      </c>
      <c r="F261" s="70" t="s">
        <v>787</v>
      </c>
      <c r="G261" s="70" t="s">
        <v>1958</v>
      </c>
      <c r="H261" s="70" t="s">
        <v>1959</v>
      </c>
      <c r="I261" s="148"/>
      <c r="J261" s="71">
        <v>6.2948819293189482</v>
      </c>
      <c r="K261" s="71">
        <v>0.29077225246338201</v>
      </c>
      <c r="L261" s="71">
        <v>1.8978261453367431</v>
      </c>
      <c r="M261" s="71">
        <v>2.2957338849269062</v>
      </c>
      <c r="N261" s="71">
        <v>3.980241024412094</v>
      </c>
      <c r="O261" s="71">
        <v>2.3388588621153992</v>
      </c>
      <c r="P261" s="71">
        <v>3.0023339944808112</v>
      </c>
      <c r="Q261" s="71">
        <v>0.25239261766458598</v>
      </c>
      <c r="R261" s="71">
        <v>0</v>
      </c>
      <c r="S261" s="71">
        <v>0.30360003390035611</v>
      </c>
      <c r="T261" s="72"/>
      <c r="U261" s="71">
        <v>132320</v>
      </c>
      <c r="V261" s="71">
        <v>118</v>
      </c>
      <c r="W261" s="71">
        <v>20</v>
      </c>
      <c r="X261" s="71">
        <v>929</v>
      </c>
      <c r="Y261" s="71">
        <v>1488</v>
      </c>
      <c r="Z261" s="71">
        <v>962</v>
      </c>
      <c r="AA261" s="71">
        <v>729</v>
      </c>
      <c r="AB261" s="71">
        <v>4098</v>
      </c>
      <c r="AC261" s="71">
        <v>0</v>
      </c>
      <c r="AD261" s="71">
        <v>0.30360003390035611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1960</v>
      </c>
      <c r="B262" s="70">
        <v>342</v>
      </c>
      <c r="C262" s="70">
        <v>2</v>
      </c>
      <c r="D262" s="70">
        <v>21</v>
      </c>
      <c r="E262" s="70">
        <v>2005</v>
      </c>
      <c r="F262" s="70" t="s">
        <v>789</v>
      </c>
      <c r="G262" s="70" t="s">
        <v>1958</v>
      </c>
      <c r="H262" s="70" t="s">
        <v>1959</v>
      </c>
      <c r="I262" s="148"/>
      <c r="J262" s="71">
        <v>2.719959477268282</v>
      </c>
      <c r="K262" s="71">
        <v>0.17758150560676361</v>
      </c>
      <c r="L262" s="71">
        <v>4.4166818554396272</v>
      </c>
      <c r="M262" s="71">
        <v>2.8473487721458661</v>
      </c>
      <c r="N262" s="71">
        <v>5.9019199388963752</v>
      </c>
      <c r="O262" s="71">
        <v>3.3279684231260842</v>
      </c>
      <c r="P262" s="71">
        <v>2.54953239857335</v>
      </c>
      <c r="Q262" s="71">
        <v>0.21898451606775199</v>
      </c>
      <c r="R262" s="71">
        <v>0</v>
      </c>
      <c r="S262" s="71">
        <v>0</v>
      </c>
      <c r="T262" s="72"/>
      <c r="U262" s="71">
        <v>73866</v>
      </c>
      <c r="V262" s="71">
        <v>89</v>
      </c>
      <c r="W262" s="71">
        <v>43</v>
      </c>
      <c r="X262" s="71">
        <v>563</v>
      </c>
      <c r="Y262" s="71">
        <v>1663</v>
      </c>
      <c r="Z262" s="71">
        <v>1584</v>
      </c>
      <c r="AA262" s="71">
        <v>507</v>
      </c>
      <c r="AB262" s="71">
        <v>3717</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1961</v>
      </c>
      <c r="B263" s="70">
        <v>343</v>
      </c>
      <c r="C263" s="70">
        <v>3</v>
      </c>
      <c r="D263" s="70">
        <v>21</v>
      </c>
      <c r="E263" s="70">
        <v>2006</v>
      </c>
      <c r="F263" s="70" t="s">
        <v>790</v>
      </c>
      <c r="G263" s="70" t="s">
        <v>1958</v>
      </c>
      <c r="H263" s="70" t="s">
        <v>1959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1962</v>
      </c>
      <c r="B264" s="70">
        <v>344</v>
      </c>
      <c r="C264" s="70">
        <v>4</v>
      </c>
      <c r="D264" s="70">
        <v>21</v>
      </c>
      <c r="E264" s="70">
        <v>2007</v>
      </c>
      <c r="F264" s="70" t="s">
        <v>791</v>
      </c>
      <c r="G264" s="70" t="s">
        <v>1958</v>
      </c>
      <c r="H264" s="70" t="s">
        <v>1959</v>
      </c>
      <c r="I264" s="148"/>
      <c r="J264" s="71">
        <v>0.84314901370378548</v>
      </c>
      <c r="K264" s="71">
        <v>0.16836240624177501</v>
      </c>
      <c r="L264" s="71">
        <v>4.6230366321037923</v>
      </c>
      <c r="M264" s="71">
        <v>3.2043027216390469</v>
      </c>
      <c r="N264" s="71">
        <v>6.4595000012169086</v>
      </c>
      <c r="O264" s="71">
        <v>3.201349870682078</v>
      </c>
      <c r="P264" s="71">
        <v>2.4664401812172998</v>
      </c>
      <c r="Q264" s="71">
        <v>0.22667001181965299</v>
      </c>
      <c r="R264" s="71">
        <v>0</v>
      </c>
      <c r="S264" s="71">
        <v>0</v>
      </c>
      <c r="T264" s="72"/>
      <c r="U264" s="71">
        <v>26603</v>
      </c>
      <c r="V264" s="71">
        <v>82</v>
      </c>
      <c r="W264" s="71">
        <v>47</v>
      </c>
      <c r="X264" s="71">
        <v>852</v>
      </c>
      <c r="Y264" s="71">
        <v>1675</v>
      </c>
      <c r="Z264" s="71">
        <v>1584</v>
      </c>
      <c r="AA264" s="71">
        <v>483</v>
      </c>
      <c r="AB264" s="71">
        <v>3644</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1963</v>
      </c>
      <c r="B265" s="70">
        <v>345</v>
      </c>
      <c r="C265" s="70">
        <v>5</v>
      </c>
      <c r="D265" s="70">
        <v>21</v>
      </c>
      <c r="E265" s="70">
        <v>2008</v>
      </c>
      <c r="F265" s="70" t="s">
        <v>792</v>
      </c>
      <c r="G265" s="70" t="s">
        <v>1958</v>
      </c>
      <c r="H265" s="70" t="s">
        <v>1959</v>
      </c>
      <c r="I265" s="148"/>
      <c r="J265" s="71">
        <v>0.78753894992665441</v>
      </c>
      <c r="K265" s="71">
        <v>0.1223835068845381</v>
      </c>
      <c r="L265" s="71">
        <v>4.0728082816834457</v>
      </c>
      <c r="M265" s="71">
        <v>3.5118224306545569</v>
      </c>
      <c r="N265" s="71">
        <v>5.8179607024093478</v>
      </c>
      <c r="O265" s="71">
        <v>3.106465746486311</v>
      </c>
      <c r="P265" s="71">
        <v>2.3922197623997881</v>
      </c>
      <c r="Q265" s="71">
        <v>0.217127184606076</v>
      </c>
      <c r="R265" s="71">
        <v>0</v>
      </c>
      <c r="S265" s="71">
        <v>0</v>
      </c>
      <c r="T265" s="72"/>
      <c r="U265" s="71">
        <v>27132</v>
      </c>
      <c r="V265" s="71">
        <v>82</v>
      </c>
      <c r="W265" s="71">
        <v>47</v>
      </c>
      <c r="X265" s="71">
        <v>852</v>
      </c>
      <c r="Y265" s="71">
        <v>1651</v>
      </c>
      <c r="Z265" s="71">
        <v>1591</v>
      </c>
      <c r="AA265" s="71">
        <v>469</v>
      </c>
      <c r="AB265" s="71">
        <v>3548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1964</v>
      </c>
      <c r="B266" s="70">
        <v>346</v>
      </c>
      <c r="C266" s="70">
        <v>6</v>
      </c>
      <c r="D266" s="70">
        <v>21</v>
      </c>
      <c r="E266" s="70">
        <v>2009</v>
      </c>
      <c r="F266" s="70" t="s">
        <v>176</v>
      </c>
      <c r="G266" s="70" t="s">
        <v>1958</v>
      </c>
      <c r="H266" s="70" t="s">
        <v>1959</v>
      </c>
      <c r="I266" s="148"/>
      <c r="J266" s="71">
        <v>1.234137679114105</v>
      </c>
      <c r="K266" s="71">
        <v>9.1596292582687464E-2</v>
      </c>
      <c r="L266" s="71">
        <v>2.7303904812873809</v>
      </c>
      <c r="M266" s="71">
        <v>2.837312188542501</v>
      </c>
      <c r="N266" s="71">
        <v>4.7995124526787949</v>
      </c>
      <c r="O266" s="71">
        <v>3.1887677888331858</v>
      </c>
      <c r="P266" s="71">
        <v>2.3202693622029802</v>
      </c>
      <c r="Q266" s="71">
        <v>0.203516078022871</v>
      </c>
      <c r="R266" s="71">
        <v>0</v>
      </c>
      <c r="S266" s="71">
        <v>0</v>
      </c>
      <c r="T266" s="72"/>
      <c r="U266" s="71">
        <v>32234</v>
      </c>
      <c r="V266" s="71">
        <v>67</v>
      </c>
      <c r="W266" s="71">
        <v>35</v>
      </c>
      <c r="X266" s="71">
        <v>783</v>
      </c>
      <c r="Y266" s="71">
        <v>1637</v>
      </c>
      <c r="Z266" s="71">
        <v>1612</v>
      </c>
      <c r="AA266" s="71">
        <v>467</v>
      </c>
      <c r="AB266" s="71">
        <v>3491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1965</v>
      </c>
      <c r="B267" s="70">
        <v>347</v>
      </c>
      <c r="C267" s="70">
        <v>7</v>
      </c>
      <c r="D267" s="70">
        <v>21</v>
      </c>
      <c r="E267" s="70">
        <v>2010</v>
      </c>
      <c r="F267" s="70" t="s">
        <v>177</v>
      </c>
      <c r="G267" s="70" t="s">
        <v>1958</v>
      </c>
      <c r="H267" s="70" t="s">
        <v>1959</v>
      </c>
      <c r="I267" s="148"/>
      <c r="J267" s="71">
        <v>1.0296520495800441</v>
      </c>
      <c r="K267" s="71">
        <v>0.10170374879477651</v>
      </c>
      <c r="L267" s="71">
        <v>2.6638992957905101</v>
      </c>
      <c r="M267" s="71">
        <v>3.0995779487167172</v>
      </c>
      <c r="N267" s="71">
        <v>5.1530984690183548</v>
      </c>
      <c r="O267" s="71">
        <v>3.2173366338368892</v>
      </c>
      <c r="P267" s="71">
        <v>2.349124937738106</v>
      </c>
      <c r="Q267" s="71">
        <v>0.20855597613716101</v>
      </c>
      <c r="R267" s="71">
        <v>0</v>
      </c>
      <c r="S267" s="71">
        <v>0</v>
      </c>
      <c r="T267" s="72"/>
      <c r="U267" s="71">
        <v>26158</v>
      </c>
      <c r="V267" s="71">
        <v>67</v>
      </c>
      <c r="W267" s="71">
        <v>35</v>
      </c>
      <c r="X267" s="71">
        <v>783</v>
      </c>
      <c r="Y267" s="71">
        <v>1644</v>
      </c>
      <c r="Z267" s="71">
        <v>1634</v>
      </c>
      <c r="AA267" s="71">
        <v>461</v>
      </c>
      <c r="AB267" s="71">
        <v>3428</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1966</v>
      </c>
      <c r="B268" s="70">
        <v>348</v>
      </c>
      <c r="C268" s="70">
        <v>8</v>
      </c>
      <c r="D268" s="70">
        <v>21</v>
      </c>
      <c r="E268" s="70">
        <v>2011</v>
      </c>
      <c r="F268" s="70" t="s">
        <v>178</v>
      </c>
      <c r="G268" s="70" t="s">
        <v>1958</v>
      </c>
      <c r="H268" s="70" t="s">
        <v>1959</v>
      </c>
      <c r="I268" s="148"/>
      <c r="J268" s="71">
        <v>1.1490447359545859</v>
      </c>
      <c r="K268" s="71">
        <v>0.146502327763954</v>
      </c>
      <c r="L268" s="71">
        <v>1.452474426602606</v>
      </c>
      <c r="M268" s="71">
        <v>4.0683556665751288</v>
      </c>
      <c r="N268" s="71">
        <v>6.6328088501796669</v>
      </c>
      <c r="O268" s="71">
        <v>3.1335091972013429</v>
      </c>
      <c r="P268" s="71">
        <v>2.2762905595688667</v>
      </c>
      <c r="Q268" s="71">
        <v>0.239023004383216</v>
      </c>
      <c r="R268" s="71">
        <v>0</v>
      </c>
      <c r="S268" s="71">
        <v>0</v>
      </c>
      <c r="T268" s="72"/>
      <c r="U268" s="71">
        <v>30650</v>
      </c>
      <c r="V268" s="71">
        <v>67</v>
      </c>
      <c r="W268" s="71">
        <v>35</v>
      </c>
      <c r="X268" s="71">
        <v>783</v>
      </c>
      <c r="Y268" s="71">
        <v>1654</v>
      </c>
      <c r="Z268" s="71">
        <v>1626</v>
      </c>
      <c r="AA268" s="71">
        <v>460</v>
      </c>
      <c r="AB268" s="71">
        <v>3406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1967</v>
      </c>
      <c r="B269" s="70">
        <v>349</v>
      </c>
      <c r="C269" s="70">
        <v>9</v>
      </c>
      <c r="D269" s="70">
        <v>21</v>
      </c>
      <c r="E269" s="70">
        <v>2012</v>
      </c>
      <c r="F269" s="70" t="s">
        <v>179</v>
      </c>
      <c r="G269" s="70" t="s">
        <v>1958</v>
      </c>
      <c r="H269" s="70" t="s">
        <v>1959</v>
      </c>
      <c r="I269" s="148"/>
      <c r="J269" s="71">
        <v>0.8655748206796342</v>
      </c>
      <c r="K269" s="71">
        <v>0.14188899129626331</v>
      </c>
      <c r="L269" s="71">
        <v>1.4958085534090171</v>
      </c>
      <c r="M269" s="71">
        <v>4.2529272547750008</v>
      </c>
      <c r="N269" s="71">
        <v>7.2637797984675059</v>
      </c>
      <c r="O269" s="71">
        <v>3.1681219728592911</v>
      </c>
      <c r="P269" s="71">
        <v>2.264358464433645</v>
      </c>
      <c r="Q269" s="71">
        <v>0.25954118606764398</v>
      </c>
      <c r="R269" s="71">
        <v>0</v>
      </c>
      <c r="S269" s="71">
        <v>0</v>
      </c>
      <c r="T269" s="72"/>
      <c r="U269" s="71">
        <v>23538</v>
      </c>
      <c r="V269" s="71">
        <v>67</v>
      </c>
      <c r="W269" s="71">
        <v>35</v>
      </c>
      <c r="X269" s="71">
        <v>783</v>
      </c>
      <c r="Y269" s="71">
        <v>1671</v>
      </c>
      <c r="Z269" s="71">
        <v>1657</v>
      </c>
      <c r="AA269" s="71">
        <v>455</v>
      </c>
      <c r="AB269" s="71">
        <v>3404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1968</v>
      </c>
      <c r="B270" s="70">
        <v>350</v>
      </c>
      <c r="C270" s="70">
        <v>10</v>
      </c>
      <c r="D270" s="70">
        <v>21</v>
      </c>
      <c r="E270" s="70">
        <v>2013</v>
      </c>
      <c r="F270" s="70" t="s">
        <v>180</v>
      </c>
      <c r="G270" s="70" t="s">
        <v>1958</v>
      </c>
      <c r="H270" s="70" t="s">
        <v>1959</v>
      </c>
      <c r="I270" s="148"/>
      <c r="J270" s="71">
        <v>0.96268616521302031</v>
      </c>
      <c r="K270" s="71">
        <v>0.13557220895191729</v>
      </c>
      <c r="L270" s="71">
        <v>1.3366201951528509</v>
      </c>
      <c r="M270" s="71">
        <v>4.3739521952340894</v>
      </c>
      <c r="N270" s="71">
        <v>6.8000358268250558</v>
      </c>
      <c r="O270" s="71">
        <v>3.0729821594924918</v>
      </c>
      <c r="P270" s="71">
        <v>2.2229369443498621</v>
      </c>
      <c r="Q270" s="71">
        <v>0.26200102529383101</v>
      </c>
      <c r="R270" s="71">
        <v>0</v>
      </c>
      <c r="S270" s="71">
        <v>0</v>
      </c>
      <c r="T270" s="72"/>
      <c r="U270" s="71">
        <v>24757</v>
      </c>
      <c r="V270" s="71">
        <v>67</v>
      </c>
      <c r="W270" s="71">
        <v>35</v>
      </c>
      <c r="X270" s="71">
        <v>783</v>
      </c>
      <c r="Y270" s="71">
        <v>1660</v>
      </c>
      <c r="Z270" s="71">
        <v>1679</v>
      </c>
      <c r="AA270" s="71">
        <v>445</v>
      </c>
      <c r="AB270" s="71">
        <v>3387</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1969</v>
      </c>
      <c r="B271" s="70">
        <v>351</v>
      </c>
      <c r="C271" s="70">
        <v>11</v>
      </c>
      <c r="D271" s="70">
        <v>21</v>
      </c>
      <c r="E271" s="70">
        <v>2014</v>
      </c>
      <c r="F271" s="70" t="s">
        <v>181</v>
      </c>
      <c r="G271" s="70" t="s">
        <v>1958</v>
      </c>
      <c r="H271" s="70" t="s">
        <v>1959</v>
      </c>
      <c r="I271" s="148"/>
      <c r="J271" s="71">
        <v>0.89693458411415772</v>
      </c>
      <c r="K271" s="71">
        <v>0.1005170162750855</v>
      </c>
      <c r="L271" s="71">
        <v>0.83204320198873405</v>
      </c>
      <c r="M271" s="71">
        <v>4.6157042874382874</v>
      </c>
      <c r="N271" s="71">
        <v>6.905563769275509</v>
      </c>
      <c r="O271" s="71">
        <v>2.9576634232133139</v>
      </c>
      <c r="P271" s="71">
        <v>2.1290435208488212</v>
      </c>
      <c r="Q271" s="71">
        <v>0.247886159707535</v>
      </c>
      <c r="R271" s="71">
        <v>0</v>
      </c>
      <c r="S271" s="71">
        <v>0</v>
      </c>
      <c r="T271" s="72"/>
      <c r="U271" s="71">
        <v>23608</v>
      </c>
      <c r="V271" s="71">
        <v>44</v>
      </c>
      <c r="W271" s="71">
        <v>17</v>
      </c>
      <c r="X271" s="71">
        <v>800</v>
      </c>
      <c r="Y271" s="71">
        <v>1650</v>
      </c>
      <c r="Z271" s="71">
        <v>1702</v>
      </c>
      <c r="AA271" s="71">
        <v>424</v>
      </c>
      <c r="AB271" s="71">
        <v>3340</v>
      </c>
      <c r="AC271" s="71">
        <v>0</v>
      </c>
      <c r="AD271" s="71">
        <v>0</v>
      </c>
      <c r="AE271" s="72"/>
      <c r="AF271" s="71"/>
      <c r="AG271" s="71"/>
      <c r="AH271" s="71"/>
      <c r="AI271" s="71"/>
      <c r="AJ271" s="71"/>
      <c r="AK271" s="71"/>
      <c r="AL271" s="71"/>
      <c r="AM271" s="71"/>
      <c r="AN271" s="71"/>
      <c r="AO271" s="71"/>
      <c r="AP271" s="71"/>
      <c r="AQ271" s="72"/>
      <c r="AR271" s="71">
        <v>34</v>
      </c>
      <c r="AS271" s="71">
        <v>6</v>
      </c>
      <c r="AT271" s="71">
        <v>0</v>
      </c>
      <c r="AU271" s="71">
        <v>0</v>
      </c>
      <c r="AV271" s="71">
        <v>0</v>
      </c>
      <c r="AW271" s="71">
        <v>0</v>
      </c>
      <c r="AX271" s="71"/>
      <c r="AY271" s="72"/>
      <c r="AZ271" s="71">
        <v>143.30000000000001</v>
      </c>
      <c r="BA271" s="71">
        <v>133.5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1970</v>
      </c>
      <c r="B272" s="70">
        <v>352</v>
      </c>
      <c r="C272" s="70">
        <v>12</v>
      </c>
      <c r="D272" s="70">
        <v>21</v>
      </c>
      <c r="E272" s="70">
        <v>2015</v>
      </c>
      <c r="F272" s="70" t="s">
        <v>182</v>
      </c>
      <c r="G272" s="70" t="s">
        <v>1958</v>
      </c>
      <c r="H272" s="70" t="s">
        <v>1959</v>
      </c>
      <c r="I272" s="148"/>
      <c r="J272" s="71">
        <v>0</v>
      </c>
      <c r="K272" s="71">
        <v>9.0941723523169551E-2</v>
      </c>
      <c r="L272" s="71">
        <v>0.95688521929124382</v>
      </c>
      <c r="M272" s="71">
        <v>3.8390808209888112</v>
      </c>
      <c r="N272" s="71">
        <v>5.8855121837140878</v>
      </c>
      <c r="O272" s="71">
        <v>2.9191432865573597</v>
      </c>
      <c r="P272" s="71">
        <v>2.0905232200275461</v>
      </c>
      <c r="Q272" s="71">
        <v>0.239104525236738</v>
      </c>
      <c r="R272" s="71">
        <v>0</v>
      </c>
      <c r="S272" s="71">
        <v>0</v>
      </c>
      <c r="T272" s="72"/>
      <c r="U272" s="71">
        <v>0</v>
      </c>
      <c r="V272" s="71">
        <v>44</v>
      </c>
      <c r="W272" s="71">
        <v>17</v>
      </c>
      <c r="X272" s="71">
        <v>800</v>
      </c>
      <c r="Y272" s="71">
        <v>1649</v>
      </c>
      <c r="Z272" s="71">
        <v>1696</v>
      </c>
      <c r="AA272" s="71">
        <v>416</v>
      </c>
      <c r="AB272" s="71">
        <v>3291</v>
      </c>
      <c r="AC272" s="71">
        <v>0</v>
      </c>
      <c r="AD272" s="71">
        <v>0</v>
      </c>
      <c r="AE272" s="72"/>
      <c r="AF272" s="71">
        <v>0</v>
      </c>
      <c r="AG272" s="71">
        <v>69684.302271016786</v>
      </c>
      <c r="AH272" s="71">
        <v>173157.29154824489</v>
      </c>
      <c r="AI272" s="71">
        <v>5038118.6238665376</v>
      </c>
      <c r="AJ272" s="71">
        <v>9831379.0359095875</v>
      </c>
      <c r="AK272" s="71">
        <v>0</v>
      </c>
      <c r="AL272" s="71">
        <v>0</v>
      </c>
      <c r="AM272" s="71">
        <v>451017.74477422453</v>
      </c>
      <c r="AN272" s="71">
        <v>0</v>
      </c>
      <c r="AO272" s="71">
        <v>0</v>
      </c>
      <c r="AP272" s="71">
        <v>15563356.99836961</v>
      </c>
      <c r="AQ272" s="72"/>
      <c r="AR272" s="71">
        <v>37</v>
      </c>
      <c r="AS272" s="71">
        <v>7</v>
      </c>
      <c r="AT272" s="71">
        <v>0</v>
      </c>
      <c r="AU272" s="71">
        <v>0</v>
      </c>
      <c r="AV272" s="71">
        <v>0</v>
      </c>
      <c r="AW272" s="71">
        <v>0</v>
      </c>
      <c r="AX272" s="71"/>
      <c r="AY272" s="72"/>
      <c r="AZ272" s="71">
        <v>168</v>
      </c>
      <c r="BA272" s="71">
        <v>177.5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1971</v>
      </c>
      <c r="B273" s="70">
        <v>353</v>
      </c>
      <c r="C273" s="70">
        <v>13</v>
      </c>
      <c r="D273" s="70">
        <v>21</v>
      </c>
      <c r="E273" s="70">
        <v>2016</v>
      </c>
      <c r="F273" s="70" t="s">
        <v>155</v>
      </c>
      <c r="G273" s="1064" t="s">
        <v>1958</v>
      </c>
      <c r="H273" s="70" t="s">
        <v>1959</v>
      </c>
      <c r="I273" s="148"/>
      <c r="J273" s="71">
        <v>1.672685266961621</v>
      </c>
      <c r="K273" s="71">
        <v>9.2305481854572935E-2</v>
      </c>
      <c r="L273" s="71">
        <v>1.3333707351805495</v>
      </c>
      <c r="M273" s="71">
        <v>3.9434370166064374</v>
      </c>
      <c r="N273" s="71">
        <v>5.9304287021864059</v>
      </c>
      <c r="O273" s="71">
        <v>2.8700923914873306</v>
      </c>
      <c r="P273" s="71">
        <v>2.0600981000417447</v>
      </c>
      <c r="Q273" s="71">
        <v>0.23068420296236566</v>
      </c>
      <c r="R273" s="71">
        <v>0</v>
      </c>
      <c r="S273" s="71">
        <v>0</v>
      </c>
      <c r="T273" s="72"/>
      <c r="U273" s="71">
        <v>39868</v>
      </c>
      <c r="V273" s="71">
        <v>44</v>
      </c>
      <c r="W273" s="71">
        <v>17</v>
      </c>
      <c r="X273" s="71">
        <v>800</v>
      </c>
      <c r="Y273" s="71">
        <v>1637</v>
      </c>
      <c r="Z273" s="71">
        <v>1688</v>
      </c>
      <c r="AA273" s="71">
        <v>424</v>
      </c>
      <c r="AB273" s="71">
        <v>3266</v>
      </c>
      <c r="AC273" s="71">
        <v>0</v>
      </c>
      <c r="AD273" s="71">
        <v>0</v>
      </c>
      <c r="AE273" s="72"/>
      <c r="AF273" s="71">
        <v>375287.59087101032</v>
      </c>
      <c r="AG273" s="71">
        <v>67517.05625378633</v>
      </c>
      <c r="AH273" s="71">
        <v>204609.3948689719</v>
      </c>
      <c r="AI273" s="71">
        <v>5975069.2036942244</v>
      </c>
      <c r="AJ273" s="71">
        <v>8845212.9855626896</v>
      </c>
      <c r="AK273" s="71">
        <v>0</v>
      </c>
      <c r="AL273" s="71">
        <v>0</v>
      </c>
      <c r="AM273" s="71">
        <v>447939.33440091048</v>
      </c>
      <c r="AN273" s="71">
        <v>0</v>
      </c>
      <c r="AO273" s="71">
        <v>0</v>
      </c>
      <c r="AP273" s="71">
        <v>15915635.565651594</v>
      </c>
      <c r="AQ273" s="72"/>
      <c r="AR273" s="71">
        <v>41</v>
      </c>
      <c r="AS273" s="71">
        <v>8</v>
      </c>
      <c r="AT273" s="71">
        <v>0</v>
      </c>
      <c r="AU273" s="71">
        <v>0</v>
      </c>
      <c r="AV273" s="71">
        <v>0</v>
      </c>
      <c r="AW273" s="71">
        <v>0</v>
      </c>
      <c r="AX273" s="71"/>
      <c r="AY273" s="72"/>
      <c r="AZ273" s="71">
        <v>189.3</v>
      </c>
      <c r="BA273" s="71">
        <v>220.7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1972</v>
      </c>
      <c r="B274" s="70">
        <v>354</v>
      </c>
      <c r="C274" s="70">
        <v>14</v>
      </c>
      <c r="D274" s="70">
        <v>21</v>
      </c>
      <c r="E274" s="70">
        <v>2017</v>
      </c>
      <c r="F274" s="70" t="s">
        <v>156</v>
      </c>
      <c r="G274" s="1064" t="s">
        <v>1958</v>
      </c>
      <c r="H274" s="70" t="s">
        <v>1959</v>
      </c>
      <c r="I274" s="148"/>
      <c r="J274" s="71">
        <v>1.7106785700850293</v>
      </c>
      <c r="K274" s="71">
        <v>8.7572865571790531E-2</v>
      </c>
      <c r="L274" s="71">
        <v>1.2353996100619595</v>
      </c>
      <c r="M274" s="71">
        <v>2.8794978930292618</v>
      </c>
      <c r="N274" s="71">
        <v>5.2120504093834787</v>
      </c>
      <c r="O274" s="71">
        <v>2.8316220573127513</v>
      </c>
      <c r="P274" s="71">
        <v>1.9746289592284967</v>
      </c>
      <c r="Q274" s="71">
        <v>0.21815896155793499</v>
      </c>
      <c r="R274" s="71">
        <v>0</v>
      </c>
      <c r="S274" s="71">
        <v>0</v>
      </c>
      <c r="T274" s="72"/>
      <c r="U274" s="71">
        <v>42772</v>
      </c>
      <c r="V274" s="71">
        <v>44</v>
      </c>
      <c r="W274" s="71">
        <v>17</v>
      </c>
      <c r="X274" s="71">
        <v>800</v>
      </c>
      <c r="Y274" s="71">
        <v>1630</v>
      </c>
      <c r="Z274" s="71">
        <v>1693</v>
      </c>
      <c r="AA274" s="71">
        <v>409</v>
      </c>
      <c r="AB274" s="71">
        <v>3194</v>
      </c>
      <c r="AC274" s="71">
        <v>0</v>
      </c>
      <c r="AD274" s="71">
        <v>0</v>
      </c>
      <c r="AE274" s="72"/>
      <c r="AF274" s="71">
        <v>389477.25741645781</v>
      </c>
      <c r="AG274" s="71">
        <v>67500.704985102289</v>
      </c>
      <c r="AH274" s="71">
        <v>253309.10111639611</v>
      </c>
      <c r="AI274" s="71">
        <v>4896029.3142715944</v>
      </c>
      <c r="AJ274" s="71">
        <v>9442675.5333242472</v>
      </c>
      <c r="AK274" s="71">
        <v>0</v>
      </c>
      <c r="AL274" s="71">
        <v>0</v>
      </c>
      <c r="AM274" s="71">
        <v>438749.82166832063</v>
      </c>
      <c r="AN274" s="71">
        <v>0</v>
      </c>
      <c r="AO274" s="71">
        <v>0</v>
      </c>
      <c r="AP274" s="71">
        <v>15487741.73278212</v>
      </c>
      <c r="AQ274" s="72"/>
      <c r="AR274" s="71">
        <v>43</v>
      </c>
      <c r="AS274" s="71">
        <v>11</v>
      </c>
      <c r="AT274" s="71">
        <v>0</v>
      </c>
      <c r="AU274" s="71">
        <v>0</v>
      </c>
      <c r="AV274" s="71">
        <v>0</v>
      </c>
      <c r="AW274" s="71">
        <v>0</v>
      </c>
      <c r="AX274" s="71"/>
      <c r="AY274" s="72"/>
      <c r="AZ274" s="71">
        <v>197.3</v>
      </c>
      <c r="BA274" s="71">
        <v>336.2</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1973</v>
      </c>
      <c r="B275" s="70">
        <v>355</v>
      </c>
      <c r="C275" s="70">
        <v>15</v>
      </c>
      <c r="D275" s="70">
        <v>21</v>
      </c>
      <c r="E275" s="70">
        <v>2018</v>
      </c>
      <c r="F275" s="70" t="s">
        <v>183</v>
      </c>
      <c r="G275" s="70" t="s">
        <v>1958</v>
      </c>
      <c r="H275" s="70" t="s">
        <v>1959</v>
      </c>
      <c r="I275" s="148"/>
      <c r="J275" s="71">
        <v>1.6939194119429826</v>
      </c>
      <c r="K275" s="71">
        <v>7.8668410462403818E-2</v>
      </c>
      <c r="L275" s="71">
        <v>1.1207289615659428</v>
      </c>
      <c r="M275" s="71">
        <v>2.5163630354209618</v>
      </c>
      <c r="N275" s="71">
        <v>3.8926055249775637</v>
      </c>
      <c r="O275" s="71">
        <v>2.7439584655431917</v>
      </c>
      <c r="P275" s="71">
        <v>1.9215138376977168</v>
      </c>
      <c r="Q275" s="71">
        <v>0.198191865979883</v>
      </c>
      <c r="R275" s="71">
        <v>0</v>
      </c>
      <c r="S275" s="71">
        <v>0</v>
      </c>
      <c r="T275" s="72"/>
      <c r="U275" s="71">
        <v>45452</v>
      </c>
      <c r="V275" s="71">
        <v>44</v>
      </c>
      <c r="W275" s="71">
        <v>17</v>
      </c>
      <c r="X275" s="71">
        <v>800</v>
      </c>
      <c r="Y275" s="71">
        <v>1609</v>
      </c>
      <c r="Z275" s="71">
        <v>1672</v>
      </c>
      <c r="AA275" s="71">
        <v>402</v>
      </c>
      <c r="AB275" s="71">
        <v>3127</v>
      </c>
      <c r="AC275" s="71">
        <v>0</v>
      </c>
      <c r="AD275" s="71">
        <v>0</v>
      </c>
      <c r="AE275" s="72"/>
      <c r="AF275" s="71">
        <v>402332.83917380509</v>
      </c>
      <c r="AG275" s="71">
        <v>60080.748727839396</v>
      </c>
      <c r="AH275" s="71">
        <v>235072.31849683</v>
      </c>
      <c r="AI275" s="71">
        <v>4781528.1932120677</v>
      </c>
      <c r="AJ275" s="71">
        <v>7980476.1096399911</v>
      </c>
      <c r="AK275" s="71">
        <v>0</v>
      </c>
      <c r="AL275" s="71">
        <v>0</v>
      </c>
      <c r="AM275" s="71">
        <v>430435.02319532598</v>
      </c>
      <c r="AN275" s="71">
        <v>0</v>
      </c>
      <c r="AO275" s="71">
        <v>0</v>
      </c>
      <c r="AP275" s="71">
        <v>13889925.232445858</v>
      </c>
      <c r="AQ275" s="72"/>
      <c r="AR275" s="71">
        <v>46</v>
      </c>
      <c r="AS275" s="71">
        <v>13</v>
      </c>
      <c r="AT275" s="71">
        <v>0</v>
      </c>
      <c r="AU275" s="71">
        <v>0</v>
      </c>
      <c r="AV275" s="71">
        <v>0</v>
      </c>
      <c r="AW275" s="71">
        <v>0</v>
      </c>
      <c r="AX275" s="71"/>
      <c r="AY275" s="72"/>
      <c r="AZ275" s="71">
        <v>223.89999999999998</v>
      </c>
      <c r="BA275" s="71">
        <v>879</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1974</v>
      </c>
      <c r="B276" s="70">
        <v>356</v>
      </c>
      <c r="C276" s="70">
        <v>16</v>
      </c>
      <c r="D276" s="70">
        <v>21</v>
      </c>
      <c r="E276" s="70">
        <v>2019</v>
      </c>
      <c r="F276" s="70" t="s">
        <v>158</v>
      </c>
      <c r="G276" s="70" t="s">
        <v>1958</v>
      </c>
      <c r="H276" s="70" t="s">
        <v>1959</v>
      </c>
      <c r="I276" s="148"/>
      <c r="J276" s="71">
        <v>1.5827654626723062</v>
      </c>
      <c r="K276" s="71">
        <v>7.2079238366324516E-2</v>
      </c>
      <c r="L276" s="71">
        <v>1.1311794809629152</v>
      </c>
      <c r="M276" s="71">
        <v>2.4287457292486194</v>
      </c>
      <c r="N276" s="71">
        <v>3.818008745594252</v>
      </c>
      <c r="O276" s="71">
        <v>2.6291115201417887</v>
      </c>
      <c r="P276" s="71">
        <v>1.9167412395338352</v>
      </c>
      <c r="Q276" s="71">
        <v>0.189203533121825</v>
      </c>
      <c r="R276" s="71">
        <v>0</v>
      </c>
      <c r="S276" s="71">
        <v>0</v>
      </c>
      <c r="T276" s="72"/>
      <c r="U276" s="71">
        <v>38441</v>
      </c>
      <c r="V276" s="71">
        <v>44</v>
      </c>
      <c r="W276" s="71">
        <v>17</v>
      </c>
      <c r="X276" s="71">
        <v>800</v>
      </c>
      <c r="Y276" s="71">
        <v>1589</v>
      </c>
      <c r="Z276" s="71">
        <v>1646</v>
      </c>
      <c r="AA276" s="71">
        <v>398</v>
      </c>
      <c r="AB276" s="71">
        <v>3066</v>
      </c>
      <c r="AC276" s="71">
        <v>0</v>
      </c>
      <c r="AD276" s="71">
        <v>0</v>
      </c>
      <c r="AE276" s="72"/>
      <c r="AF276" s="71">
        <v>353164.68948059512</v>
      </c>
      <c r="AG276" s="71">
        <v>58293.788601024229</v>
      </c>
      <c r="AH276" s="71">
        <v>258805.63816435749</v>
      </c>
      <c r="AI276" s="71">
        <v>4691648.3780457666</v>
      </c>
      <c r="AJ276" s="71">
        <v>7585955.1121822381</v>
      </c>
      <c r="AK276" s="71">
        <v>0</v>
      </c>
      <c r="AL276" s="71">
        <v>0</v>
      </c>
      <c r="AM276" s="71">
        <v>417566.11916435743</v>
      </c>
      <c r="AN276" s="71">
        <v>0</v>
      </c>
      <c r="AO276" s="71">
        <v>0</v>
      </c>
      <c r="AP276" s="71">
        <v>13365433.725638339</v>
      </c>
      <c r="AQ276" s="72"/>
      <c r="AR276" s="71">
        <v>50</v>
      </c>
      <c r="AS276" s="71">
        <v>13</v>
      </c>
      <c r="AT276" s="71">
        <v>0</v>
      </c>
      <c r="AU276" s="71">
        <v>0</v>
      </c>
      <c r="AV276" s="71">
        <v>0</v>
      </c>
      <c r="AW276" s="71">
        <v>0</v>
      </c>
      <c r="AX276" s="71"/>
      <c r="AY276" s="72"/>
      <c r="AZ276" s="71">
        <v>240.3</v>
      </c>
      <c r="BA276" s="71">
        <v>879.2</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1975</v>
      </c>
      <c r="B277" s="70">
        <v>357</v>
      </c>
      <c r="C277" s="70">
        <v>17</v>
      </c>
      <c r="D277" s="70">
        <v>21</v>
      </c>
      <c r="E277" s="70">
        <v>2020</v>
      </c>
      <c r="F277" s="70" t="s">
        <v>159</v>
      </c>
      <c r="G277" s="70" t="s">
        <v>1958</v>
      </c>
      <c r="H277" s="70" t="s">
        <v>1959</v>
      </c>
      <c r="I277" s="148"/>
      <c r="J277" s="71">
        <v>1.055030724649785</v>
      </c>
      <c r="K277" s="71">
        <v>0.10717236389399384</v>
      </c>
      <c r="L277" s="71">
        <v>3.7262850654800554</v>
      </c>
      <c r="M277" s="71">
        <v>1.8717799762983858</v>
      </c>
      <c r="N277" s="71">
        <v>3.3822561284826764</v>
      </c>
      <c r="O277" s="71">
        <v>2.3286632703896886</v>
      </c>
      <c r="P277" s="71">
        <v>1.8169147837336455</v>
      </c>
      <c r="Q277" s="71">
        <v>0.177176973813754</v>
      </c>
      <c r="R277" s="71">
        <v>0</v>
      </c>
      <c r="S277" s="71">
        <v>0</v>
      </c>
      <c r="T277" s="72"/>
      <c r="U277" s="71">
        <v>32278</v>
      </c>
      <c r="V277" s="71">
        <v>54</v>
      </c>
      <c r="W277" s="71">
        <v>59</v>
      </c>
      <c r="X277" s="71">
        <v>652</v>
      </c>
      <c r="Y277" s="71">
        <v>1580</v>
      </c>
      <c r="Z277" s="71">
        <v>1664</v>
      </c>
      <c r="AA277" s="71">
        <v>401</v>
      </c>
      <c r="AB277" s="71">
        <v>3005</v>
      </c>
      <c r="AC277" s="71">
        <v>0</v>
      </c>
      <c r="AD277" s="71">
        <v>0</v>
      </c>
      <c r="AE277" s="72"/>
      <c r="AF277" s="71">
        <v>290779.9551561898</v>
      </c>
      <c r="AG277" s="71">
        <v>79138.402092945005</v>
      </c>
      <c r="AH277" s="71">
        <v>916480.05911813653</v>
      </c>
      <c r="AI277" s="71">
        <v>3523037.9471259755</v>
      </c>
      <c r="AJ277" s="71">
        <v>6722550.4048287766</v>
      </c>
      <c r="AK277" s="71"/>
      <c r="AL277" s="71"/>
      <c r="AM277" s="71">
        <v>392185.88624633849</v>
      </c>
      <c r="AN277" s="71"/>
      <c r="AO277" s="71"/>
      <c r="AP277" s="71">
        <v>11924172.654568363</v>
      </c>
      <c r="AQ277" s="72"/>
      <c r="AR277" s="71">
        <v>52</v>
      </c>
      <c r="AS277" s="71">
        <v>13</v>
      </c>
      <c r="AT277" s="71">
        <v>0</v>
      </c>
      <c r="AU277" s="71">
        <v>0</v>
      </c>
      <c r="AV277" s="71">
        <v>0</v>
      </c>
      <c r="AW277" s="71">
        <v>0</v>
      </c>
      <c r="AX277" s="71"/>
      <c r="AY277" s="72"/>
      <c r="AZ277" s="71">
        <v>259.7</v>
      </c>
      <c r="BA277" s="71">
        <v>879.2</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1976</v>
      </c>
      <c r="B278" s="70">
        <v>357</v>
      </c>
      <c r="C278" s="70">
        <v>18</v>
      </c>
      <c r="D278" s="70">
        <v>21</v>
      </c>
      <c r="E278" s="70">
        <v>2021</v>
      </c>
      <c r="F278" s="70" t="s">
        <v>160</v>
      </c>
      <c r="G278" s="70" t="s">
        <v>1958</v>
      </c>
      <c r="H278" s="70" t="s">
        <v>1959</v>
      </c>
      <c r="I278" s="148"/>
      <c r="J278" s="71">
        <v>1.0193938367785591</v>
      </c>
      <c r="K278" s="71">
        <v>0.1100195609796077</v>
      </c>
      <c r="L278" s="71">
        <v>2.9938619067498569</v>
      </c>
      <c r="M278" s="71">
        <v>1.8258709519666168</v>
      </c>
      <c r="N278" s="71">
        <v>3.2944587709009401</v>
      </c>
      <c r="O278" s="71">
        <v>2.2629608859673338</v>
      </c>
      <c r="P278" s="71">
        <v>1.9051100596674577</v>
      </c>
      <c r="Q278" s="71">
        <v>0.171599708641064</v>
      </c>
      <c r="R278" s="71">
        <v>0</v>
      </c>
      <c r="S278" s="71">
        <v>0</v>
      </c>
      <c r="T278" s="72"/>
      <c r="U278" s="71">
        <v>33797</v>
      </c>
      <c r="V278" s="71">
        <v>54</v>
      </c>
      <c r="W278" s="71">
        <v>59</v>
      </c>
      <c r="X278" s="71">
        <v>652</v>
      </c>
      <c r="Y278" s="71">
        <v>1560</v>
      </c>
      <c r="Z278" s="71">
        <v>1665</v>
      </c>
      <c r="AA278" s="71">
        <v>410</v>
      </c>
      <c r="AB278" s="71">
        <v>2939</v>
      </c>
      <c r="AC278" s="71">
        <v>0</v>
      </c>
      <c r="AD278" s="71">
        <v>0</v>
      </c>
      <c r="AE278" s="72"/>
      <c r="AF278" s="71">
        <v>267830.72584653465</v>
      </c>
      <c r="AG278" s="71">
        <v>84582.114558710557</v>
      </c>
      <c r="AH278" s="71">
        <v>711922.37791995157</v>
      </c>
      <c r="AI278" s="71">
        <v>3989700.5277363583</v>
      </c>
      <c r="AJ278" s="71">
        <v>7538415.9136486854</v>
      </c>
      <c r="AK278" s="71">
        <v>0</v>
      </c>
      <c r="AL278" s="71">
        <v>0</v>
      </c>
      <c r="AM278" s="71">
        <v>385784.56626713282</v>
      </c>
      <c r="AN278" s="71">
        <v>0</v>
      </c>
      <c r="AO278" s="71">
        <v>0</v>
      </c>
      <c r="AP278" s="71">
        <v>12978236.225977372</v>
      </c>
      <c r="AQ278" s="72"/>
      <c r="AR278" s="71">
        <v>55</v>
      </c>
      <c r="AS278" s="71">
        <v>13</v>
      </c>
      <c r="AT278" s="71">
        <v>0</v>
      </c>
      <c r="AU278" s="71">
        <v>0</v>
      </c>
      <c r="AV278" s="71">
        <v>0</v>
      </c>
      <c r="AW278" s="71">
        <v>0</v>
      </c>
      <c r="AX278" s="71"/>
      <c r="AY278" s="72"/>
      <c r="AZ278" s="71">
        <v>276.5</v>
      </c>
      <c r="BA278" s="71">
        <v>879.2</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1977</v>
      </c>
      <c r="B279" s="70">
        <v>357</v>
      </c>
      <c r="C279" s="70">
        <v>19</v>
      </c>
      <c r="D279" s="70">
        <v>21</v>
      </c>
      <c r="E279" s="70">
        <v>2022</v>
      </c>
      <c r="F279" s="70" t="s">
        <v>161</v>
      </c>
      <c r="G279" s="70" t="s">
        <v>1958</v>
      </c>
      <c r="H279" s="70" t="s">
        <v>1959</v>
      </c>
      <c r="I279" s="148"/>
      <c r="J279" s="71">
        <v>0.91757302177816247</v>
      </c>
      <c r="K279" s="71">
        <v>0.10281062202866315</v>
      </c>
      <c r="L279" s="71">
        <v>2.6897520388933325</v>
      </c>
      <c r="M279" s="71">
        <v>2.075174271523518</v>
      </c>
      <c r="N279" s="71">
        <v>4.2262772358358669</v>
      </c>
      <c r="O279" s="71">
        <v>2.397529238810034</v>
      </c>
      <c r="P279" s="71">
        <v>1.8581964900271062</v>
      </c>
      <c r="Q279" s="71">
        <v>0.17019271468798061</v>
      </c>
      <c r="R279" s="71">
        <v>0</v>
      </c>
      <c r="S279" s="71">
        <v>0</v>
      </c>
      <c r="T279" s="72"/>
      <c r="U279" s="71">
        <v>36271</v>
      </c>
      <c r="V279" s="71">
        <v>54</v>
      </c>
      <c r="W279" s="71">
        <v>59</v>
      </c>
      <c r="X279" s="71">
        <v>652</v>
      </c>
      <c r="Y279" s="71">
        <v>1558</v>
      </c>
      <c r="Z279" s="71">
        <v>1676</v>
      </c>
      <c r="AA279" s="71">
        <v>406</v>
      </c>
      <c r="AB279" s="71">
        <v>2891</v>
      </c>
      <c r="AC279" s="71">
        <v>0</v>
      </c>
      <c r="AD279" s="71">
        <v>0</v>
      </c>
      <c r="AE279" s="72"/>
      <c r="AF279" s="71">
        <v>283139.86941908312</v>
      </c>
      <c r="AG279" s="71">
        <v>82656.461273876659</v>
      </c>
      <c r="AH279" s="71">
        <v>770725.77097692701</v>
      </c>
      <c r="AI279" s="71">
        <v>3870461.8988307216</v>
      </c>
      <c r="AJ279" s="71">
        <v>8678461.9769418724</v>
      </c>
      <c r="AK279" s="71">
        <v>0</v>
      </c>
      <c r="AL279" s="71">
        <v>0</v>
      </c>
      <c r="AM279" s="71">
        <v>373307.00813097105</v>
      </c>
      <c r="AN279" s="71">
        <v>0</v>
      </c>
      <c r="AO279" s="71">
        <v>0</v>
      </c>
      <c r="AP279" s="71">
        <v>14058752.985573452</v>
      </c>
      <c r="AQ279" s="72"/>
      <c r="AR279" s="71">
        <v>56</v>
      </c>
      <c r="AS279" s="71">
        <v>13</v>
      </c>
      <c r="AT279" s="71">
        <v>0</v>
      </c>
      <c r="AU279" s="71">
        <v>0</v>
      </c>
      <c r="AV279" s="71">
        <v>0</v>
      </c>
      <c r="AW279" s="71">
        <v>0</v>
      </c>
      <c r="AX279" s="71"/>
      <c r="AY279" s="72"/>
      <c r="AZ279" s="71">
        <v>283.50000000000006</v>
      </c>
      <c r="BA279" s="71">
        <v>879.2</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1978</v>
      </c>
      <c r="B280" s="70">
        <v>357</v>
      </c>
      <c r="C280" s="70">
        <v>20</v>
      </c>
      <c r="D280" s="70">
        <v>21</v>
      </c>
      <c r="E280" s="70">
        <v>2023</v>
      </c>
      <c r="F280" s="70" t="s">
        <v>1539</v>
      </c>
      <c r="G280" s="70" t="s">
        <v>1958</v>
      </c>
      <c r="H280" s="70" t="s">
        <v>1959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58</v>
      </c>
      <c r="AS280" s="71">
        <v>13</v>
      </c>
      <c r="AT280" s="71">
        <v>0</v>
      </c>
      <c r="AU280" s="71">
        <v>0</v>
      </c>
      <c r="AV280" s="71">
        <v>0</v>
      </c>
      <c r="AW280" s="71">
        <v>0</v>
      </c>
      <c r="AX280" s="71"/>
      <c r="AY280" s="72"/>
      <c r="AZ280" s="71">
        <v>294.50000000000006</v>
      </c>
      <c r="BA280" s="71">
        <v>879.2</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1979</v>
      </c>
      <c r="B281" s="70">
        <v>357</v>
      </c>
      <c r="C281" s="70">
        <v>21</v>
      </c>
      <c r="D281" s="70">
        <v>21</v>
      </c>
      <c r="E281" s="70">
        <v>2024</v>
      </c>
      <c r="F281" s="70" t="s">
        <v>1554</v>
      </c>
      <c r="G281" s="70" t="s">
        <v>1958</v>
      </c>
      <c r="H281" s="70" t="s">
        <v>1959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1980</v>
      </c>
      <c r="B282" s="70">
        <v>290</v>
      </c>
      <c r="C282" s="70">
        <v>1</v>
      </c>
      <c r="D282" s="70">
        <v>18</v>
      </c>
      <c r="E282" s="70">
        <v>1990</v>
      </c>
      <c r="F282" s="70" t="s">
        <v>787</v>
      </c>
      <c r="G282" s="70" t="s">
        <v>1579</v>
      </c>
      <c r="H282" s="70" t="s">
        <v>1580</v>
      </c>
      <c r="I282" s="148"/>
      <c r="J282" s="71">
        <v>15.668290408427939</v>
      </c>
      <c r="K282" s="71">
        <v>3.2191051936776569</v>
      </c>
      <c r="L282" s="71">
        <v>2.4793706521531931</v>
      </c>
      <c r="M282" s="71">
        <v>3.560716402731599</v>
      </c>
      <c r="N282" s="71">
        <v>7.8625228788866286</v>
      </c>
      <c r="O282" s="71">
        <v>3.6711817898069148</v>
      </c>
      <c r="P282" s="71">
        <v>6.4906424901258681</v>
      </c>
      <c r="Q282" s="71">
        <v>0.32063347183060897</v>
      </c>
      <c r="R282" s="71">
        <v>0</v>
      </c>
      <c r="S282" s="71">
        <v>0.26109582801333958</v>
      </c>
      <c r="T282" s="72"/>
      <c r="U282" s="71">
        <v>439910</v>
      </c>
      <c r="V282" s="71">
        <v>589</v>
      </c>
      <c r="W282" s="71">
        <v>29</v>
      </c>
      <c r="X282" s="71">
        <v>1194</v>
      </c>
      <c r="Y282" s="71">
        <v>1682</v>
      </c>
      <c r="Z282" s="71">
        <v>1510</v>
      </c>
      <c r="AA282" s="71">
        <v>1576</v>
      </c>
      <c r="AB282" s="71">
        <v>5206</v>
      </c>
      <c r="AC282" s="71">
        <v>0</v>
      </c>
      <c r="AD282" s="71">
        <v>0.26109582801333958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1981</v>
      </c>
      <c r="B283" s="70">
        <v>291</v>
      </c>
      <c r="C283" s="70">
        <v>2</v>
      </c>
      <c r="D283" s="70">
        <v>18</v>
      </c>
      <c r="E283" s="70">
        <v>2005</v>
      </c>
      <c r="F283" s="70" t="s">
        <v>789</v>
      </c>
      <c r="G283" s="70" t="s">
        <v>1579</v>
      </c>
      <c r="H283" s="70" t="s">
        <v>1580</v>
      </c>
      <c r="I283" s="148"/>
      <c r="J283" s="71">
        <v>4.1956749980014996</v>
      </c>
      <c r="K283" s="71">
        <v>0.99660096920201335</v>
      </c>
      <c r="L283" s="71">
        <v>4.0541063199228677</v>
      </c>
      <c r="M283" s="71">
        <v>4.445891731019362</v>
      </c>
      <c r="N283" s="71">
        <v>8.3284954206970419</v>
      </c>
      <c r="O283" s="71">
        <v>4.1179407255853064</v>
      </c>
      <c r="P283" s="71">
        <v>5.4812432237573008</v>
      </c>
      <c r="Q283" s="71">
        <v>0.23913321246139499</v>
      </c>
      <c r="R283" s="71">
        <v>0</v>
      </c>
      <c r="S283" s="71">
        <v>0</v>
      </c>
      <c r="T283" s="72"/>
      <c r="U283" s="71">
        <v>129585</v>
      </c>
      <c r="V283" s="71">
        <v>304</v>
      </c>
      <c r="W283" s="71">
        <v>36</v>
      </c>
      <c r="X283" s="71">
        <v>722</v>
      </c>
      <c r="Y283" s="71">
        <v>1698</v>
      </c>
      <c r="Z283" s="71">
        <v>1960</v>
      </c>
      <c r="AA283" s="71">
        <v>1090</v>
      </c>
      <c r="AB283" s="71">
        <v>4059</v>
      </c>
      <c r="AC283" s="71">
        <v>0</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1982</v>
      </c>
      <c r="B284" s="70">
        <v>292</v>
      </c>
      <c r="C284" s="70">
        <v>3</v>
      </c>
      <c r="D284" s="70">
        <v>18</v>
      </c>
      <c r="E284" s="70">
        <v>2006</v>
      </c>
      <c r="F284" s="70" t="s">
        <v>790</v>
      </c>
      <c r="G284" s="70" t="s">
        <v>1579</v>
      </c>
      <c r="H284" s="70" t="s">
        <v>1580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1983</v>
      </c>
      <c r="B285" s="70">
        <v>293</v>
      </c>
      <c r="C285" s="70">
        <v>4</v>
      </c>
      <c r="D285" s="70">
        <v>18</v>
      </c>
      <c r="E285" s="70">
        <v>2007</v>
      </c>
      <c r="F285" s="70" t="s">
        <v>791</v>
      </c>
      <c r="G285" s="70" t="s">
        <v>1579</v>
      </c>
      <c r="H285" s="70" t="s">
        <v>1580</v>
      </c>
      <c r="I285" s="148"/>
      <c r="J285" s="71">
        <v>2.7242209520609699</v>
      </c>
      <c r="K285" s="71">
        <v>0.94374804002725199</v>
      </c>
      <c r="L285" s="71">
        <v>3.528959112728522</v>
      </c>
      <c r="M285" s="71">
        <v>5.5945969339038299</v>
      </c>
      <c r="N285" s="71">
        <v>8.0620356674029843</v>
      </c>
      <c r="O285" s="71">
        <v>3.961266254126814</v>
      </c>
      <c r="P285" s="71">
        <v>5.3209744696240717</v>
      </c>
      <c r="Q285" s="71">
        <v>0.24141227109551999</v>
      </c>
      <c r="R285" s="71">
        <v>0</v>
      </c>
      <c r="S285" s="71">
        <v>0</v>
      </c>
      <c r="T285" s="72"/>
      <c r="U285" s="71">
        <v>89464</v>
      </c>
      <c r="V285" s="71">
        <v>314</v>
      </c>
      <c r="W285" s="71">
        <v>43</v>
      </c>
      <c r="X285" s="71">
        <v>1138</v>
      </c>
      <c r="Y285" s="71">
        <v>1648</v>
      </c>
      <c r="Z285" s="71">
        <v>1960</v>
      </c>
      <c r="AA285" s="71">
        <v>1042</v>
      </c>
      <c r="AB285" s="71">
        <v>3881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1984</v>
      </c>
      <c r="B286" s="70">
        <v>294</v>
      </c>
      <c r="C286" s="70">
        <v>5</v>
      </c>
      <c r="D286" s="70">
        <v>18</v>
      </c>
      <c r="E286" s="70">
        <v>2008</v>
      </c>
      <c r="F286" s="70" t="s">
        <v>792</v>
      </c>
      <c r="G286" s="70" t="s">
        <v>1579</v>
      </c>
      <c r="H286" s="70" t="s">
        <v>1580</v>
      </c>
      <c r="I286" s="148"/>
      <c r="J286" s="71">
        <v>4.4113474904028154</v>
      </c>
      <c r="K286" s="71">
        <v>0.82828752130840166</v>
      </c>
      <c r="L286" s="71">
        <v>3.0471230041148201</v>
      </c>
      <c r="M286" s="71">
        <v>6.5462201681199597</v>
      </c>
      <c r="N286" s="71">
        <v>8.1358452811497219</v>
      </c>
      <c r="O286" s="71">
        <v>3.7937542083110629</v>
      </c>
      <c r="P286" s="71">
        <v>5.2332995228617962</v>
      </c>
      <c r="Q286" s="71">
        <v>0.23169208594098201</v>
      </c>
      <c r="R286" s="71">
        <v>0</v>
      </c>
      <c r="S286" s="71">
        <v>0</v>
      </c>
      <c r="T286" s="72"/>
      <c r="U286" s="71">
        <v>152213</v>
      </c>
      <c r="V286" s="71">
        <v>314</v>
      </c>
      <c r="W286" s="71">
        <v>43</v>
      </c>
      <c r="X286" s="71">
        <v>1138</v>
      </c>
      <c r="Y286" s="71">
        <v>1641</v>
      </c>
      <c r="Z286" s="71">
        <v>1943</v>
      </c>
      <c r="AA286" s="71">
        <v>1026</v>
      </c>
      <c r="AB286" s="71">
        <v>3786</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1985</v>
      </c>
      <c r="B287" s="70">
        <v>295</v>
      </c>
      <c r="C287" s="70">
        <v>6</v>
      </c>
      <c r="D287" s="70">
        <v>18</v>
      </c>
      <c r="E287" s="70">
        <v>2009</v>
      </c>
      <c r="F287" s="70" t="s">
        <v>176</v>
      </c>
      <c r="G287" s="70" t="s">
        <v>1579</v>
      </c>
      <c r="H287" s="70" t="s">
        <v>1580</v>
      </c>
      <c r="I287" s="148"/>
      <c r="J287" s="71">
        <v>3.9217872668108762</v>
      </c>
      <c r="K287" s="71">
        <v>0.49536782624142822</v>
      </c>
      <c r="L287" s="71">
        <v>4.5761227010998127</v>
      </c>
      <c r="M287" s="71">
        <v>5.1606849133676578</v>
      </c>
      <c r="N287" s="71">
        <v>6.958306071604758</v>
      </c>
      <c r="O287" s="71">
        <v>3.8296863766631808</v>
      </c>
      <c r="P287" s="71">
        <v>5.0678260159465527</v>
      </c>
      <c r="Q287" s="71">
        <v>0.21709936251995701</v>
      </c>
      <c r="R287" s="71">
        <v>0</v>
      </c>
      <c r="S287" s="71">
        <v>0</v>
      </c>
      <c r="T287" s="72"/>
      <c r="U287" s="71">
        <v>136655</v>
      </c>
      <c r="V287" s="71">
        <v>230</v>
      </c>
      <c r="W287" s="71">
        <v>74</v>
      </c>
      <c r="X287" s="71">
        <v>1133</v>
      </c>
      <c r="Y287" s="71">
        <v>1634</v>
      </c>
      <c r="Z287" s="71">
        <v>1936</v>
      </c>
      <c r="AA287" s="71">
        <v>1020</v>
      </c>
      <c r="AB287" s="71">
        <v>3724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1986</v>
      </c>
      <c r="B288" s="70">
        <v>296</v>
      </c>
      <c r="C288" s="70">
        <v>7</v>
      </c>
      <c r="D288" s="70">
        <v>18</v>
      </c>
      <c r="E288" s="70">
        <v>2010</v>
      </c>
      <c r="F288" s="70" t="s">
        <v>177</v>
      </c>
      <c r="G288" s="70" t="s">
        <v>1579</v>
      </c>
      <c r="H288" s="70" t="s">
        <v>1580</v>
      </c>
      <c r="I288" s="148"/>
      <c r="J288" s="71">
        <v>3.52897997372451</v>
      </c>
      <c r="K288" s="71">
        <v>0.51662218946083138</v>
      </c>
      <c r="L288" s="71">
        <v>4.1661124176080371</v>
      </c>
      <c r="M288" s="71">
        <v>4.6195327470492007</v>
      </c>
      <c r="N288" s="71">
        <v>6.7915334953009454</v>
      </c>
      <c r="O288" s="71">
        <v>3.8001589371512821</v>
      </c>
      <c r="P288" s="71">
        <v>5.1313857099832392</v>
      </c>
      <c r="Q288" s="71">
        <v>0.220662930411167</v>
      </c>
      <c r="R288" s="71">
        <v>0</v>
      </c>
      <c r="S288" s="71">
        <v>0</v>
      </c>
      <c r="T288" s="72"/>
      <c r="U288" s="71">
        <v>137652</v>
      </c>
      <c r="V288" s="71">
        <v>230</v>
      </c>
      <c r="W288" s="71">
        <v>74</v>
      </c>
      <c r="X288" s="71">
        <v>1133</v>
      </c>
      <c r="Y288" s="71">
        <v>1622</v>
      </c>
      <c r="Z288" s="71">
        <v>1930</v>
      </c>
      <c r="AA288" s="71">
        <v>1007</v>
      </c>
      <c r="AB288" s="71">
        <v>3627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1987</v>
      </c>
      <c r="B289" s="70">
        <v>297</v>
      </c>
      <c r="C289" s="70">
        <v>8</v>
      </c>
      <c r="D289" s="70">
        <v>18</v>
      </c>
      <c r="E289" s="70">
        <v>2011</v>
      </c>
      <c r="F289" s="70" t="s">
        <v>178</v>
      </c>
      <c r="G289" s="70" t="s">
        <v>1579</v>
      </c>
      <c r="H289" s="70" t="s">
        <v>1580</v>
      </c>
      <c r="I289" s="148"/>
      <c r="J289" s="71">
        <v>3.7068674284962411</v>
      </c>
      <c r="K289" s="71">
        <v>0.72388378255703933</v>
      </c>
      <c r="L289" s="71">
        <v>3.8872864487476471</v>
      </c>
      <c r="M289" s="71">
        <v>5.835768615585236</v>
      </c>
      <c r="N289" s="71">
        <v>8.1647447654131859</v>
      </c>
      <c r="O289" s="71">
        <v>3.6731048769162116</v>
      </c>
      <c r="P289" s="71">
        <v>4.8890762453348708</v>
      </c>
      <c r="Q289" s="71">
        <v>0.250040799946388</v>
      </c>
      <c r="R289" s="71">
        <v>0</v>
      </c>
      <c r="S289" s="71">
        <v>0</v>
      </c>
      <c r="T289" s="72"/>
      <c r="U289" s="71">
        <v>136175</v>
      </c>
      <c r="V289" s="71">
        <v>230</v>
      </c>
      <c r="W289" s="71">
        <v>74</v>
      </c>
      <c r="X289" s="71">
        <v>1133</v>
      </c>
      <c r="Y289" s="71">
        <v>1620</v>
      </c>
      <c r="Z289" s="71">
        <v>1906</v>
      </c>
      <c r="AA289" s="71">
        <v>988</v>
      </c>
      <c r="AB289" s="71">
        <v>3563</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1988</v>
      </c>
      <c r="B290" s="70">
        <v>298</v>
      </c>
      <c r="C290" s="70">
        <v>9</v>
      </c>
      <c r="D290" s="70">
        <v>18</v>
      </c>
      <c r="E290" s="70">
        <v>2012</v>
      </c>
      <c r="F290" s="70" t="s">
        <v>179</v>
      </c>
      <c r="G290" s="70" t="s">
        <v>1579</v>
      </c>
      <c r="H290" s="70" t="s">
        <v>1580</v>
      </c>
      <c r="I290" s="148"/>
      <c r="J290" s="71">
        <v>3.8956781383273</v>
      </c>
      <c r="K290" s="71">
        <v>0.8154830779978256</v>
      </c>
      <c r="L290" s="71">
        <v>3.922156435237929</v>
      </c>
      <c r="M290" s="71">
        <v>7.2480060783537423</v>
      </c>
      <c r="N290" s="71">
        <v>8.897077721545033</v>
      </c>
      <c r="O290" s="71">
        <v>3.6575843899093687</v>
      </c>
      <c r="P290" s="71">
        <v>5.0114482938124851</v>
      </c>
      <c r="Q290" s="71">
        <v>0.26693704242738597</v>
      </c>
      <c r="R290" s="71">
        <v>0</v>
      </c>
      <c r="S290" s="71">
        <v>7.5185853007267073E-2</v>
      </c>
      <c r="T290" s="72"/>
      <c r="U290" s="71">
        <v>137120</v>
      </c>
      <c r="V290" s="71">
        <v>230</v>
      </c>
      <c r="W290" s="71">
        <v>74</v>
      </c>
      <c r="X290" s="71">
        <v>1133</v>
      </c>
      <c r="Y290" s="71">
        <v>1607</v>
      </c>
      <c r="Z290" s="71">
        <v>1913</v>
      </c>
      <c r="AA290" s="71">
        <v>1007</v>
      </c>
      <c r="AB290" s="71">
        <v>3501</v>
      </c>
      <c r="AC290" s="71">
        <v>0</v>
      </c>
      <c r="AD290" s="71">
        <v>7.5185853007267073E-2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1989</v>
      </c>
      <c r="B291" s="70">
        <v>299</v>
      </c>
      <c r="C291" s="70">
        <v>10</v>
      </c>
      <c r="D291" s="70">
        <v>18</v>
      </c>
      <c r="E291" s="70">
        <v>2013</v>
      </c>
      <c r="F291" s="70" t="s">
        <v>180</v>
      </c>
      <c r="G291" s="70" t="s">
        <v>1579</v>
      </c>
      <c r="H291" s="70" t="s">
        <v>1580</v>
      </c>
      <c r="I291" s="148"/>
      <c r="J291" s="71">
        <v>2.4836786726462119</v>
      </c>
      <c r="K291" s="71">
        <v>0.67399954555073904</v>
      </c>
      <c r="L291" s="71">
        <v>3.4635734007110091</v>
      </c>
      <c r="M291" s="71">
        <v>6.7408189396562443</v>
      </c>
      <c r="N291" s="71">
        <v>8.5312372240138874</v>
      </c>
      <c r="O291" s="71">
        <v>3.5305435292799383</v>
      </c>
      <c r="P291" s="71">
        <v>5.0652990147657535</v>
      </c>
      <c r="Q291" s="71">
        <v>0.26424431721397301</v>
      </c>
      <c r="R291" s="71">
        <v>0</v>
      </c>
      <c r="S291" s="71">
        <v>0.28539786442285281</v>
      </c>
      <c r="T291" s="72"/>
      <c r="U291" s="71">
        <v>89012</v>
      </c>
      <c r="V291" s="71">
        <v>230</v>
      </c>
      <c r="W291" s="71">
        <v>74</v>
      </c>
      <c r="X291" s="71">
        <v>1133</v>
      </c>
      <c r="Y291" s="71">
        <v>1590</v>
      </c>
      <c r="Z291" s="71">
        <v>1929</v>
      </c>
      <c r="AA291" s="71">
        <v>1014</v>
      </c>
      <c r="AB291" s="71">
        <v>3416</v>
      </c>
      <c r="AC291" s="71">
        <v>0</v>
      </c>
      <c r="AD291" s="71">
        <v>0.28539786442285281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1990</v>
      </c>
      <c r="B292" s="70">
        <v>300</v>
      </c>
      <c r="C292" s="70">
        <v>11</v>
      </c>
      <c r="D292" s="70">
        <v>18</v>
      </c>
      <c r="E292" s="70">
        <v>2014</v>
      </c>
      <c r="F292" s="70" t="s">
        <v>181</v>
      </c>
      <c r="G292" s="1064" t="s">
        <v>1579</v>
      </c>
      <c r="H292" s="70" t="s">
        <v>1580</v>
      </c>
      <c r="I292" s="148"/>
      <c r="J292" s="71">
        <v>1.964494081694691</v>
      </c>
      <c r="K292" s="71">
        <v>0.86340396207411829</v>
      </c>
      <c r="L292" s="71">
        <v>3.3472735210800519</v>
      </c>
      <c r="M292" s="71">
        <v>6.633527199784238</v>
      </c>
      <c r="N292" s="71">
        <v>8.9084874251807005</v>
      </c>
      <c r="O292" s="71">
        <v>3.3330190632920895</v>
      </c>
      <c r="P292" s="71">
        <v>5.1117129816606139</v>
      </c>
      <c r="Q292" s="71">
        <v>0.24744085522901901</v>
      </c>
      <c r="R292" s="71">
        <v>0</v>
      </c>
      <c r="S292" s="71">
        <v>0.36717058270640862</v>
      </c>
      <c r="T292" s="72"/>
      <c r="U292" s="71">
        <v>78193</v>
      </c>
      <c r="V292" s="71">
        <v>256</v>
      </c>
      <c r="W292" s="71">
        <v>73</v>
      </c>
      <c r="X292" s="71">
        <v>1060</v>
      </c>
      <c r="Y292" s="71">
        <v>1568</v>
      </c>
      <c r="Z292" s="71">
        <v>1918</v>
      </c>
      <c r="AA292" s="71">
        <v>1018</v>
      </c>
      <c r="AB292" s="71">
        <v>3334</v>
      </c>
      <c r="AC292" s="71">
        <v>0</v>
      </c>
      <c r="AD292" s="71">
        <v>0.36717058270640862</v>
      </c>
      <c r="AE292" s="72"/>
      <c r="AF292" s="71"/>
      <c r="AG292" s="71"/>
      <c r="AH292" s="71"/>
      <c r="AI292" s="71"/>
      <c r="AJ292" s="71"/>
      <c r="AK292" s="71"/>
      <c r="AL292" s="71"/>
      <c r="AM292" s="71"/>
      <c r="AN292" s="71"/>
      <c r="AO292" s="71"/>
      <c r="AP292" s="71"/>
      <c r="AQ292" s="72"/>
      <c r="AR292" s="71">
        <v>2</v>
      </c>
      <c r="AS292" s="71">
        <v>0</v>
      </c>
      <c r="AT292" s="71">
        <v>0</v>
      </c>
      <c r="AU292" s="71">
        <v>0</v>
      </c>
      <c r="AV292" s="71">
        <v>0</v>
      </c>
      <c r="AW292" s="71">
        <v>0</v>
      </c>
      <c r="AX292" s="71"/>
      <c r="AY292" s="72"/>
      <c r="AZ292" s="71">
        <v>12.9</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1991</v>
      </c>
      <c r="B293" s="70">
        <v>301</v>
      </c>
      <c r="C293" s="70">
        <v>12</v>
      </c>
      <c r="D293" s="70">
        <v>18</v>
      </c>
      <c r="E293" s="70">
        <v>2015</v>
      </c>
      <c r="F293" s="70" t="s">
        <v>182</v>
      </c>
      <c r="G293" s="1064" t="s">
        <v>1579</v>
      </c>
      <c r="H293" s="70" t="s">
        <v>1580</v>
      </c>
      <c r="I293" s="148"/>
      <c r="J293" s="71">
        <v>2.8297018063245218</v>
      </c>
      <c r="K293" s="71">
        <v>0.82791464638006274</v>
      </c>
      <c r="L293" s="71">
        <v>3.523354581006108</v>
      </c>
      <c r="M293" s="71">
        <v>6.4184207624558756</v>
      </c>
      <c r="N293" s="71">
        <v>8.1470734427816272</v>
      </c>
      <c r="O293" s="71">
        <v>3.2478911448901755</v>
      </c>
      <c r="P293" s="71">
        <v>5.0906250526151542</v>
      </c>
      <c r="Q293" s="71">
        <v>0.236706941118593</v>
      </c>
      <c r="R293" s="71">
        <v>0</v>
      </c>
      <c r="S293" s="71">
        <v>0.31330477509603749</v>
      </c>
      <c r="T293" s="72"/>
      <c r="U293" s="71">
        <v>112925</v>
      </c>
      <c r="V293" s="71">
        <v>256</v>
      </c>
      <c r="W293" s="71">
        <v>73</v>
      </c>
      <c r="X293" s="71">
        <v>1060</v>
      </c>
      <c r="Y293" s="71">
        <v>1558</v>
      </c>
      <c r="Z293" s="71">
        <v>1887</v>
      </c>
      <c r="AA293" s="71">
        <v>1013</v>
      </c>
      <c r="AB293" s="71">
        <v>3258</v>
      </c>
      <c r="AC293" s="71">
        <v>0</v>
      </c>
      <c r="AD293" s="71">
        <v>0.31330477509603749</v>
      </c>
      <c r="AE293" s="72"/>
      <c r="AF293" s="71">
        <v>871476.16666352144</v>
      </c>
      <c r="AG293" s="71">
        <v>551573.18625662581</v>
      </c>
      <c r="AH293" s="71">
        <v>455576.31621502672</v>
      </c>
      <c r="AI293" s="71">
        <v>6741686.0340746734</v>
      </c>
      <c r="AJ293" s="71">
        <v>6900456.1952335369</v>
      </c>
      <c r="AK293" s="71">
        <v>0</v>
      </c>
      <c r="AL293" s="71">
        <v>0</v>
      </c>
      <c r="AM293" s="71">
        <v>446495.23320401798</v>
      </c>
      <c r="AN293" s="71">
        <v>0</v>
      </c>
      <c r="AO293" s="71">
        <v>0</v>
      </c>
      <c r="AP293" s="71">
        <v>15967263.131647402</v>
      </c>
      <c r="AQ293" s="72"/>
      <c r="AR293" s="71">
        <v>2</v>
      </c>
      <c r="AS293" s="71">
        <v>0</v>
      </c>
      <c r="AT293" s="71">
        <v>0</v>
      </c>
      <c r="AU293" s="71">
        <v>0</v>
      </c>
      <c r="AV293" s="71">
        <v>0</v>
      </c>
      <c r="AW293" s="71">
        <v>0</v>
      </c>
      <c r="AX293" s="71"/>
      <c r="AY293" s="72"/>
      <c r="AZ293" s="71">
        <v>12.9</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1992</v>
      </c>
      <c r="B294" s="70">
        <v>302</v>
      </c>
      <c r="C294" s="70">
        <v>13</v>
      </c>
      <c r="D294" s="70">
        <v>18</v>
      </c>
      <c r="E294" s="70">
        <v>2016</v>
      </c>
      <c r="F294" s="70" t="s">
        <v>155</v>
      </c>
      <c r="G294" s="70" t="s">
        <v>1579</v>
      </c>
      <c r="H294" s="70" t="s">
        <v>1580</v>
      </c>
      <c r="I294" s="148"/>
      <c r="J294" s="71">
        <v>2.2295521326026453</v>
      </c>
      <c r="K294" s="71">
        <v>0.78095371989562534</v>
      </c>
      <c r="L294" s="71">
        <v>3.7888329148208788</v>
      </c>
      <c r="M294" s="71">
        <v>5.5030514357682545</v>
      </c>
      <c r="N294" s="71">
        <v>8.1520919847682389</v>
      </c>
      <c r="O294" s="71">
        <v>3.1676434391829962</v>
      </c>
      <c r="P294" s="71">
        <v>5.3494528494008513</v>
      </c>
      <c r="Q294" s="71">
        <v>0.22545743290136902</v>
      </c>
      <c r="R294" s="71">
        <v>0</v>
      </c>
      <c r="S294" s="71">
        <v>0.3267233885289989</v>
      </c>
      <c r="T294" s="72"/>
      <c r="U294" s="71">
        <v>84692</v>
      </c>
      <c r="V294" s="71">
        <v>256</v>
      </c>
      <c r="W294" s="71">
        <v>73</v>
      </c>
      <c r="X294" s="71">
        <v>1060</v>
      </c>
      <c r="Y294" s="71">
        <v>1533</v>
      </c>
      <c r="Z294" s="71">
        <v>1863</v>
      </c>
      <c r="AA294" s="71">
        <v>1101</v>
      </c>
      <c r="AB294" s="71">
        <v>3192</v>
      </c>
      <c r="AC294" s="71">
        <v>0</v>
      </c>
      <c r="AD294" s="71">
        <v>0.3267233885289989</v>
      </c>
      <c r="AE294" s="72"/>
      <c r="AF294" s="71">
        <v>698666.30632301769</v>
      </c>
      <c r="AG294" s="71">
        <v>525762.04914548912</v>
      </c>
      <c r="AH294" s="71">
        <v>386123.37678989262</v>
      </c>
      <c r="AI294" s="71">
        <v>6729546.8027753849</v>
      </c>
      <c r="AJ294" s="71">
        <v>6744173.3401935892</v>
      </c>
      <c r="AK294" s="71">
        <v>0</v>
      </c>
      <c r="AL294" s="71">
        <v>0</v>
      </c>
      <c r="AM294" s="71">
        <v>437790.0659545947</v>
      </c>
      <c r="AN294" s="71">
        <v>0</v>
      </c>
      <c r="AO294" s="71">
        <v>0</v>
      </c>
      <c r="AP294" s="71">
        <v>15522061.941181967</v>
      </c>
      <c r="AQ294" s="72"/>
      <c r="AR294" s="71">
        <v>3</v>
      </c>
      <c r="AS294" s="71">
        <v>0</v>
      </c>
      <c r="AT294" s="71">
        <v>0</v>
      </c>
      <c r="AU294" s="71">
        <v>0</v>
      </c>
      <c r="AV294" s="71">
        <v>0</v>
      </c>
      <c r="AW294" s="71">
        <v>0</v>
      </c>
      <c r="AX294" s="71"/>
      <c r="AY294" s="72"/>
      <c r="AZ294" s="71">
        <v>18.399999999999999</v>
      </c>
      <c r="BA294" s="71">
        <v>0</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1993</v>
      </c>
      <c r="B295" s="70">
        <v>303</v>
      </c>
      <c r="C295" s="70">
        <v>14</v>
      </c>
      <c r="D295" s="70">
        <v>18</v>
      </c>
      <c r="E295" s="70">
        <v>2017</v>
      </c>
      <c r="F295" s="70" t="s">
        <v>156</v>
      </c>
      <c r="G295" s="70" t="s">
        <v>1579</v>
      </c>
      <c r="H295" s="70" t="s">
        <v>1580</v>
      </c>
      <c r="I295" s="148"/>
      <c r="J295" s="71">
        <v>1.9669526141006883</v>
      </c>
      <c r="K295" s="71">
        <v>0.79801777108227934</v>
      </c>
      <c r="L295" s="71">
        <v>3.4202175691310304</v>
      </c>
      <c r="M295" s="71">
        <v>5.5178544817142496</v>
      </c>
      <c r="N295" s="71">
        <v>7.9512740380046543</v>
      </c>
      <c r="O295" s="71">
        <v>3.0942119350434671</v>
      </c>
      <c r="P295" s="71">
        <v>5.4748881167851229</v>
      </c>
      <c r="Q295" s="71">
        <v>0.215085338117074</v>
      </c>
      <c r="R295" s="71">
        <v>0</v>
      </c>
      <c r="S295" s="71">
        <v>0.28069199783625004</v>
      </c>
      <c r="T295" s="72"/>
      <c r="U295" s="71">
        <v>73520</v>
      </c>
      <c r="V295" s="71">
        <v>256</v>
      </c>
      <c r="W295" s="71">
        <v>73</v>
      </c>
      <c r="X295" s="71">
        <v>1060</v>
      </c>
      <c r="Y295" s="71">
        <v>1528</v>
      </c>
      <c r="Z295" s="71">
        <v>1850</v>
      </c>
      <c r="AA295" s="71">
        <v>1134</v>
      </c>
      <c r="AB295" s="71">
        <v>3149</v>
      </c>
      <c r="AC295" s="71">
        <v>0</v>
      </c>
      <c r="AD295" s="71">
        <v>0.28069199783624998</v>
      </c>
      <c r="AE295" s="72"/>
      <c r="AF295" s="71">
        <v>595973.21944997401</v>
      </c>
      <c r="AG295" s="71">
        <v>527289.67610339832</v>
      </c>
      <c r="AH295" s="71">
        <v>471690.55782773677</v>
      </c>
      <c r="AI295" s="71">
        <v>6563053.578868771</v>
      </c>
      <c r="AJ295" s="71">
        <v>6095671.1199971009</v>
      </c>
      <c r="AK295" s="71">
        <v>0</v>
      </c>
      <c r="AL295" s="71">
        <v>0</v>
      </c>
      <c r="AM295" s="71">
        <v>432568.31197042618</v>
      </c>
      <c r="AN295" s="71">
        <v>0</v>
      </c>
      <c r="AO295" s="71">
        <v>0</v>
      </c>
      <c r="AP295" s="71">
        <v>14686246.464217408</v>
      </c>
      <c r="AQ295" s="72"/>
      <c r="AR295" s="71">
        <v>3</v>
      </c>
      <c r="AS295" s="71">
        <v>0</v>
      </c>
      <c r="AT295" s="71">
        <v>0</v>
      </c>
      <c r="AU295" s="71">
        <v>0</v>
      </c>
      <c r="AV295" s="71">
        <v>0</v>
      </c>
      <c r="AW295" s="71">
        <v>0</v>
      </c>
      <c r="AX295" s="71"/>
      <c r="AY295" s="72"/>
      <c r="AZ295" s="71">
        <v>18.399999999999999</v>
      </c>
      <c r="BA295" s="71">
        <v>0</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1994</v>
      </c>
      <c r="B296" s="70">
        <v>304</v>
      </c>
      <c r="C296" s="70">
        <v>15</v>
      </c>
      <c r="D296" s="70">
        <v>18</v>
      </c>
      <c r="E296" s="70">
        <v>2018</v>
      </c>
      <c r="F296" s="70" t="s">
        <v>183</v>
      </c>
      <c r="G296" s="70" t="s">
        <v>1579</v>
      </c>
      <c r="H296" s="70" t="s">
        <v>1580</v>
      </c>
      <c r="I296" s="148"/>
      <c r="J296" s="71">
        <v>1.6033976612239838</v>
      </c>
      <c r="K296" s="71">
        <v>0.74273839848060974</v>
      </c>
      <c r="L296" s="71">
        <v>3.1376090836039725</v>
      </c>
      <c r="M296" s="71">
        <v>5.5450689614723574</v>
      </c>
      <c r="N296" s="71">
        <v>7.2774849586522885</v>
      </c>
      <c r="O296" s="71">
        <v>2.9852036177171448</v>
      </c>
      <c r="P296" s="71">
        <v>5.4347294364733942</v>
      </c>
      <c r="Q296" s="71">
        <v>0.198445389313403</v>
      </c>
      <c r="R296" s="71">
        <v>0</v>
      </c>
      <c r="S296" s="71">
        <v>0.28220561675400019</v>
      </c>
      <c r="T296" s="72"/>
      <c r="U296" s="71">
        <v>62621</v>
      </c>
      <c r="V296" s="71">
        <v>256</v>
      </c>
      <c r="W296" s="71">
        <v>73</v>
      </c>
      <c r="X296" s="71">
        <v>1060</v>
      </c>
      <c r="Y296" s="71">
        <v>1519</v>
      </c>
      <c r="Z296" s="71">
        <v>1819</v>
      </c>
      <c r="AA296" s="71">
        <v>1137</v>
      </c>
      <c r="AB296" s="71">
        <v>3131</v>
      </c>
      <c r="AC296" s="71">
        <v>0</v>
      </c>
      <c r="AD296" s="71">
        <v>0.28220561675400019</v>
      </c>
      <c r="AE296" s="72"/>
      <c r="AF296" s="71">
        <v>509564.21368560771</v>
      </c>
      <c r="AG296" s="71">
        <v>477071.01765179512</v>
      </c>
      <c r="AH296" s="71">
        <v>444568.40879158548</v>
      </c>
      <c r="AI296" s="71">
        <v>6708781.3565982208</v>
      </c>
      <c r="AJ296" s="71">
        <v>5629149.7445916962</v>
      </c>
      <c r="AK296" s="71">
        <v>0</v>
      </c>
      <c r="AL296" s="71">
        <v>0</v>
      </c>
      <c r="AM296" s="71">
        <v>430985.62763817259</v>
      </c>
      <c r="AN296" s="71">
        <v>0</v>
      </c>
      <c r="AO296" s="71">
        <v>0</v>
      </c>
      <c r="AP296" s="71">
        <v>14200120.368957078</v>
      </c>
      <c r="AQ296" s="72"/>
      <c r="AR296" s="71">
        <v>4</v>
      </c>
      <c r="AS296" s="71">
        <v>0</v>
      </c>
      <c r="AT296" s="71">
        <v>0</v>
      </c>
      <c r="AU296" s="71">
        <v>0</v>
      </c>
      <c r="AV296" s="71">
        <v>0</v>
      </c>
      <c r="AW296" s="71">
        <v>0</v>
      </c>
      <c r="AX296" s="71"/>
      <c r="AY296" s="72"/>
      <c r="AZ296" s="71">
        <v>24</v>
      </c>
      <c r="BA296" s="71">
        <v>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1995</v>
      </c>
      <c r="B297" s="70">
        <v>305</v>
      </c>
      <c r="C297" s="70">
        <v>16</v>
      </c>
      <c r="D297" s="70">
        <v>18</v>
      </c>
      <c r="E297" s="70">
        <v>2019</v>
      </c>
      <c r="F297" s="70" t="s">
        <v>158</v>
      </c>
      <c r="G297" s="70" t="s">
        <v>1579</v>
      </c>
      <c r="H297" s="70" t="s">
        <v>1580</v>
      </c>
      <c r="I297" s="148"/>
      <c r="J297" s="71">
        <v>1.5566119866120072</v>
      </c>
      <c r="K297" s="71">
        <v>0.68920654208776155</v>
      </c>
      <c r="L297" s="71">
        <v>3.1516666428854219</v>
      </c>
      <c r="M297" s="71">
        <v>4.9744303670564696</v>
      </c>
      <c r="N297" s="71">
        <v>7.1830573449410062</v>
      </c>
      <c r="O297" s="71">
        <v>2.8335624767506276</v>
      </c>
      <c r="P297" s="71">
        <v>5.0904409301187536</v>
      </c>
      <c r="Q297" s="71">
        <v>0.18617973236416999</v>
      </c>
      <c r="R297" s="71">
        <v>0</v>
      </c>
      <c r="S297" s="71">
        <v>0.24729801898308942</v>
      </c>
      <c r="T297" s="72"/>
      <c r="U297" s="71">
        <v>63952</v>
      </c>
      <c r="V297" s="71">
        <v>256</v>
      </c>
      <c r="W297" s="71">
        <v>73</v>
      </c>
      <c r="X297" s="71">
        <v>1060</v>
      </c>
      <c r="Y297" s="71">
        <v>1481</v>
      </c>
      <c r="Z297" s="71">
        <v>1774</v>
      </c>
      <c r="AA297" s="71">
        <v>1057</v>
      </c>
      <c r="AB297" s="71">
        <v>3017</v>
      </c>
      <c r="AC297" s="71">
        <v>0</v>
      </c>
      <c r="AD297" s="71">
        <v>0.2472980189830894</v>
      </c>
      <c r="AE297" s="72"/>
      <c r="AF297" s="71">
        <v>510645.85496204352</v>
      </c>
      <c r="AG297" s="71">
        <v>476929.74353457789</v>
      </c>
      <c r="AH297" s="71">
        <v>480001.0879548993</v>
      </c>
      <c r="AI297" s="71">
        <v>6574048.7984359888</v>
      </c>
      <c r="AJ297" s="71">
        <v>5789336.5079411035</v>
      </c>
      <c r="AK297" s="71">
        <v>0</v>
      </c>
      <c r="AL297" s="71">
        <v>0</v>
      </c>
      <c r="AM297" s="71">
        <v>410892.6880361599</v>
      </c>
      <c r="AN297" s="71">
        <v>0</v>
      </c>
      <c r="AO297" s="71">
        <v>0</v>
      </c>
      <c r="AP297" s="71">
        <v>14241854.680864774</v>
      </c>
      <c r="AQ297" s="72"/>
      <c r="AR297" s="71">
        <v>4</v>
      </c>
      <c r="AS297" s="71">
        <v>3</v>
      </c>
      <c r="AT297" s="71">
        <v>0</v>
      </c>
      <c r="AU297" s="71">
        <v>0</v>
      </c>
      <c r="AV297" s="71">
        <v>0</v>
      </c>
      <c r="AW297" s="71">
        <v>0</v>
      </c>
      <c r="AX297" s="71"/>
      <c r="AY297" s="72"/>
      <c r="AZ297" s="71">
        <v>24.4</v>
      </c>
      <c r="BA297" s="71">
        <v>149.69999999999999</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1996</v>
      </c>
      <c r="B298" s="70">
        <v>306</v>
      </c>
      <c r="C298" s="70">
        <v>17</v>
      </c>
      <c r="D298" s="70">
        <v>18</v>
      </c>
      <c r="E298" s="70">
        <v>2020</v>
      </c>
      <c r="F298" s="70" t="s">
        <v>159</v>
      </c>
      <c r="G298" s="70" t="s">
        <v>1579</v>
      </c>
      <c r="H298" s="70" t="s">
        <v>1580</v>
      </c>
      <c r="I298" s="148"/>
      <c r="J298" s="71">
        <v>1.083344423248545</v>
      </c>
      <c r="K298" s="71">
        <v>0.52669341105823175</v>
      </c>
      <c r="L298" s="71">
        <v>6.365003283864529</v>
      </c>
      <c r="M298" s="71">
        <v>4.0923090616984918</v>
      </c>
      <c r="N298" s="71">
        <v>6.5214416121858552</v>
      </c>
      <c r="O298" s="71">
        <v>2.5007940289581572</v>
      </c>
      <c r="P298" s="71">
        <v>4.7529765788942493</v>
      </c>
      <c r="Q298" s="71">
        <v>0.17540815211178601</v>
      </c>
      <c r="R298" s="71">
        <v>0</v>
      </c>
      <c r="S298" s="71">
        <v>0.29101213167476769</v>
      </c>
      <c r="T298" s="72"/>
      <c r="U298" s="71">
        <v>50454</v>
      </c>
      <c r="V298" s="71">
        <v>181</v>
      </c>
      <c r="W298" s="71">
        <v>131</v>
      </c>
      <c r="X298" s="71">
        <v>917</v>
      </c>
      <c r="Y298" s="71">
        <v>1467</v>
      </c>
      <c r="Z298" s="71">
        <v>1787</v>
      </c>
      <c r="AA298" s="71">
        <v>1049</v>
      </c>
      <c r="AB298" s="71">
        <v>2975</v>
      </c>
      <c r="AC298" s="71">
        <v>0</v>
      </c>
      <c r="AD298" s="71">
        <v>0.29101213167476769</v>
      </c>
      <c r="AE298" s="72"/>
      <c r="AF298" s="71">
        <v>393940.16168499948</v>
      </c>
      <c r="AG298" s="71">
        <v>337452.78234196559</v>
      </c>
      <c r="AH298" s="71">
        <v>933416.83520402119</v>
      </c>
      <c r="AI298" s="71">
        <v>5265122.0804449897</v>
      </c>
      <c r="AJ298" s="71">
        <v>6024217.6327551231</v>
      </c>
      <c r="AK298" s="71"/>
      <c r="AL298" s="71"/>
      <c r="AM298" s="71">
        <v>388270.55293938669</v>
      </c>
      <c r="AN298" s="71"/>
      <c r="AO298" s="71"/>
      <c r="AP298" s="71">
        <v>13342420.045370486</v>
      </c>
      <c r="AQ298" s="72"/>
      <c r="AR298" s="71">
        <v>5</v>
      </c>
      <c r="AS298" s="71">
        <v>3</v>
      </c>
      <c r="AT298" s="71">
        <v>0</v>
      </c>
      <c r="AU298" s="71">
        <v>0</v>
      </c>
      <c r="AV298" s="71">
        <v>0</v>
      </c>
      <c r="AW298" s="71">
        <v>0</v>
      </c>
      <c r="AX298" s="71"/>
      <c r="AY298" s="72"/>
      <c r="AZ298" s="71">
        <v>30.3</v>
      </c>
      <c r="BA298" s="71">
        <v>149.69999999999999</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1997</v>
      </c>
      <c r="B299" s="70">
        <v>306</v>
      </c>
      <c r="C299" s="70">
        <v>18</v>
      </c>
      <c r="D299" s="70">
        <v>18</v>
      </c>
      <c r="E299" s="70">
        <v>2021</v>
      </c>
      <c r="F299" s="70" t="s">
        <v>160</v>
      </c>
      <c r="G299" s="70" t="s">
        <v>1579</v>
      </c>
      <c r="H299" s="70" t="s">
        <v>1580</v>
      </c>
      <c r="I299" s="148"/>
      <c r="J299" s="71">
        <v>1.1774174547391061</v>
      </c>
      <c r="K299" s="71">
        <v>0.5073519559511277</v>
      </c>
      <c r="L299" s="71">
        <v>5.8086316238111912</v>
      </c>
      <c r="M299" s="71">
        <v>4.1562165807161531</v>
      </c>
      <c r="N299" s="71">
        <v>6.3989918013940468</v>
      </c>
      <c r="O299" s="71">
        <v>2.3947970456903556</v>
      </c>
      <c r="P299" s="71">
        <v>4.939346325430507</v>
      </c>
      <c r="Q299" s="71">
        <v>0.17230035392983301</v>
      </c>
      <c r="R299" s="71">
        <v>0</v>
      </c>
      <c r="S299" s="71">
        <v>0.2532252581986148</v>
      </c>
      <c r="T299" s="72"/>
      <c r="U299" s="71">
        <v>56312</v>
      </c>
      <c r="V299" s="71">
        <v>181</v>
      </c>
      <c r="W299" s="71">
        <v>131</v>
      </c>
      <c r="X299" s="71">
        <v>917</v>
      </c>
      <c r="Y299" s="71">
        <v>1457</v>
      </c>
      <c r="Z299" s="71">
        <v>1762</v>
      </c>
      <c r="AA299" s="71">
        <v>1063</v>
      </c>
      <c r="AB299" s="71">
        <v>2951</v>
      </c>
      <c r="AC299" s="71">
        <v>0</v>
      </c>
      <c r="AD299" s="71">
        <v>0.2532252581986148</v>
      </c>
      <c r="AE299" s="72"/>
      <c r="AF299" s="71">
        <v>431325.68131271139</v>
      </c>
      <c r="AG299" s="71">
        <v>343280.06220537465</v>
      </c>
      <c r="AH299" s="71">
        <v>836862.51424208831</v>
      </c>
      <c r="AI299" s="71">
        <v>5777399.6673529232</v>
      </c>
      <c r="AJ299" s="71">
        <v>5828297.0209946269</v>
      </c>
      <c r="AK299" s="71">
        <v>0</v>
      </c>
      <c r="AL299" s="71">
        <v>0</v>
      </c>
      <c r="AM299" s="71">
        <v>387359.73292082641</v>
      </c>
      <c r="AN299" s="71">
        <v>0</v>
      </c>
      <c r="AO299" s="71">
        <v>0</v>
      </c>
      <c r="AP299" s="71">
        <v>13604524.679028552</v>
      </c>
      <c r="AQ299" s="72"/>
      <c r="AR299" s="71">
        <v>6</v>
      </c>
      <c r="AS299" s="71">
        <v>3</v>
      </c>
      <c r="AT299" s="71">
        <v>0</v>
      </c>
      <c r="AU299" s="71">
        <v>0</v>
      </c>
      <c r="AV299" s="71">
        <v>0</v>
      </c>
      <c r="AW299" s="71">
        <v>0</v>
      </c>
      <c r="AX299" s="71"/>
      <c r="AY299" s="72"/>
      <c r="AZ299" s="71">
        <v>33.599999999999987</v>
      </c>
      <c r="BA299" s="71">
        <v>149.69999999999999</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1586</v>
      </c>
      <c r="B300" s="70">
        <v>306</v>
      </c>
      <c r="C300" s="70">
        <v>19</v>
      </c>
      <c r="D300" s="70">
        <v>18</v>
      </c>
      <c r="E300" s="70">
        <v>2022</v>
      </c>
      <c r="F300" s="70" t="s">
        <v>161</v>
      </c>
      <c r="G300" s="70" t="s">
        <v>1579</v>
      </c>
      <c r="H300" s="70" t="s">
        <v>1580</v>
      </c>
      <c r="I300" s="148"/>
      <c r="J300" s="71">
        <v>1.0861777411899096</v>
      </c>
      <c r="K300" s="71">
        <v>0.48530958201708413</v>
      </c>
      <c r="L300" s="71">
        <v>5.2082051738748731</v>
      </c>
      <c r="M300" s="71">
        <v>4.2374807214330534</v>
      </c>
      <c r="N300" s="71">
        <v>6.3062885301167269</v>
      </c>
      <c r="O300" s="71">
        <v>2.5262748423260857</v>
      </c>
      <c r="P300" s="71">
        <v>4.8651794800463408</v>
      </c>
      <c r="Q300" s="71">
        <v>0.17072254327054437</v>
      </c>
      <c r="R300" s="71">
        <v>0</v>
      </c>
      <c r="S300" s="71">
        <v>0.32640356112185692</v>
      </c>
      <c r="T300" s="72"/>
      <c r="U300" s="71">
        <v>63892</v>
      </c>
      <c r="V300" s="71">
        <v>181</v>
      </c>
      <c r="W300" s="71">
        <v>131</v>
      </c>
      <c r="X300" s="71">
        <v>917</v>
      </c>
      <c r="Y300" s="71">
        <v>1458</v>
      </c>
      <c r="Z300" s="71">
        <v>1766</v>
      </c>
      <c r="AA300" s="71">
        <v>1063</v>
      </c>
      <c r="AB300" s="71">
        <v>2900</v>
      </c>
      <c r="AC300" s="71">
        <v>0</v>
      </c>
      <c r="AD300" s="71">
        <v>0.32640356112185692</v>
      </c>
      <c r="AE300" s="72"/>
      <c r="AF300" s="71">
        <v>436288.16988598579</v>
      </c>
      <c r="AG300" s="71">
        <v>346295.63053949241</v>
      </c>
      <c r="AH300" s="71">
        <v>928925.08423667622</v>
      </c>
      <c r="AI300" s="71">
        <v>5737676.4363084221</v>
      </c>
      <c r="AJ300" s="71">
        <v>5936778.708986151</v>
      </c>
      <c r="AK300" s="71">
        <v>0</v>
      </c>
      <c r="AL300" s="71">
        <v>0</v>
      </c>
      <c r="AM300" s="71">
        <v>374469.1537806351</v>
      </c>
      <c r="AN300" s="71">
        <v>0</v>
      </c>
      <c r="AO300" s="71">
        <v>0</v>
      </c>
      <c r="AP300" s="71">
        <v>13760433.183737364</v>
      </c>
      <c r="AQ300" s="72"/>
      <c r="AR300" s="71">
        <v>6</v>
      </c>
      <c r="AS300" s="71">
        <v>3</v>
      </c>
      <c r="AT300" s="71">
        <v>0</v>
      </c>
      <c r="AU300" s="71">
        <v>0</v>
      </c>
      <c r="AV300" s="71">
        <v>0</v>
      </c>
      <c r="AW300" s="71">
        <v>0</v>
      </c>
      <c r="AX300" s="71"/>
      <c r="AY300" s="72"/>
      <c r="AZ300" s="71">
        <v>33.599999999999994</v>
      </c>
      <c r="BA300" s="71">
        <v>149.69999999999999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1998</v>
      </c>
      <c r="B301" s="70">
        <v>306</v>
      </c>
      <c r="C301" s="70">
        <v>20</v>
      </c>
      <c r="D301" s="70">
        <v>18</v>
      </c>
      <c r="E301" s="70">
        <v>2023</v>
      </c>
      <c r="F301" s="70" t="s">
        <v>1539</v>
      </c>
      <c r="G301" s="70" t="s">
        <v>1579</v>
      </c>
      <c r="H301" s="70" t="s">
        <v>1580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v>
      </c>
      <c r="AS301" s="71">
        <v>3</v>
      </c>
      <c r="AT301" s="71">
        <v>0</v>
      </c>
      <c r="AU301" s="71">
        <v>0</v>
      </c>
      <c r="AV301" s="71">
        <v>0</v>
      </c>
      <c r="AW301" s="71">
        <v>0</v>
      </c>
      <c r="AX301" s="71"/>
      <c r="AY301" s="72"/>
      <c r="AZ301" s="71">
        <v>38.499999999999993</v>
      </c>
      <c r="BA301" s="71">
        <v>149.69999999999999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1578</v>
      </c>
      <c r="B302" s="70">
        <v>306</v>
      </c>
      <c r="C302" s="70">
        <v>21</v>
      </c>
      <c r="D302" s="70">
        <v>18</v>
      </c>
      <c r="E302" s="70">
        <v>2024</v>
      </c>
      <c r="F302" s="70" t="s">
        <v>1554</v>
      </c>
      <c r="G302" s="70" t="s">
        <v>1579</v>
      </c>
      <c r="H302" s="70" t="s">
        <v>1580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69</v>
      </c>
      <c r="C303" s="70">
        <v>1</v>
      </c>
      <c r="D303" s="70">
        <v>5</v>
      </c>
      <c r="E303" s="70">
        <v>1990</v>
      </c>
      <c r="F303" s="70" t="s">
        <v>787</v>
      </c>
      <c r="G303" s="70" t="s">
        <v>2000</v>
      </c>
      <c r="H303" s="70" t="s">
        <v>2001</v>
      </c>
      <c r="I303" s="148"/>
      <c r="J303" s="71">
        <v>0.69998812289621415</v>
      </c>
      <c r="K303" s="71">
        <v>1.0506436228873111</v>
      </c>
      <c r="L303" s="71">
        <v>2.2277564845356861</v>
      </c>
      <c r="M303" s="71">
        <v>2.1147476323930601</v>
      </c>
      <c r="N303" s="71">
        <v>4.25473157216312</v>
      </c>
      <c r="O303" s="71">
        <v>3.4645258612416252</v>
      </c>
      <c r="P303" s="71">
        <v>6.5359451978615191</v>
      </c>
      <c r="Q303" s="71">
        <v>0.306837486872857</v>
      </c>
      <c r="R303" s="71">
        <v>0</v>
      </c>
      <c r="S303" s="71">
        <v>0.25033098026843831</v>
      </c>
      <c r="T303" s="72"/>
      <c r="U303" s="71">
        <v>113740</v>
      </c>
      <c r="V303" s="71">
        <v>302</v>
      </c>
      <c r="W303" s="71">
        <v>32</v>
      </c>
      <c r="X303" s="71">
        <v>887</v>
      </c>
      <c r="Y303" s="71">
        <v>1106</v>
      </c>
      <c r="Z303" s="71">
        <v>1425</v>
      </c>
      <c r="AA303" s="71">
        <v>1587</v>
      </c>
      <c r="AB303" s="71">
        <v>4982</v>
      </c>
      <c r="AC303" s="71">
        <v>0</v>
      </c>
      <c r="AD303" s="71">
        <v>0.25033098026843831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70</v>
      </c>
      <c r="C304" s="70">
        <v>2</v>
      </c>
      <c r="D304" s="70">
        <v>5</v>
      </c>
      <c r="E304" s="70">
        <v>2005</v>
      </c>
      <c r="F304" s="70" t="s">
        <v>789</v>
      </c>
      <c r="G304" s="70" t="s">
        <v>2000</v>
      </c>
      <c r="H304" s="70" t="s">
        <v>2001</v>
      </c>
      <c r="I304" s="148"/>
      <c r="J304" s="71">
        <v>0.5227418190158114</v>
      </c>
      <c r="K304" s="71">
        <v>0.70228892616175775</v>
      </c>
      <c r="L304" s="71">
        <v>3.1221310816957102</v>
      </c>
      <c r="M304" s="71">
        <v>3.9870106945341091</v>
      </c>
      <c r="N304" s="71">
        <v>6.0788052806373347</v>
      </c>
      <c r="O304" s="71">
        <v>4.5381387588082971</v>
      </c>
      <c r="P304" s="71">
        <v>6.5272052334284183</v>
      </c>
      <c r="Q304" s="71">
        <v>0.25079824721561</v>
      </c>
      <c r="R304" s="71">
        <v>0</v>
      </c>
      <c r="S304" s="71">
        <v>0.71917304009085847</v>
      </c>
      <c r="T304" s="72"/>
      <c r="U304" s="71">
        <v>67517</v>
      </c>
      <c r="V304" s="71">
        <v>259</v>
      </c>
      <c r="W304" s="71">
        <v>35</v>
      </c>
      <c r="X304" s="71">
        <v>664</v>
      </c>
      <c r="Y304" s="71">
        <v>1129</v>
      </c>
      <c r="Z304" s="71">
        <v>2160</v>
      </c>
      <c r="AA304" s="71">
        <v>1298</v>
      </c>
      <c r="AB304" s="71">
        <v>4257</v>
      </c>
      <c r="AC304" s="71">
        <v>0</v>
      </c>
      <c r="AD304" s="71">
        <v>0.71917304009085847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71</v>
      </c>
      <c r="C305" s="70">
        <v>3</v>
      </c>
      <c r="D305" s="70">
        <v>5</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72</v>
      </c>
      <c r="C306" s="70">
        <v>4</v>
      </c>
      <c r="D306" s="70">
        <v>5</v>
      </c>
      <c r="E306" s="70">
        <v>2007</v>
      </c>
      <c r="F306" s="70" t="s">
        <v>791</v>
      </c>
      <c r="G306" s="70" t="s">
        <v>2000</v>
      </c>
      <c r="H306" s="70" t="s">
        <v>2001</v>
      </c>
      <c r="I306" s="148"/>
      <c r="J306" s="71">
        <v>0.40270092127960239</v>
      </c>
      <c r="K306" s="71">
        <v>0.57034972127376626</v>
      </c>
      <c r="L306" s="71">
        <v>3.107333912152265</v>
      </c>
      <c r="M306" s="71">
        <v>4.2350577970901533</v>
      </c>
      <c r="N306" s="71">
        <v>6.0399939081956191</v>
      </c>
      <c r="O306" s="71">
        <v>4.2179401389605413</v>
      </c>
      <c r="P306" s="71">
        <v>6.0767366783614634</v>
      </c>
      <c r="Q306" s="71">
        <v>0.25204909107937301</v>
      </c>
      <c r="R306" s="71">
        <v>0</v>
      </c>
      <c r="S306" s="71">
        <v>0.33695943365318842</v>
      </c>
      <c r="T306" s="72"/>
      <c r="U306" s="71">
        <v>57890</v>
      </c>
      <c r="V306" s="71">
        <v>222</v>
      </c>
      <c r="W306" s="71">
        <v>36</v>
      </c>
      <c r="X306" s="71">
        <v>869</v>
      </c>
      <c r="Y306" s="71">
        <v>1125</v>
      </c>
      <c r="Z306" s="71">
        <v>2087</v>
      </c>
      <c r="AA306" s="71">
        <v>1190</v>
      </c>
      <c r="AB306" s="71">
        <v>4052</v>
      </c>
      <c r="AC306" s="71">
        <v>0</v>
      </c>
      <c r="AD306" s="71">
        <v>0.33695943365318842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73</v>
      </c>
      <c r="C307" s="70">
        <v>5</v>
      </c>
      <c r="D307" s="70">
        <v>5</v>
      </c>
      <c r="E307" s="70">
        <v>2008</v>
      </c>
      <c r="F307" s="70" t="s">
        <v>792</v>
      </c>
      <c r="G307" s="70" t="s">
        <v>2000</v>
      </c>
      <c r="H307" s="70" t="s">
        <v>2001</v>
      </c>
      <c r="I307" s="148"/>
      <c r="J307" s="71">
        <v>0.35044287772344901</v>
      </c>
      <c r="K307" s="71">
        <v>0.42656457150859067</v>
      </c>
      <c r="L307" s="71">
        <v>2.7683106555868902</v>
      </c>
      <c r="M307" s="71">
        <v>4.2839142136655672</v>
      </c>
      <c r="N307" s="71">
        <v>5.8393201129127483</v>
      </c>
      <c r="O307" s="71">
        <v>4.0495348574560701</v>
      </c>
      <c r="P307" s="71">
        <v>5.9626970197129054</v>
      </c>
      <c r="Q307" s="71">
        <v>0.24276875460324199</v>
      </c>
      <c r="R307" s="71">
        <v>0</v>
      </c>
      <c r="S307" s="71">
        <v>0.42647037529913878</v>
      </c>
      <c r="T307" s="72"/>
      <c r="U307" s="71">
        <v>57635</v>
      </c>
      <c r="V307" s="71">
        <v>222</v>
      </c>
      <c r="W307" s="71">
        <v>36</v>
      </c>
      <c r="X307" s="71">
        <v>869</v>
      </c>
      <c r="Y307" s="71">
        <v>1119</v>
      </c>
      <c r="Z307" s="71">
        <v>2074</v>
      </c>
      <c r="AA307" s="71">
        <v>1169</v>
      </c>
      <c r="AB307" s="71">
        <v>3967</v>
      </c>
      <c r="AC307" s="71">
        <v>0</v>
      </c>
      <c r="AD307" s="71">
        <v>0.42647037529913878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74</v>
      </c>
      <c r="C308" s="70">
        <v>6</v>
      </c>
      <c r="D308" s="70">
        <v>5</v>
      </c>
      <c r="E308" s="70">
        <v>2009</v>
      </c>
      <c r="F308" s="70" t="s">
        <v>176</v>
      </c>
      <c r="G308" s="70" t="s">
        <v>2000</v>
      </c>
      <c r="H308" s="70" t="s">
        <v>2001</v>
      </c>
      <c r="I308" s="148"/>
      <c r="J308" s="71">
        <v>0.29942288083297891</v>
      </c>
      <c r="K308" s="71">
        <v>0.2488010007142652</v>
      </c>
      <c r="L308" s="71">
        <v>2.9595095084926379</v>
      </c>
      <c r="M308" s="71">
        <v>4.0082335234512936</v>
      </c>
      <c r="N308" s="71">
        <v>5.2593233568167577</v>
      </c>
      <c r="O308" s="71">
        <v>4.1046483634174056</v>
      </c>
      <c r="P308" s="71">
        <v>5.8081260908250192</v>
      </c>
      <c r="Q308" s="71">
        <v>0.22648523721536901</v>
      </c>
      <c r="R308" s="71">
        <v>0</v>
      </c>
      <c r="S308" s="71">
        <v>0.34760993492262698</v>
      </c>
      <c r="T308" s="72"/>
      <c r="U308" s="71">
        <v>38974</v>
      </c>
      <c r="V308" s="71">
        <v>119</v>
      </c>
      <c r="W308" s="71">
        <v>55</v>
      </c>
      <c r="X308" s="71">
        <v>819</v>
      </c>
      <c r="Y308" s="71">
        <v>1116</v>
      </c>
      <c r="Z308" s="71">
        <v>2075</v>
      </c>
      <c r="AA308" s="71">
        <v>1169</v>
      </c>
      <c r="AB308" s="71">
        <v>3885</v>
      </c>
      <c r="AC308" s="71">
        <v>0</v>
      </c>
      <c r="AD308" s="71">
        <v>0.34760993492262698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2007</v>
      </c>
      <c r="B309" s="70">
        <v>75</v>
      </c>
      <c r="C309" s="70">
        <v>7</v>
      </c>
      <c r="D309" s="70">
        <v>5</v>
      </c>
      <c r="E309" s="70">
        <v>2010</v>
      </c>
      <c r="F309" s="70" t="s">
        <v>177</v>
      </c>
      <c r="G309" s="70" t="s">
        <v>2000</v>
      </c>
      <c r="H309" s="70" t="s">
        <v>2001</v>
      </c>
      <c r="I309" s="148"/>
      <c r="J309" s="71">
        <v>0.21560757115470899</v>
      </c>
      <c r="K309" s="71">
        <v>0.25487315599383042</v>
      </c>
      <c r="L309" s="71">
        <v>2.8062370545116688</v>
      </c>
      <c r="M309" s="71">
        <v>3.8489642751790472</v>
      </c>
      <c r="N309" s="71">
        <v>5.38906787008451</v>
      </c>
      <c r="O309" s="71">
        <v>4.0265932779659961</v>
      </c>
      <c r="P309" s="71">
        <v>5.9059344963958038</v>
      </c>
      <c r="Q309" s="71">
        <v>0.231735622259757</v>
      </c>
      <c r="R309" s="71">
        <v>0</v>
      </c>
      <c r="S309" s="71">
        <v>0.38263616576542459</v>
      </c>
      <c r="T309" s="72"/>
      <c r="U309" s="71">
        <v>32156</v>
      </c>
      <c r="V309" s="71">
        <v>119</v>
      </c>
      <c r="W309" s="71">
        <v>55</v>
      </c>
      <c r="X309" s="71">
        <v>819</v>
      </c>
      <c r="Y309" s="71">
        <v>1111</v>
      </c>
      <c r="Z309" s="71">
        <v>2045</v>
      </c>
      <c r="AA309" s="71">
        <v>1159</v>
      </c>
      <c r="AB309" s="71">
        <v>3809</v>
      </c>
      <c r="AC309" s="71">
        <v>0</v>
      </c>
      <c r="AD309" s="71">
        <v>0.38263616576542459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2008</v>
      </c>
      <c r="B310" s="70">
        <v>76</v>
      </c>
      <c r="C310" s="70">
        <v>8</v>
      </c>
      <c r="D310" s="70">
        <v>5</v>
      </c>
      <c r="E310" s="70">
        <v>2011</v>
      </c>
      <c r="F310" s="70" t="s">
        <v>178</v>
      </c>
      <c r="G310" s="70" t="s">
        <v>2000</v>
      </c>
      <c r="H310" s="70" t="s">
        <v>2001</v>
      </c>
      <c r="I310" s="148"/>
      <c r="J310" s="71">
        <v>0.2443967212827925</v>
      </c>
      <c r="K310" s="71">
        <v>0.32741873916666753</v>
      </c>
      <c r="L310" s="71">
        <v>2.2175303986939592</v>
      </c>
      <c r="M310" s="71">
        <v>4.3364585124261863</v>
      </c>
      <c r="N310" s="71">
        <v>6.1869263776205274</v>
      </c>
      <c r="O310" s="71">
        <v>3.9891537750349206</v>
      </c>
      <c r="P310" s="71">
        <v>5.6857779411839742</v>
      </c>
      <c r="Q310" s="71">
        <v>0.26351479197268801</v>
      </c>
      <c r="R310" s="71">
        <v>0</v>
      </c>
      <c r="S310" s="71">
        <v>0.39116885293045911</v>
      </c>
      <c r="T310" s="72"/>
      <c r="U310" s="71">
        <v>33637</v>
      </c>
      <c r="V310" s="71">
        <v>119</v>
      </c>
      <c r="W310" s="71">
        <v>55</v>
      </c>
      <c r="X310" s="71">
        <v>819</v>
      </c>
      <c r="Y310" s="71">
        <v>1102</v>
      </c>
      <c r="Z310" s="71">
        <v>2070</v>
      </c>
      <c r="AA310" s="71">
        <v>1149</v>
      </c>
      <c r="AB310" s="71">
        <v>3755</v>
      </c>
      <c r="AC310" s="71">
        <v>0</v>
      </c>
      <c r="AD310" s="71">
        <v>0.39116885293045911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2009</v>
      </c>
      <c r="B311" s="70">
        <v>77</v>
      </c>
      <c r="C311" s="70">
        <v>9</v>
      </c>
      <c r="D311" s="70">
        <v>5</v>
      </c>
      <c r="E311" s="70">
        <v>2012</v>
      </c>
      <c r="F311" s="70" t="s">
        <v>179</v>
      </c>
      <c r="G311" s="1064" t="s">
        <v>2000</v>
      </c>
      <c r="H311" s="70" t="s">
        <v>2001</v>
      </c>
      <c r="I311" s="148"/>
      <c r="J311" s="71">
        <v>0.15646052932294829</v>
      </c>
      <c r="K311" s="71">
        <v>0.30732065445741019</v>
      </c>
      <c r="L311" s="71">
        <v>2.1841726454800692</v>
      </c>
      <c r="M311" s="71">
        <v>4.3205163531098307</v>
      </c>
      <c r="N311" s="71">
        <v>6.2633620944559327</v>
      </c>
      <c r="O311" s="71">
        <v>3.9367309246332409</v>
      </c>
      <c r="P311" s="71">
        <v>5.7380336472351487</v>
      </c>
      <c r="Q311" s="71">
        <v>0.28386364151875398</v>
      </c>
      <c r="R311" s="71">
        <v>0</v>
      </c>
      <c r="S311" s="71">
        <v>0.30413836886813489</v>
      </c>
      <c r="T311" s="72"/>
      <c r="U311" s="71">
        <v>18988</v>
      </c>
      <c r="V311" s="71">
        <v>119</v>
      </c>
      <c r="W311" s="71">
        <v>55</v>
      </c>
      <c r="X311" s="71">
        <v>819</v>
      </c>
      <c r="Y311" s="71">
        <v>1119</v>
      </c>
      <c r="Z311" s="71">
        <v>2059</v>
      </c>
      <c r="AA311" s="71">
        <v>1153</v>
      </c>
      <c r="AB311" s="71">
        <v>3723</v>
      </c>
      <c r="AC311" s="71">
        <v>0</v>
      </c>
      <c r="AD311" s="71">
        <v>0.30413836886813489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2010</v>
      </c>
      <c r="B312" s="70">
        <v>78</v>
      </c>
      <c r="C312" s="70">
        <v>10</v>
      </c>
      <c r="D312" s="70">
        <v>5</v>
      </c>
      <c r="E312" s="70">
        <v>2013</v>
      </c>
      <c r="F312" s="70" t="s">
        <v>180</v>
      </c>
      <c r="G312" s="1064" t="s">
        <v>2000</v>
      </c>
      <c r="H312" s="70" t="s">
        <v>2001</v>
      </c>
      <c r="I312" s="148"/>
      <c r="J312" s="71">
        <v>0.16422858839525459</v>
      </c>
      <c r="K312" s="71">
        <v>0.26508196186113919</v>
      </c>
      <c r="L312" s="71">
        <v>1.995269332148611</v>
      </c>
      <c r="M312" s="71">
        <v>4.1444664020900399</v>
      </c>
      <c r="N312" s="71">
        <v>6.5920680317553133</v>
      </c>
      <c r="O312" s="71">
        <v>3.8142315785481555</v>
      </c>
      <c r="P312" s="71">
        <v>5.8345850584284022</v>
      </c>
      <c r="Q312" s="71">
        <v>0.28095297427434102</v>
      </c>
      <c r="R312" s="71">
        <v>0</v>
      </c>
      <c r="S312" s="71">
        <v>0.3627082279294816</v>
      </c>
      <c r="T312" s="72"/>
      <c r="U312" s="71">
        <v>19544</v>
      </c>
      <c r="V312" s="71">
        <v>119</v>
      </c>
      <c r="W312" s="71">
        <v>55</v>
      </c>
      <c r="X312" s="71">
        <v>819</v>
      </c>
      <c r="Y312" s="71">
        <v>1118</v>
      </c>
      <c r="Z312" s="71">
        <v>2084</v>
      </c>
      <c r="AA312" s="71">
        <v>1168</v>
      </c>
      <c r="AB312" s="71">
        <v>3632</v>
      </c>
      <c r="AC312" s="71">
        <v>0</v>
      </c>
      <c r="AD312" s="71">
        <v>0.3627082279294816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2011</v>
      </c>
      <c r="B313" s="70">
        <v>79</v>
      </c>
      <c r="C313" s="70">
        <v>11</v>
      </c>
      <c r="D313" s="70">
        <v>5</v>
      </c>
      <c r="E313" s="70">
        <v>2014</v>
      </c>
      <c r="F313" s="70" t="s">
        <v>181</v>
      </c>
      <c r="G313" s="70" t="s">
        <v>2000</v>
      </c>
      <c r="H313" s="70" t="s">
        <v>2001</v>
      </c>
      <c r="I313" s="148"/>
      <c r="J313" s="71">
        <v>0.1866227430544406</v>
      </c>
      <c r="K313" s="71">
        <v>0.41933253786422658</v>
      </c>
      <c r="L313" s="71">
        <v>1.5830182596044911</v>
      </c>
      <c r="M313" s="71">
        <v>3.9150045834462408</v>
      </c>
      <c r="N313" s="71">
        <v>5.6715552275758023</v>
      </c>
      <c r="O313" s="71">
        <v>3.6301756116877866</v>
      </c>
      <c r="P313" s="71">
        <v>5.7192937977519049</v>
      </c>
      <c r="Q313" s="71">
        <v>0.267034252283746</v>
      </c>
      <c r="R313" s="71">
        <v>0</v>
      </c>
      <c r="S313" s="71">
        <v>0.36853971890797821</v>
      </c>
      <c r="T313" s="72"/>
      <c r="U313" s="71">
        <v>26592</v>
      </c>
      <c r="V313" s="71">
        <v>172</v>
      </c>
      <c r="W313" s="71">
        <v>36</v>
      </c>
      <c r="X313" s="71">
        <v>769</v>
      </c>
      <c r="Y313" s="71">
        <v>1102</v>
      </c>
      <c r="Z313" s="71">
        <v>2089</v>
      </c>
      <c r="AA313" s="71">
        <v>1139</v>
      </c>
      <c r="AB313" s="71">
        <v>3598</v>
      </c>
      <c r="AC313" s="71">
        <v>0</v>
      </c>
      <c r="AD313" s="71">
        <v>0.36853971890797821</v>
      </c>
      <c r="AE313" s="72"/>
      <c r="AF313" s="71"/>
      <c r="AG313" s="71"/>
      <c r="AH313" s="71"/>
      <c r="AI313" s="71"/>
      <c r="AJ313" s="71"/>
      <c r="AK313" s="71"/>
      <c r="AL313" s="71"/>
      <c r="AM313" s="71"/>
      <c r="AN313" s="71"/>
      <c r="AO313" s="71"/>
      <c r="AP313" s="71"/>
      <c r="AQ313" s="72"/>
      <c r="AR313" s="71">
        <v>10</v>
      </c>
      <c r="AS313" s="71">
        <v>0</v>
      </c>
      <c r="AT313" s="71">
        <v>0</v>
      </c>
      <c r="AU313" s="71">
        <v>0</v>
      </c>
      <c r="AV313" s="71">
        <v>0</v>
      </c>
      <c r="AW313" s="71">
        <v>0</v>
      </c>
      <c r="AX313" s="71"/>
      <c r="AY313" s="72"/>
      <c r="AZ313" s="71">
        <v>44.8</v>
      </c>
      <c r="BA313" s="71">
        <v>0</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2012</v>
      </c>
      <c r="B314" s="70">
        <v>80</v>
      </c>
      <c r="C314" s="70">
        <v>12</v>
      </c>
      <c r="D314" s="70">
        <v>5</v>
      </c>
      <c r="E314" s="70">
        <v>2015</v>
      </c>
      <c r="F314" s="70" t="s">
        <v>182</v>
      </c>
      <c r="G314" s="70" t="s">
        <v>2000</v>
      </c>
      <c r="H314" s="70" t="s">
        <v>2001</v>
      </c>
      <c r="I314" s="148"/>
      <c r="J314" s="71">
        <v>0.1680092716607561</v>
      </c>
      <c r="K314" s="71">
        <v>0.42454059293468571</v>
      </c>
      <c r="L314" s="71">
        <v>1.6098291012791159</v>
      </c>
      <c r="M314" s="71">
        <v>4.0064999703633921</v>
      </c>
      <c r="N314" s="71">
        <v>5.0486794957230066</v>
      </c>
      <c r="O314" s="71">
        <v>3.502627705273718</v>
      </c>
      <c r="P314" s="71">
        <v>5.5881293766120939</v>
      </c>
      <c r="Q314" s="71">
        <v>0.25487045716514001</v>
      </c>
      <c r="R314" s="71">
        <v>0</v>
      </c>
      <c r="S314" s="71">
        <v>0.4396939660660143</v>
      </c>
      <c r="T314" s="72"/>
      <c r="U314" s="71">
        <v>23529</v>
      </c>
      <c r="V314" s="71">
        <v>172</v>
      </c>
      <c r="W314" s="71">
        <v>36</v>
      </c>
      <c r="X314" s="71">
        <v>769</v>
      </c>
      <c r="Y314" s="71">
        <v>1092</v>
      </c>
      <c r="Z314" s="71">
        <v>2035</v>
      </c>
      <c r="AA314" s="71">
        <v>1112</v>
      </c>
      <c r="AB314" s="71">
        <v>3508</v>
      </c>
      <c r="AC314" s="71">
        <v>0</v>
      </c>
      <c r="AD314" s="71">
        <v>0.4396939660660143</v>
      </c>
      <c r="AE314" s="72"/>
      <c r="AF314" s="71">
        <v>234196.6216468364</v>
      </c>
      <c r="AG314" s="71">
        <v>306372.46717132279</v>
      </c>
      <c r="AH314" s="71">
        <v>318181.47014599678</v>
      </c>
      <c r="AI314" s="71">
        <v>5154419.8740953635</v>
      </c>
      <c r="AJ314" s="71">
        <v>6126510.0192474127</v>
      </c>
      <c r="AK314" s="71">
        <v>0</v>
      </c>
      <c r="AL314" s="71">
        <v>0</v>
      </c>
      <c r="AM314" s="71">
        <v>480756.68449346081</v>
      </c>
      <c r="AN314" s="71">
        <v>0</v>
      </c>
      <c r="AO314" s="71">
        <v>0</v>
      </c>
      <c r="AP314" s="71">
        <v>12620437.136800393</v>
      </c>
      <c r="AQ314" s="72"/>
      <c r="AR314" s="71">
        <v>13</v>
      </c>
      <c r="AS314" s="71">
        <v>0</v>
      </c>
      <c r="AT314" s="71">
        <v>0</v>
      </c>
      <c r="AU314" s="71">
        <v>0</v>
      </c>
      <c r="AV314" s="71">
        <v>0</v>
      </c>
      <c r="AW314" s="71">
        <v>0</v>
      </c>
      <c r="AX314" s="71"/>
      <c r="AY314" s="72"/>
      <c r="AZ314" s="71">
        <v>64.7</v>
      </c>
      <c r="BA314" s="71">
        <v>0</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2013</v>
      </c>
      <c r="B315" s="70">
        <v>81</v>
      </c>
      <c r="C315" s="70">
        <v>13</v>
      </c>
      <c r="D315" s="70">
        <v>5</v>
      </c>
      <c r="E315" s="70">
        <v>2016</v>
      </c>
      <c r="F315" s="70" t="s">
        <v>155</v>
      </c>
      <c r="G315" s="70" t="s">
        <v>2000</v>
      </c>
      <c r="H315" s="70" t="s">
        <v>2001</v>
      </c>
      <c r="I315" s="148"/>
      <c r="J315" s="71">
        <v>0.17547931683961904</v>
      </c>
      <c r="K315" s="71">
        <v>0.42397123580034879</v>
      </c>
      <c r="L315" s="71">
        <v>1.8794282878789303</v>
      </c>
      <c r="M315" s="71">
        <v>3.4110694309482867</v>
      </c>
      <c r="N315" s="71">
        <v>5.0130767911437282</v>
      </c>
      <c r="O315" s="71">
        <v>3.4124854441440005</v>
      </c>
      <c r="P315" s="71">
        <v>5.6458348873785553</v>
      </c>
      <c r="Q315" s="71">
        <v>0.24269164769708768</v>
      </c>
      <c r="R315" s="71">
        <v>0</v>
      </c>
      <c r="S315" s="71">
        <v>0.40965398727452806</v>
      </c>
      <c r="T315" s="72"/>
      <c r="U315" s="71">
        <v>26113</v>
      </c>
      <c r="V315" s="71">
        <v>172</v>
      </c>
      <c r="W315" s="71">
        <v>36</v>
      </c>
      <c r="X315" s="71">
        <v>769</v>
      </c>
      <c r="Y315" s="71">
        <v>1090</v>
      </c>
      <c r="Z315" s="71">
        <v>2007</v>
      </c>
      <c r="AA315" s="71">
        <v>1162</v>
      </c>
      <c r="AB315" s="71">
        <v>3436</v>
      </c>
      <c r="AC315" s="71">
        <v>0</v>
      </c>
      <c r="AD315" s="71">
        <v>0.40965398727452812</v>
      </c>
      <c r="AE315" s="72"/>
      <c r="AF315" s="71">
        <v>244571.77879406861</v>
      </c>
      <c r="AG315" s="71">
        <v>296692.05546003499</v>
      </c>
      <c r="AH315" s="71">
        <v>282858.38258912729</v>
      </c>
      <c r="AI315" s="71">
        <v>4780166.8249076102</v>
      </c>
      <c r="AJ315" s="71">
        <v>5398461.1955750789</v>
      </c>
      <c r="AK315" s="71">
        <v>0</v>
      </c>
      <c r="AL315" s="71">
        <v>0</v>
      </c>
      <c r="AM315" s="71">
        <v>471255.22137217649</v>
      </c>
      <c r="AN315" s="71">
        <v>0</v>
      </c>
      <c r="AO315" s="71">
        <v>0</v>
      </c>
      <c r="AP315" s="71">
        <v>11474005.458698096</v>
      </c>
      <c r="AQ315" s="72"/>
      <c r="AR315" s="71">
        <v>16</v>
      </c>
      <c r="AS315" s="71">
        <v>0</v>
      </c>
      <c r="AT315" s="71">
        <v>0</v>
      </c>
      <c r="AU315" s="71">
        <v>0</v>
      </c>
      <c r="AV315" s="71">
        <v>0</v>
      </c>
      <c r="AW315" s="71">
        <v>0</v>
      </c>
      <c r="AX315" s="71"/>
      <c r="AY315" s="72"/>
      <c r="AZ315" s="71">
        <v>81.099999999999994</v>
      </c>
      <c r="BA315" s="71">
        <v>0</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2014</v>
      </c>
      <c r="B316" s="70">
        <v>82</v>
      </c>
      <c r="C316" s="70">
        <v>14</v>
      </c>
      <c r="D316" s="70">
        <v>5</v>
      </c>
      <c r="E316" s="70">
        <v>2017</v>
      </c>
      <c r="F316" s="70" t="s">
        <v>156</v>
      </c>
      <c r="G316" s="70" t="s">
        <v>2000</v>
      </c>
      <c r="H316" s="70" t="s">
        <v>2001</v>
      </c>
      <c r="I316" s="148"/>
      <c r="J316" s="71">
        <v>0.14190578451339292</v>
      </c>
      <c r="K316" s="71">
        <v>0.40746747176513171</v>
      </c>
      <c r="L316" s="71">
        <v>1.6692400070860558</v>
      </c>
      <c r="M316" s="71">
        <v>2.9457532755220739</v>
      </c>
      <c r="N316" s="71">
        <v>5.2773324427039103</v>
      </c>
      <c r="O316" s="71">
        <v>3.314988137976298</v>
      </c>
      <c r="P316" s="71">
        <v>5.6245543704185792</v>
      </c>
      <c r="Q316" s="71">
        <v>0.22854097851372901</v>
      </c>
      <c r="R316" s="71">
        <v>0</v>
      </c>
      <c r="S316" s="71">
        <v>0.35798547692577054</v>
      </c>
      <c r="T316" s="72"/>
      <c r="U316" s="71">
        <v>24352</v>
      </c>
      <c r="V316" s="71">
        <v>172</v>
      </c>
      <c r="W316" s="71">
        <v>36</v>
      </c>
      <c r="X316" s="71">
        <v>769</v>
      </c>
      <c r="Y316" s="71">
        <v>1084</v>
      </c>
      <c r="Z316" s="71">
        <v>1982</v>
      </c>
      <c r="AA316" s="71">
        <v>1165</v>
      </c>
      <c r="AB316" s="71">
        <v>3346</v>
      </c>
      <c r="AC316" s="71">
        <v>0</v>
      </c>
      <c r="AD316" s="71">
        <v>0.35798547692577048</v>
      </c>
      <c r="AE316" s="72"/>
      <c r="AF316" s="71">
        <v>204495.38090071609</v>
      </c>
      <c r="AG316" s="71">
        <v>290738.82501493779</v>
      </c>
      <c r="AH316" s="71">
        <v>337085.8373094839</v>
      </c>
      <c r="AI316" s="71">
        <v>4322785.0720363576</v>
      </c>
      <c r="AJ316" s="71">
        <v>6121447.5215006536</v>
      </c>
      <c r="AK316" s="71">
        <v>0</v>
      </c>
      <c r="AL316" s="71">
        <v>0</v>
      </c>
      <c r="AM316" s="71">
        <v>459629.5877589857</v>
      </c>
      <c r="AN316" s="71">
        <v>0</v>
      </c>
      <c r="AO316" s="71">
        <v>0</v>
      </c>
      <c r="AP316" s="71">
        <v>11736182.224521136</v>
      </c>
      <c r="AQ316" s="72"/>
      <c r="AR316" s="71">
        <v>16</v>
      </c>
      <c r="AS316" s="71">
        <v>0</v>
      </c>
      <c r="AT316" s="71">
        <v>0</v>
      </c>
      <c r="AU316" s="71">
        <v>0</v>
      </c>
      <c r="AV316" s="71">
        <v>0</v>
      </c>
      <c r="AW316" s="71">
        <v>0</v>
      </c>
      <c r="AX316" s="71"/>
      <c r="AY316" s="72"/>
      <c r="AZ316" s="71">
        <v>81.099999999999994</v>
      </c>
      <c r="BA316" s="71">
        <v>0</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2015</v>
      </c>
      <c r="B317" s="70">
        <v>83</v>
      </c>
      <c r="C317" s="70">
        <v>15</v>
      </c>
      <c r="D317" s="70">
        <v>5</v>
      </c>
      <c r="E317" s="70">
        <v>2018</v>
      </c>
      <c r="F317" s="70" t="s">
        <v>183</v>
      </c>
      <c r="G317" s="70" t="s">
        <v>2000</v>
      </c>
      <c r="H317" s="70" t="s">
        <v>2001</v>
      </c>
      <c r="I317" s="148"/>
      <c r="J317" s="71">
        <v>0.1857455374777118</v>
      </c>
      <c r="K317" s="71">
        <v>0.38687366708739451</v>
      </c>
      <c r="L317" s="71">
        <v>1.5403579456322738</v>
      </c>
      <c r="M317" s="71">
        <v>2.976263895351893</v>
      </c>
      <c r="N317" s="71">
        <v>4.6970331047702327</v>
      </c>
      <c r="O317" s="71">
        <v>3.2051141645968024</v>
      </c>
      <c r="P317" s="71">
        <v>5.5972455321990706</v>
      </c>
      <c r="Q317" s="71">
        <v>0.206748278486209</v>
      </c>
      <c r="R317" s="71">
        <v>0</v>
      </c>
      <c r="S317" s="71">
        <v>0.39827387402124331</v>
      </c>
      <c r="T317" s="72"/>
      <c r="U317" s="71">
        <v>30283</v>
      </c>
      <c r="V317" s="71">
        <v>172</v>
      </c>
      <c r="W317" s="71">
        <v>36</v>
      </c>
      <c r="X317" s="71">
        <v>769</v>
      </c>
      <c r="Y317" s="71">
        <v>1071</v>
      </c>
      <c r="Z317" s="71">
        <v>1953</v>
      </c>
      <c r="AA317" s="71">
        <v>1171</v>
      </c>
      <c r="AB317" s="71">
        <v>3262</v>
      </c>
      <c r="AC317" s="71">
        <v>0</v>
      </c>
      <c r="AD317" s="71">
        <v>0.39827387402124331</v>
      </c>
      <c r="AE317" s="72"/>
      <c r="AF317" s="71">
        <v>265899.3867796273</v>
      </c>
      <c r="AG317" s="71">
        <v>258397.36618909871</v>
      </c>
      <c r="AH317" s="71">
        <v>319857.3229545175</v>
      </c>
      <c r="AI317" s="71">
        <v>4276553.8469350571</v>
      </c>
      <c r="AJ317" s="71">
        <v>5608524.2871719021</v>
      </c>
      <c r="AK317" s="71">
        <v>0</v>
      </c>
      <c r="AL317" s="71">
        <v>0</v>
      </c>
      <c r="AM317" s="71">
        <v>449017.92314139853</v>
      </c>
      <c r="AN317" s="71">
        <v>0</v>
      </c>
      <c r="AO317" s="71">
        <v>0</v>
      </c>
      <c r="AP317" s="71">
        <v>11178250.133171601</v>
      </c>
      <c r="AQ317" s="72"/>
      <c r="AR317" s="71">
        <v>16</v>
      </c>
      <c r="AS317" s="71">
        <v>0</v>
      </c>
      <c r="AT317" s="71">
        <v>0</v>
      </c>
      <c r="AU317" s="71">
        <v>0</v>
      </c>
      <c r="AV317" s="71">
        <v>0</v>
      </c>
      <c r="AW317" s="71">
        <v>0</v>
      </c>
      <c r="AX317" s="71"/>
      <c r="AY317" s="72"/>
      <c r="AZ317" s="71">
        <v>81</v>
      </c>
      <c r="BA317" s="71">
        <v>0</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2016</v>
      </c>
      <c r="B318" s="70">
        <v>84</v>
      </c>
      <c r="C318" s="70">
        <v>16</v>
      </c>
      <c r="D318" s="70">
        <v>5</v>
      </c>
      <c r="E318" s="70">
        <v>2019</v>
      </c>
      <c r="F318" s="70" t="s">
        <v>158</v>
      </c>
      <c r="G318" s="70" t="s">
        <v>2000</v>
      </c>
      <c r="H318" s="70" t="s">
        <v>2001</v>
      </c>
      <c r="I318" s="148"/>
      <c r="J318" s="71">
        <v>0.20759409621345426</v>
      </c>
      <c r="K318" s="71">
        <v>0.35778771473202575</v>
      </c>
      <c r="L318" s="71">
        <v>1.5559803664007286</v>
      </c>
      <c r="M318" s="71">
        <v>2.9185684480874032</v>
      </c>
      <c r="N318" s="71">
        <v>4.4381804530066979</v>
      </c>
      <c r="O318" s="71">
        <v>3.068361622231091</v>
      </c>
      <c r="P318" s="71">
        <v>5.2589985768114271</v>
      </c>
      <c r="Q318" s="71">
        <v>0.19562139595439801</v>
      </c>
      <c r="R318" s="71">
        <v>0</v>
      </c>
      <c r="S318" s="71">
        <v>0.39404564084223576</v>
      </c>
      <c r="T318" s="72"/>
      <c r="U318" s="71">
        <v>38740</v>
      </c>
      <c r="V318" s="71">
        <v>172</v>
      </c>
      <c r="W318" s="71">
        <v>36</v>
      </c>
      <c r="X318" s="71">
        <v>769</v>
      </c>
      <c r="Y318" s="71">
        <v>1053</v>
      </c>
      <c r="Z318" s="71">
        <v>1921</v>
      </c>
      <c r="AA318" s="71">
        <v>1092</v>
      </c>
      <c r="AB318" s="71">
        <v>3170</v>
      </c>
      <c r="AC318" s="71">
        <v>0</v>
      </c>
      <c r="AD318" s="71">
        <v>0.39404564084223581</v>
      </c>
      <c r="AE318" s="72"/>
      <c r="AF318" s="71">
        <v>299551.57446242141</v>
      </c>
      <c r="AG318" s="71">
        <v>249979.83866529979</v>
      </c>
      <c r="AH318" s="71">
        <v>339853.57639844081</v>
      </c>
      <c r="AI318" s="71">
        <v>4323630.9696827969</v>
      </c>
      <c r="AJ318" s="71">
        <v>5474619.5794471474</v>
      </c>
      <c r="AK318" s="71">
        <v>0</v>
      </c>
      <c r="AL318" s="71">
        <v>0</v>
      </c>
      <c r="AM318" s="71">
        <v>431730.13625277655</v>
      </c>
      <c r="AN318" s="71">
        <v>0</v>
      </c>
      <c r="AO318" s="71">
        <v>0</v>
      </c>
      <c r="AP318" s="71">
        <v>11119365.674908882</v>
      </c>
      <c r="AQ318" s="72"/>
      <c r="AR318" s="71">
        <v>16</v>
      </c>
      <c r="AS318" s="71">
        <v>0</v>
      </c>
      <c r="AT318" s="71">
        <v>0</v>
      </c>
      <c r="AU318" s="71">
        <v>0</v>
      </c>
      <c r="AV318" s="71">
        <v>0</v>
      </c>
      <c r="AW318" s="71">
        <v>0</v>
      </c>
      <c r="AX318" s="71"/>
      <c r="AY318" s="72"/>
      <c r="AZ318" s="71">
        <v>81.099999999999994</v>
      </c>
      <c r="BA318" s="71">
        <v>0</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2017</v>
      </c>
      <c r="B319" s="70">
        <v>85</v>
      </c>
      <c r="C319" s="70">
        <v>17</v>
      </c>
      <c r="D319" s="70">
        <v>5</v>
      </c>
      <c r="E319" s="70">
        <v>2020</v>
      </c>
      <c r="F319" s="70" t="s">
        <v>159</v>
      </c>
      <c r="G319" s="70" t="s">
        <v>2000</v>
      </c>
      <c r="H319" s="70" t="s">
        <v>2001</v>
      </c>
      <c r="I319" s="148"/>
      <c r="J319" s="71">
        <v>0.16883709766438129</v>
      </c>
      <c r="K319" s="71">
        <v>0.42587623237722577</v>
      </c>
      <c r="L319" s="71">
        <v>1.1970604836046157</v>
      </c>
      <c r="M319" s="71">
        <v>2.5034097598497227</v>
      </c>
      <c r="N319" s="71">
        <v>4.1051918838883248</v>
      </c>
      <c r="O319" s="71">
        <v>2.6435366092344483</v>
      </c>
      <c r="P319" s="71">
        <v>4.9024982443885401</v>
      </c>
      <c r="Q319" s="71">
        <v>0.18319096760044401</v>
      </c>
      <c r="R319" s="71">
        <v>0</v>
      </c>
      <c r="S319" s="71">
        <v>0.32389904312926371</v>
      </c>
      <c r="T319" s="72"/>
      <c r="U319" s="71">
        <v>32556</v>
      </c>
      <c r="V319" s="71">
        <v>181</v>
      </c>
      <c r="W319" s="71">
        <v>35</v>
      </c>
      <c r="X319" s="71">
        <v>671</v>
      </c>
      <c r="Y319" s="71">
        <v>1047</v>
      </c>
      <c r="Z319" s="71">
        <v>1889</v>
      </c>
      <c r="AA319" s="71">
        <v>1082</v>
      </c>
      <c r="AB319" s="71">
        <v>3107</v>
      </c>
      <c r="AC319" s="71">
        <v>0</v>
      </c>
      <c r="AD319" s="71">
        <v>0.32389904312926371</v>
      </c>
      <c r="AE319" s="72"/>
      <c r="AF319" s="71">
        <v>263870.75217002979</v>
      </c>
      <c r="AG319" s="71">
        <v>288571.41046674974</v>
      </c>
      <c r="AH319" s="71">
        <v>296101.11233425763</v>
      </c>
      <c r="AI319" s="71">
        <v>3944300.0075498414</v>
      </c>
      <c r="AJ319" s="71">
        <v>5605395.7054634579</v>
      </c>
      <c r="AK319" s="71"/>
      <c r="AL319" s="71"/>
      <c r="AM319" s="71">
        <v>405498.0194899746</v>
      </c>
      <c r="AN319" s="71"/>
      <c r="AO319" s="71"/>
      <c r="AP319" s="71">
        <v>10803737.007474311</v>
      </c>
      <c r="AQ319" s="72"/>
      <c r="AR319" s="71">
        <v>17</v>
      </c>
      <c r="AS319" s="71">
        <v>0</v>
      </c>
      <c r="AT319" s="71">
        <v>0</v>
      </c>
      <c r="AU319" s="71">
        <v>0</v>
      </c>
      <c r="AV319" s="71">
        <v>0</v>
      </c>
      <c r="AW319" s="71">
        <v>0</v>
      </c>
      <c r="AX319" s="71"/>
      <c r="AY319" s="72"/>
      <c r="AZ319" s="71">
        <v>86.6</v>
      </c>
      <c r="BA319" s="71">
        <v>0</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2018</v>
      </c>
      <c r="B320" s="70">
        <v>85</v>
      </c>
      <c r="C320" s="70">
        <v>18</v>
      </c>
      <c r="D320" s="70">
        <v>5</v>
      </c>
      <c r="E320" s="70">
        <v>2021</v>
      </c>
      <c r="F320" s="70" t="s">
        <v>160</v>
      </c>
      <c r="G320" s="70" t="s">
        <v>2000</v>
      </c>
      <c r="H320" s="70" t="s">
        <v>2001</v>
      </c>
      <c r="I320" s="148"/>
      <c r="J320" s="71">
        <v>0.17635275193573152</v>
      </c>
      <c r="K320" s="71">
        <v>0.44349027975266153</v>
      </c>
      <c r="L320" s="71">
        <v>1.0400784269853383</v>
      </c>
      <c r="M320" s="71">
        <v>2.6330761260194859</v>
      </c>
      <c r="N320" s="71">
        <v>4.3377221072316585</v>
      </c>
      <c r="O320" s="71">
        <v>2.532069748082368</v>
      </c>
      <c r="P320" s="71">
        <v>4.9765192046435311</v>
      </c>
      <c r="Q320" s="71">
        <v>0.176912935414231</v>
      </c>
      <c r="R320" s="71">
        <v>0</v>
      </c>
      <c r="S320" s="71">
        <v>0.28096459388283529</v>
      </c>
      <c r="T320" s="72"/>
      <c r="U320" s="71">
        <v>36860</v>
      </c>
      <c r="V320" s="71">
        <v>181</v>
      </c>
      <c r="W320" s="71">
        <v>35</v>
      </c>
      <c r="X320" s="71">
        <v>671</v>
      </c>
      <c r="Y320" s="71">
        <v>1043</v>
      </c>
      <c r="Z320" s="71">
        <v>1863</v>
      </c>
      <c r="AA320" s="71">
        <v>1071</v>
      </c>
      <c r="AB320" s="71">
        <v>3030</v>
      </c>
      <c r="AC320" s="71">
        <v>0</v>
      </c>
      <c r="AD320" s="71">
        <v>0.28096459388283529</v>
      </c>
      <c r="AE320" s="72"/>
      <c r="AF320" s="71">
        <v>265635.10885560454</v>
      </c>
      <c r="AG320" s="71">
        <v>292756.28850034927</v>
      </c>
      <c r="AH320" s="71">
        <v>232620.99095451998</v>
      </c>
      <c r="AI320" s="71">
        <v>4076399.7849112242</v>
      </c>
      <c r="AJ320" s="71">
        <v>5744505.3284336589</v>
      </c>
      <c r="AK320" s="71">
        <v>0</v>
      </c>
      <c r="AL320" s="71">
        <v>0</v>
      </c>
      <c r="AM320" s="71">
        <v>397729.58005764289</v>
      </c>
      <c r="AN320" s="71">
        <v>0</v>
      </c>
      <c r="AO320" s="71">
        <v>0</v>
      </c>
      <c r="AP320" s="71">
        <v>11009647.081713</v>
      </c>
      <c r="AQ320" s="72"/>
      <c r="AR320" s="71">
        <v>18</v>
      </c>
      <c r="AS320" s="71">
        <v>0</v>
      </c>
      <c r="AT320" s="71">
        <v>0</v>
      </c>
      <c r="AU320" s="71">
        <v>1</v>
      </c>
      <c r="AV320" s="71">
        <v>0</v>
      </c>
      <c r="AW320" s="71">
        <v>0</v>
      </c>
      <c r="AX320" s="71"/>
      <c r="AY320" s="72"/>
      <c r="AZ320" s="71">
        <v>89.4</v>
      </c>
      <c r="BA320" s="71">
        <v>0</v>
      </c>
      <c r="BB320" s="71">
        <v>0</v>
      </c>
      <c r="BC320" s="71">
        <v>494</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2019</v>
      </c>
      <c r="B321" s="70">
        <v>85</v>
      </c>
      <c r="C321" s="70">
        <v>19</v>
      </c>
      <c r="D321" s="70">
        <v>5</v>
      </c>
      <c r="E321" s="70">
        <v>2022</v>
      </c>
      <c r="F321" s="70" t="s">
        <v>161</v>
      </c>
      <c r="G321" s="70" t="s">
        <v>2000</v>
      </c>
      <c r="H321" s="70" t="s">
        <v>2001</v>
      </c>
      <c r="I321" s="148"/>
      <c r="J321" s="71">
        <v>0.1993052784500581</v>
      </c>
      <c r="K321" s="71">
        <v>0.4041492235539913</v>
      </c>
      <c r="L321" s="71">
        <v>0.91865721671368461</v>
      </c>
      <c r="M321" s="71">
        <v>2.5172414479336713</v>
      </c>
      <c r="N321" s="71">
        <v>4.4428786400353815</v>
      </c>
      <c r="O321" s="71">
        <v>2.6478679123134681</v>
      </c>
      <c r="P321" s="71">
        <v>4.8148342549470833</v>
      </c>
      <c r="Q321" s="71">
        <v>0.17301846712832067</v>
      </c>
      <c r="R321" s="71">
        <v>0</v>
      </c>
      <c r="S321" s="71">
        <v>0.25602423295614329</v>
      </c>
      <c r="T321" s="72"/>
      <c r="U321" s="71">
        <v>38520</v>
      </c>
      <c r="V321" s="71">
        <v>181</v>
      </c>
      <c r="W321" s="71">
        <v>35</v>
      </c>
      <c r="X321" s="71">
        <v>671</v>
      </c>
      <c r="Y321" s="71">
        <v>1034</v>
      </c>
      <c r="Z321" s="71">
        <v>1851</v>
      </c>
      <c r="AA321" s="71">
        <v>1052</v>
      </c>
      <c r="AB321" s="71">
        <v>2939</v>
      </c>
      <c r="AC321" s="71">
        <v>0</v>
      </c>
      <c r="AD321" s="71">
        <v>0.25602423295614329</v>
      </c>
      <c r="AE321" s="72"/>
      <c r="AF321" s="71">
        <v>316497.07984673808</v>
      </c>
      <c r="AG321" s="71">
        <v>287940.54518495704</v>
      </c>
      <c r="AH321" s="71">
        <v>246568.05088426865</v>
      </c>
      <c r="AI321" s="71">
        <v>3868238.5188230053</v>
      </c>
      <c r="AJ321" s="71">
        <v>6536843.9540956002</v>
      </c>
      <c r="AK321" s="71">
        <v>0</v>
      </c>
      <c r="AL321" s="71">
        <v>0</v>
      </c>
      <c r="AM321" s="71">
        <v>379505.11826251267</v>
      </c>
      <c r="AN321" s="71">
        <v>0</v>
      </c>
      <c r="AO321" s="71">
        <v>0</v>
      </c>
      <c r="AP321" s="71">
        <v>11635593.267097082</v>
      </c>
      <c r="AQ321" s="72"/>
      <c r="AR321" s="71">
        <v>18</v>
      </c>
      <c r="AS321" s="71">
        <v>0</v>
      </c>
      <c r="AT321" s="71">
        <v>0</v>
      </c>
      <c r="AU321" s="71">
        <v>1</v>
      </c>
      <c r="AV321" s="71">
        <v>0</v>
      </c>
      <c r="AW321" s="71">
        <v>0</v>
      </c>
      <c r="AX321" s="71"/>
      <c r="AY321" s="72"/>
      <c r="AZ321" s="71">
        <v>89.4</v>
      </c>
      <c r="BA321" s="71">
        <v>0</v>
      </c>
      <c r="BB321" s="71">
        <v>0</v>
      </c>
      <c r="BC321" s="71">
        <v>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85</v>
      </c>
      <c r="C322" s="70">
        <v>20</v>
      </c>
      <c r="D322" s="70">
        <v>5</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18</v>
      </c>
      <c r="AS322" s="71">
        <v>0</v>
      </c>
      <c r="AT322" s="71">
        <v>0</v>
      </c>
      <c r="AU322" s="71">
        <v>1</v>
      </c>
      <c r="AV322" s="71">
        <v>0</v>
      </c>
      <c r="AW322" s="71">
        <v>0</v>
      </c>
      <c r="AX322" s="71"/>
      <c r="AY322" s="72"/>
      <c r="AZ322" s="71">
        <v>89.4</v>
      </c>
      <c r="BA322" s="71">
        <v>0</v>
      </c>
      <c r="BB322" s="71">
        <v>0</v>
      </c>
      <c r="BC322" s="71">
        <v>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85</v>
      </c>
      <c r="C323" s="70">
        <v>21</v>
      </c>
      <c r="D323" s="70">
        <v>5</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137</v>
      </c>
      <c r="C324" s="70">
        <v>1</v>
      </c>
      <c r="D324" s="70">
        <v>9</v>
      </c>
      <c r="E324" s="70">
        <v>1990</v>
      </c>
      <c r="F324" s="70" t="s">
        <v>787</v>
      </c>
      <c r="G324" s="70" t="s">
        <v>1576</v>
      </c>
      <c r="H324" s="70" t="s">
        <v>1577</v>
      </c>
      <c r="I324" s="148"/>
      <c r="J324" s="71">
        <v>4.2520686363786986</v>
      </c>
      <c r="K324" s="71">
        <v>2.1041689296534769</v>
      </c>
      <c r="L324" s="71">
        <v>0.94045093702362481</v>
      </c>
      <c r="M324" s="71">
        <v>3.7157894788974639</v>
      </c>
      <c r="N324" s="71">
        <v>7.502585743527372</v>
      </c>
      <c r="O324" s="71">
        <v>3.6954942519910658</v>
      </c>
      <c r="P324" s="71">
        <v>6.4782872061979644</v>
      </c>
      <c r="Q324" s="71">
        <v>0.34101950317443003</v>
      </c>
      <c r="R324" s="71">
        <v>0</v>
      </c>
      <c r="S324" s="71">
        <v>0.27769642714365372</v>
      </c>
      <c r="T324" s="72"/>
      <c r="U324" s="71">
        <v>119383</v>
      </c>
      <c r="V324" s="71">
        <v>385</v>
      </c>
      <c r="W324" s="71">
        <v>11</v>
      </c>
      <c r="X324" s="71">
        <v>1246</v>
      </c>
      <c r="Y324" s="71">
        <v>1605</v>
      </c>
      <c r="Z324" s="71">
        <v>1520</v>
      </c>
      <c r="AA324" s="71">
        <v>1573</v>
      </c>
      <c r="AB324" s="71">
        <v>5537</v>
      </c>
      <c r="AC324" s="71">
        <v>0</v>
      </c>
      <c r="AD324" s="71">
        <v>0.27769642714365372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2023</v>
      </c>
      <c r="B325" s="70">
        <v>138</v>
      </c>
      <c r="C325" s="70">
        <v>2</v>
      </c>
      <c r="D325" s="70">
        <v>9</v>
      </c>
      <c r="E325" s="70">
        <v>2005</v>
      </c>
      <c r="F325" s="70" t="s">
        <v>789</v>
      </c>
      <c r="G325" s="70" t="s">
        <v>1576</v>
      </c>
      <c r="H325" s="70" t="s">
        <v>1577</v>
      </c>
      <c r="I325" s="148"/>
      <c r="J325" s="71">
        <v>4.8158390518018681</v>
      </c>
      <c r="K325" s="71">
        <v>0.82285145812403071</v>
      </c>
      <c r="L325" s="71">
        <v>5.9685454154420006</v>
      </c>
      <c r="M325" s="71">
        <v>5.5173393227054683</v>
      </c>
      <c r="N325" s="71">
        <v>8.4805468683069414</v>
      </c>
      <c r="O325" s="71">
        <v>4.2545050863827774</v>
      </c>
      <c r="P325" s="71">
        <v>5.5466158493617446</v>
      </c>
      <c r="Q325" s="71">
        <v>0.24402310076745501</v>
      </c>
      <c r="R325" s="71">
        <v>0</v>
      </c>
      <c r="S325" s="71">
        <v>0</v>
      </c>
      <c r="T325" s="72"/>
      <c r="U325" s="71">
        <v>148739</v>
      </c>
      <c r="V325" s="71">
        <v>251</v>
      </c>
      <c r="W325" s="71">
        <v>53</v>
      </c>
      <c r="X325" s="71">
        <v>896</v>
      </c>
      <c r="Y325" s="71">
        <v>1729</v>
      </c>
      <c r="Z325" s="71">
        <v>2025</v>
      </c>
      <c r="AA325" s="71">
        <v>1103</v>
      </c>
      <c r="AB325" s="71">
        <v>4142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2024</v>
      </c>
      <c r="B326" s="70">
        <v>139</v>
      </c>
      <c r="C326" s="70">
        <v>3</v>
      </c>
      <c r="D326" s="70">
        <v>9</v>
      </c>
      <c r="E326" s="70">
        <v>2006</v>
      </c>
      <c r="F326" s="70" t="s">
        <v>790</v>
      </c>
      <c r="G326" s="70" t="s">
        <v>1576</v>
      </c>
      <c r="H326" s="70" t="s">
        <v>1577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2025</v>
      </c>
      <c r="B327" s="70">
        <v>140</v>
      </c>
      <c r="C327" s="70">
        <v>4</v>
      </c>
      <c r="D327" s="70">
        <v>9</v>
      </c>
      <c r="E327" s="70">
        <v>2007</v>
      </c>
      <c r="F327" s="70" t="s">
        <v>791</v>
      </c>
      <c r="G327" s="70" t="s">
        <v>1576</v>
      </c>
      <c r="H327" s="70" t="s">
        <v>1577</v>
      </c>
      <c r="I327" s="148"/>
      <c r="J327" s="71">
        <v>3.492029582417508</v>
      </c>
      <c r="K327" s="71">
        <v>0.57706886523959355</v>
      </c>
      <c r="L327" s="71">
        <v>3.6930967458786861</v>
      </c>
      <c r="M327" s="71">
        <v>7.521734014826766</v>
      </c>
      <c r="N327" s="71">
        <v>8.6050489920885003</v>
      </c>
      <c r="O327" s="71">
        <v>3.9147820072671631</v>
      </c>
      <c r="P327" s="71">
        <v>5.2699094555201933</v>
      </c>
      <c r="Q327" s="71">
        <v>0.24813026266426899</v>
      </c>
      <c r="R327" s="71">
        <v>0</v>
      </c>
      <c r="S327" s="71">
        <v>0</v>
      </c>
      <c r="T327" s="72"/>
      <c r="U327" s="71">
        <v>114679</v>
      </c>
      <c r="V327" s="71">
        <v>192</v>
      </c>
      <c r="W327" s="71">
        <v>45</v>
      </c>
      <c r="X327" s="71">
        <v>1530</v>
      </c>
      <c r="Y327" s="71">
        <v>1759</v>
      </c>
      <c r="Z327" s="71">
        <v>1937</v>
      </c>
      <c r="AA327" s="71">
        <v>1032</v>
      </c>
      <c r="AB327" s="71">
        <v>3989</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2026</v>
      </c>
      <c r="B328" s="70">
        <v>141</v>
      </c>
      <c r="C328" s="70">
        <v>5</v>
      </c>
      <c r="D328" s="70">
        <v>9</v>
      </c>
      <c r="E328" s="70">
        <v>2008</v>
      </c>
      <c r="F328" s="70" t="s">
        <v>792</v>
      </c>
      <c r="G328" s="70" t="s">
        <v>1576</v>
      </c>
      <c r="H328" s="70" t="s">
        <v>1577</v>
      </c>
      <c r="I328" s="148"/>
      <c r="J328" s="71">
        <v>2.7896636646259121</v>
      </c>
      <c r="K328" s="71">
        <v>0.50646880283825835</v>
      </c>
      <c r="L328" s="71">
        <v>3.188849655468998</v>
      </c>
      <c r="M328" s="71">
        <v>8.8011571680347451</v>
      </c>
      <c r="N328" s="71">
        <v>8.7506196960568303</v>
      </c>
      <c r="O328" s="71">
        <v>3.8054693525467118</v>
      </c>
      <c r="P328" s="71">
        <v>5.1159838415500802</v>
      </c>
      <c r="Q328" s="71">
        <v>0.24068805441254201</v>
      </c>
      <c r="R328" s="71">
        <v>0</v>
      </c>
      <c r="S328" s="71">
        <v>0</v>
      </c>
      <c r="T328" s="72"/>
      <c r="U328" s="71">
        <v>96257</v>
      </c>
      <c r="V328" s="71">
        <v>192</v>
      </c>
      <c r="W328" s="71">
        <v>45</v>
      </c>
      <c r="X328" s="71">
        <v>1530</v>
      </c>
      <c r="Y328" s="71">
        <v>1765</v>
      </c>
      <c r="Z328" s="71">
        <v>1949</v>
      </c>
      <c r="AA328" s="71">
        <v>1003</v>
      </c>
      <c r="AB328" s="71">
        <v>3933</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2027</v>
      </c>
      <c r="B329" s="70">
        <v>142</v>
      </c>
      <c r="C329" s="70">
        <v>6</v>
      </c>
      <c r="D329" s="70">
        <v>9</v>
      </c>
      <c r="E329" s="70">
        <v>2009</v>
      </c>
      <c r="F329" s="70" t="s">
        <v>176</v>
      </c>
      <c r="G329" s="1064" t="s">
        <v>1576</v>
      </c>
      <c r="H329" s="70" t="s">
        <v>1577</v>
      </c>
      <c r="I329" s="148"/>
      <c r="J329" s="71">
        <v>2.609062572079889</v>
      </c>
      <c r="K329" s="71">
        <v>0.26491409838128549</v>
      </c>
      <c r="L329" s="71">
        <v>6.9878630435713358</v>
      </c>
      <c r="M329" s="71">
        <v>6.4861565018848584</v>
      </c>
      <c r="N329" s="71">
        <v>7.5119044738744138</v>
      </c>
      <c r="O329" s="71">
        <v>3.8435333831903722</v>
      </c>
      <c r="P329" s="71">
        <v>4.9684568783789729</v>
      </c>
      <c r="Q329" s="71">
        <v>0.22666012929043899</v>
      </c>
      <c r="R329" s="71">
        <v>0</v>
      </c>
      <c r="S329" s="71">
        <v>0</v>
      </c>
      <c r="T329" s="72"/>
      <c r="U329" s="71">
        <v>90913</v>
      </c>
      <c r="V329" s="71">
        <v>123</v>
      </c>
      <c r="W329" s="71">
        <v>113</v>
      </c>
      <c r="X329" s="71">
        <v>1424</v>
      </c>
      <c r="Y329" s="71">
        <v>1764</v>
      </c>
      <c r="Z329" s="71">
        <v>1943</v>
      </c>
      <c r="AA329" s="71">
        <v>1000</v>
      </c>
      <c r="AB329" s="71">
        <v>3888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5.18</v>
      </c>
      <c r="BM329" s="71">
        <v>0</v>
      </c>
      <c r="BN329" s="72"/>
      <c r="BO329" s="71">
        <v>0</v>
      </c>
      <c r="BP329" s="71">
        <v>0</v>
      </c>
      <c r="BQ329" s="71">
        <v>0</v>
      </c>
      <c r="BR329" s="71">
        <v>0</v>
      </c>
      <c r="BS329" s="71">
        <v>1</v>
      </c>
      <c r="BT329" s="71">
        <v>0</v>
      </c>
      <c r="BU329"/>
      <c r="BV329" s="70">
        <v>5.18</v>
      </c>
      <c r="BW329" s="70">
        <v>0</v>
      </c>
      <c r="BX329" s="70">
        <v>0</v>
      </c>
      <c r="BY329" s="70">
        <v>0</v>
      </c>
      <c r="BZ329" s="70">
        <v>0</v>
      </c>
      <c r="CA329" s="70">
        <v>0</v>
      </c>
      <c r="CB329" s="70">
        <v>0</v>
      </c>
      <c r="CC329" s="70">
        <v>0</v>
      </c>
      <c r="CD329" s="70">
        <v>0</v>
      </c>
    </row>
    <row r="330" spans="1:82">
      <c r="A330" s="70" t="s">
        <v>2028</v>
      </c>
      <c r="B330" s="70">
        <v>143</v>
      </c>
      <c r="C330" s="70">
        <v>7</v>
      </c>
      <c r="D330" s="70">
        <v>9</v>
      </c>
      <c r="E330" s="70">
        <v>2010</v>
      </c>
      <c r="F330" s="70" t="s">
        <v>177</v>
      </c>
      <c r="G330" s="1064" t="s">
        <v>1576</v>
      </c>
      <c r="H330" s="70" t="s">
        <v>1577</v>
      </c>
      <c r="I330" s="148"/>
      <c r="J330" s="71">
        <v>2.5646966814243619</v>
      </c>
      <c r="K330" s="71">
        <v>0.27628056218992292</v>
      </c>
      <c r="L330" s="71">
        <v>6.3617662593203814</v>
      </c>
      <c r="M330" s="71">
        <v>5.8060146794334173</v>
      </c>
      <c r="N330" s="71">
        <v>7.3400482227266064</v>
      </c>
      <c r="O330" s="71">
        <v>3.827724856902639</v>
      </c>
      <c r="P330" s="71">
        <v>5.0600456901820818</v>
      </c>
      <c r="Q330" s="71">
        <v>0.23203981709076199</v>
      </c>
      <c r="R330" s="71">
        <v>0</v>
      </c>
      <c r="S330" s="71">
        <v>0</v>
      </c>
      <c r="T330" s="72"/>
      <c r="U330" s="71">
        <v>100039</v>
      </c>
      <c r="V330" s="71">
        <v>123</v>
      </c>
      <c r="W330" s="71">
        <v>113</v>
      </c>
      <c r="X330" s="71">
        <v>1424</v>
      </c>
      <c r="Y330" s="71">
        <v>1753</v>
      </c>
      <c r="Z330" s="71">
        <v>1944</v>
      </c>
      <c r="AA330" s="71">
        <v>993</v>
      </c>
      <c r="AB330" s="71">
        <v>3814</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5.1520000000000001</v>
      </c>
      <c r="BM330" s="71">
        <v>0</v>
      </c>
      <c r="BN330" s="72"/>
      <c r="BO330" s="71">
        <v>0</v>
      </c>
      <c r="BP330" s="71">
        <v>0</v>
      </c>
      <c r="BQ330" s="71">
        <v>0</v>
      </c>
      <c r="BR330" s="71">
        <v>0</v>
      </c>
      <c r="BS330" s="71">
        <v>1</v>
      </c>
      <c r="BT330" s="71">
        <v>0</v>
      </c>
      <c r="BU330"/>
      <c r="BV330" s="70">
        <v>5.1520000000000001</v>
      </c>
      <c r="BW330" s="70">
        <v>0</v>
      </c>
      <c r="BX330" s="70">
        <v>0</v>
      </c>
      <c r="BY330" s="70">
        <v>0</v>
      </c>
      <c r="BZ330" s="70">
        <v>0</v>
      </c>
      <c r="CA330" s="70">
        <v>0</v>
      </c>
      <c r="CB330" s="70">
        <v>0</v>
      </c>
      <c r="CC330" s="70">
        <v>0</v>
      </c>
      <c r="CD330" s="70">
        <v>0</v>
      </c>
    </row>
    <row r="331" spans="1:82">
      <c r="A331" s="70" t="s">
        <v>2029</v>
      </c>
      <c r="B331" s="70">
        <v>144</v>
      </c>
      <c r="C331" s="70">
        <v>8</v>
      </c>
      <c r="D331" s="70">
        <v>9</v>
      </c>
      <c r="E331" s="70">
        <v>2011</v>
      </c>
      <c r="F331" s="70" t="s">
        <v>178</v>
      </c>
      <c r="G331" s="70" t="s">
        <v>1576</v>
      </c>
      <c r="H331" s="70" t="s">
        <v>1577</v>
      </c>
      <c r="I331" s="148"/>
      <c r="J331" s="71">
        <v>2.2921466124405909</v>
      </c>
      <c r="K331" s="71">
        <v>0.38712045762832981</v>
      </c>
      <c r="L331" s="71">
        <v>5.9359914690335698</v>
      </c>
      <c r="M331" s="71">
        <v>7.3346288690144537</v>
      </c>
      <c r="N331" s="71">
        <v>8.8653000261492547</v>
      </c>
      <c r="O331" s="71">
        <v>3.721283062605039</v>
      </c>
      <c r="P331" s="71">
        <v>4.8742308721202905</v>
      </c>
      <c r="Q331" s="71">
        <v>0.263865677181706</v>
      </c>
      <c r="R331" s="71">
        <v>0</v>
      </c>
      <c r="S331" s="71">
        <v>0</v>
      </c>
      <c r="T331" s="72"/>
      <c r="U331" s="71">
        <v>84204</v>
      </c>
      <c r="V331" s="71">
        <v>123</v>
      </c>
      <c r="W331" s="71">
        <v>113</v>
      </c>
      <c r="X331" s="71">
        <v>1424</v>
      </c>
      <c r="Y331" s="71">
        <v>1759</v>
      </c>
      <c r="Z331" s="71">
        <v>1931</v>
      </c>
      <c r="AA331" s="71">
        <v>985</v>
      </c>
      <c r="AB331" s="71">
        <v>3760</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4.9539999999999997</v>
      </c>
      <c r="BM331" s="71">
        <v>0</v>
      </c>
      <c r="BN331" s="72"/>
      <c r="BO331" s="71">
        <v>0</v>
      </c>
      <c r="BP331" s="71">
        <v>0</v>
      </c>
      <c r="BQ331" s="71">
        <v>0</v>
      </c>
      <c r="BR331" s="71">
        <v>0</v>
      </c>
      <c r="BS331" s="71">
        <v>1</v>
      </c>
      <c r="BT331" s="71">
        <v>0</v>
      </c>
      <c r="BU331"/>
      <c r="BV331" s="70">
        <v>4.9539999999999997</v>
      </c>
      <c r="BW331" s="70">
        <v>0</v>
      </c>
      <c r="BX331" s="70">
        <v>0</v>
      </c>
      <c r="BY331" s="70">
        <v>0</v>
      </c>
      <c r="BZ331" s="70">
        <v>0</v>
      </c>
      <c r="CA331" s="70">
        <v>0</v>
      </c>
      <c r="CB331" s="70">
        <v>0</v>
      </c>
      <c r="CC331" s="70">
        <v>0</v>
      </c>
      <c r="CD331" s="70">
        <v>0</v>
      </c>
    </row>
    <row r="332" spans="1:82">
      <c r="A332" s="70" t="s">
        <v>2030</v>
      </c>
      <c r="B332" s="70">
        <v>145</v>
      </c>
      <c r="C332" s="70">
        <v>9</v>
      </c>
      <c r="D332" s="70">
        <v>9</v>
      </c>
      <c r="E332" s="70">
        <v>2012</v>
      </c>
      <c r="F332" s="70" t="s">
        <v>179</v>
      </c>
      <c r="G332" s="70" t="s">
        <v>1576</v>
      </c>
      <c r="H332" s="70" t="s">
        <v>1577</v>
      </c>
      <c r="I332" s="148"/>
      <c r="J332" s="71">
        <v>2.2895348171921102</v>
      </c>
      <c r="K332" s="71">
        <v>0.43610616779883721</v>
      </c>
      <c r="L332" s="71">
        <v>5.9892388808362984</v>
      </c>
      <c r="M332" s="71">
        <v>9.1095857507287992</v>
      </c>
      <c r="N332" s="71">
        <v>10.070805460790551</v>
      </c>
      <c r="O332" s="71">
        <v>3.7359748551400451</v>
      </c>
      <c r="P332" s="71">
        <v>4.8621499335201568</v>
      </c>
      <c r="Q332" s="71">
        <v>0.28698972513472698</v>
      </c>
      <c r="R332" s="71">
        <v>0</v>
      </c>
      <c r="S332" s="71">
        <v>0</v>
      </c>
      <c r="T332" s="72"/>
      <c r="U332" s="71">
        <v>80587</v>
      </c>
      <c r="V332" s="71">
        <v>123</v>
      </c>
      <c r="W332" s="71">
        <v>113</v>
      </c>
      <c r="X332" s="71">
        <v>1424</v>
      </c>
      <c r="Y332" s="71">
        <v>1819</v>
      </c>
      <c r="Z332" s="71">
        <v>1954</v>
      </c>
      <c r="AA332" s="71">
        <v>977</v>
      </c>
      <c r="AB332" s="71">
        <v>3764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5.3659999999999997</v>
      </c>
      <c r="BM332" s="71">
        <v>0</v>
      </c>
      <c r="BN332" s="72"/>
      <c r="BO332" s="71">
        <v>0</v>
      </c>
      <c r="BP332" s="71">
        <v>0</v>
      </c>
      <c r="BQ332" s="71">
        <v>0</v>
      </c>
      <c r="BR332" s="71">
        <v>0</v>
      </c>
      <c r="BS332" s="71">
        <v>1</v>
      </c>
      <c r="BT332" s="71">
        <v>0</v>
      </c>
      <c r="BU332"/>
      <c r="BV332" s="70">
        <v>5.3659999999999997</v>
      </c>
      <c r="BW332" s="70">
        <v>0</v>
      </c>
      <c r="BX332" s="70">
        <v>0</v>
      </c>
      <c r="BY332" s="70">
        <v>0</v>
      </c>
      <c r="BZ332" s="70">
        <v>0</v>
      </c>
      <c r="CA332" s="70">
        <v>0</v>
      </c>
      <c r="CB332" s="70">
        <v>0</v>
      </c>
      <c r="CC332" s="70">
        <v>0</v>
      </c>
      <c r="CD332" s="70">
        <v>0</v>
      </c>
    </row>
    <row r="333" spans="1:82">
      <c r="A333" s="70" t="s">
        <v>2031</v>
      </c>
      <c r="B333" s="70">
        <v>146</v>
      </c>
      <c r="C333" s="70">
        <v>10</v>
      </c>
      <c r="D333" s="70">
        <v>9</v>
      </c>
      <c r="E333" s="70">
        <v>2013</v>
      </c>
      <c r="F333" s="70" t="s">
        <v>180</v>
      </c>
      <c r="G333" s="70" t="s">
        <v>1576</v>
      </c>
      <c r="H333" s="70" t="s">
        <v>1577</v>
      </c>
      <c r="I333" s="148"/>
      <c r="J333" s="71">
        <v>1.6650401904554151</v>
      </c>
      <c r="K333" s="71">
        <v>0.36044323522930832</v>
      </c>
      <c r="L333" s="71">
        <v>5.2889701929776214</v>
      </c>
      <c r="M333" s="71">
        <v>8.472132541986312</v>
      </c>
      <c r="N333" s="71">
        <v>9.7062944265667443</v>
      </c>
      <c r="O333" s="71">
        <v>3.6110743303625292</v>
      </c>
      <c r="P333" s="71">
        <v>4.855493730130485</v>
      </c>
      <c r="Q333" s="71">
        <v>0.28683194620298902</v>
      </c>
      <c r="R333" s="71">
        <v>0</v>
      </c>
      <c r="S333" s="71">
        <v>0</v>
      </c>
      <c r="T333" s="72"/>
      <c r="U333" s="71">
        <v>59673</v>
      </c>
      <c r="V333" s="71">
        <v>123</v>
      </c>
      <c r="W333" s="71">
        <v>113</v>
      </c>
      <c r="X333" s="71">
        <v>1424</v>
      </c>
      <c r="Y333" s="71">
        <v>1809</v>
      </c>
      <c r="Z333" s="71">
        <v>1973</v>
      </c>
      <c r="AA333" s="71">
        <v>972</v>
      </c>
      <c r="AB333" s="71">
        <v>3708</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6.1310000000000002</v>
      </c>
      <c r="BM333" s="71">
        <v>0</v>
      </c>
      <c r="BN333" s="72"/>
      <c r="BO333" s="71">
        <v>0</v>
      </c>
      <c r="BP333" s="71">
        <v>0</v>
      </c>
      <c r="BQ333" s="71">
        <v>0</v>
      </c>
      <c r="BR333" s="71">
        <v>0</v>
      </c>
      <c r="BS333" s="71">
        <v>1</v>
      </c>
      <c r="BT333" s="71">
        <v>0</v>
      </c>
      <c r="BU333"/>
      <c r="BV333" s="70">
        <v>6.1310000000000002</v>
      </c>
      <c r="BW333" s="70">
        <v>0</v>
      </c>
      <c r="BX333" s="70">
        <v>0</v>
      </c>
      <c r="BY333" s="70">
        <v>0</v>
      </c>
      <c r="BZ333" s="70">
        <v>0</v>
      </c>
      <c r="CA333" s="70">
        <v>0</v>
      </c>
      <c r="CB333" s="70">
        <v>0</v>
      </c>
      <c r="CC333" s="70">
        <v>0</v>
      </c>
      <c r="CD333" s="70">
        <v>0</v>
      </c>
    </row>
    <row r="334" spans="1:82">
      <c r="A334" s="70" t="s">
        <v>2032</v>
      </c>
      <c r="B334" s="70">
        <v>147</v>
      </c>
      <c r="C334" s="70">
        <v>11</v>
      </c>
      <c r="D334" s="70">
        <v>9</v>
      </c>
      <c r="E334" s="70">
        <v>2014</v>
      </c>
      <c r="F334" s="70" t="s">
        <v>181</v>
      </c>
      <c r="G334" s="70" t="s">
        <v>1576</v>
      </c>
      <c r="H334" s="70" t="s">
        <v>1577</v>
      </c>
      <c r="I334" s="148"/>
      <c r="J334" s="71">
        <v>1.5244532360834151</v>
      </c>
      <c r="K334" s="71">
        <v>0.54974549147688001</v>
      </c>
      <c r="L334" s="71">
        <v>4.6311592551929488</v>
      </c>
      <c r="M334" s="71">
        <v>9.8063557755300952</v>
      </c>
      <c r="N334" s="71">
        <v>10.05613695316954</v>
      </c>
      <c r="O334" s="71">
        <v>3.4233824581258685</v>
      </c>
      <c r="P334" s="71">
        <v>4.8706891868475406</v>
      </c>
      <c r="Q334" s="71">
        <v>0.265475686608938</v>
      </c>
      <c r="R334" s="71">
        <v>0</v>
      </c>
      <c r="S334" s="71">
        <v>0</v>
      </c>
      <c r="T334" s="72"/>
      <c r="U334" s="71">
        <v>60678</v>
      </c>
      <c r="V334" s="71">
        <v>163</v>
      </c>
      <c r="W334" s="71">
        <v>101</v>
      </c>
      <c r="X334" s="71">
        <v>1567</v>
      </c>
      <c r="Y334" s="71">
        <v>1770</v>
      </c>
      <c r="Z334" s="71">
        <v>1970</v>
      </c>
      <c r="AA334" s="71">
        <v>970</v>
      </c>
      <c r="AB334" s="71">
        <v>3577</v>
      </c>
      <c r="AC334" s="71">
        <v>0</v>
      </c>
      <c r="AD334" s="71">
        <v>0</v>
      </c>
      <c r="AE334" s="72"/>
      <c r="AF334" s="71"/>
      <c r="AG334" s="71"/>
      <c r="AH334" s="71"/>
      <c r="AI334" s="71"/>
      <c r="AJ334" s="71"/>
      <c r="AK334" s="71"/>
      <c r="AL334" s="71"/>
      <c r="AM334" s="71"/>
      <c r="AN334" s="71"/>
      <c r="AO334" s="71"/>
      <c r="AP334" s="71"/>
      <c r="AQ334" s="72"/>
      <c r="AR334" s="71">
        <v>16</v>
      </c>
      <c r="AS334" s="71">
        <v>2</v>
      </c>
      <c r="AT334" s="71">
        <v>0</v>
      </c>
      <c r="AU334" s="71">
        <v>0</v>
      </c>
      <c r="AV334" s="71">
        <v>0</v>
      </c>
      <c r="AW334" s="71">
        <v>0</v>
      </c>
      <c r="AX334" s="71"/>
      <c r="AY334" s="72"/>
      <c r="AZ334" s="71">
        <v>92.854000000000013</v>
      </c>
      <c r="BA334" s="71">
        <v>31.6</v>
      </c>
      <c r="BB334" s="71">
        <v>0</v>
      </c>
      <c r="BC334" s="71">
        <v>0</v>
      </c>
      <c r="BD334" s="71">
        <v>0</v>
      </c>
      <c r="BE334" s="71">
        <v>0</v>
      </c>
      <c r="BF334" s="71"/>
      <c r="BG334" s="72"/>
      <c r="BH334" s="71">
        <v>0</v>
      </c>
      <c r="BI334" s="71">
        <v>0</v>
      </c>
      <c r="BJ334" s="71">
        <v>0</v>
      </c>
      <c r="BK334" s="71">
        <v>0</v>
      </c>
      <c r="BL334" s="71">
        <v>6.0750000000000002</v>
      </c>
      <c r="BM334" s="71">
        <v>0</v>
      </c>
      <c r="BN334" s="72"/>
      <c r="BO334" s="71">
        <v>0</v>
      </c>
      <c r="BP334" s="71">
        <v>0</v>
      </c>
      <c r="BQ334" s="71">
        <v>0</v>
      </c>
      <c r="BR334" s="71">
        <v>0</v>
      </c>
      <c r="BS334" s="71">
        <v>1</v>
      </c>
      <c r="BT334" s="71">
        <v>0</v>
      </c>
      <c r="BU334"/>
      <c r="BV334" s="70">
        <v>6.0750000000000002</v>
      </c>
      <c r="BW334" s="70">
        <v>0</v>
      </c>
      <c r="BX334" s="70">
        <v>0</v>
      </c>
      <c r="BY334" s="70">
        <v>0</v>
      </c>
      <c r="BZ334" s="70">
        <v>0</v>
      </c>
      <c r="CA334" s="70">
        <v>0</v>
      </c>
      <c r="CB334" s="70">
        <v>0</v>
      </c>
      <c r="CC334" s="70">
        <v>0</v>
      </c>
      <c r="CD334" s="70">
        <v>0</v>
      </c>
    </row>
    <row r="335" spans="1:82">
      <c r="A335" s="70" t="s">
        <v>2033</v>
      </c>
      <c r="B335" s="70">
        <v>148</v>
      </c>
      <c r="C335" s="70">
        <v>12</v>
      </c>
      <c r="D335" s="70">
        <v>9</v>
      </c>
      <c r="E335" s="70">
        <v>2015</v>
      </c>
      <c r="F335" s="70" t="s">
        <v>182</v>
      </c>
      <c r="G335" s="70" t="s">
        <v>1576</v>
      </c>
      <c r="H335" s="70" t="s">
        <v>1577</v>
      </c>
      <c r="I335" s="148"/>
      <c r="J335" s="71">
        <v>1.4660824758258031</v>
      </c>
      <c r="K335" s="71">
        <v>0.52714877874980548</v>
      </c>
      <c r="L335" s="71">
        <v>4.8747782559125596</v>
      </c>
      <c r="M335" s="71">
        <v>9.4883635233663739</v>
      </c>
      <c r="N335" s="71">
        <v>9.208598416391812</v>
      </c>
      <c r="O335" s="71">
        <v>3.3683746531796888</v>
      </c>
      <c r="P335" s="71">
        <v>4.7690060956878391</v>
      </c>
      <c r="Q335" s="71">
        <v>0.25378064620234703</v>
      </c>
      <c r="R335" s="71">
        <v>0</v>
      </c>
      <c r="S335" s="71">
        <v>0</v>
      </c>
      <c r="T335" s="72"/>
      <c r="U335" s="71">
        <v>58507</v>
      </c>
      <c r="V335" s="71">
        <v>163</v>
      </c>
      <c r="W335" s="71">
        <v>101</v>
      </c>
      <c r="X335" s="71">
        <v>1567</v>
      </c>
      <c r="Y335" s="71">
        <v>1761</v>
      </c>
      <c r="Z335" s="71">
        <v>1957</v>
      </c>
      <c r="AA335" s="71">
        <v>949</v>
      </c>
      <c r="AB335" s="71">
        <v>3493</v>
      </c>
      <c r="AC335" s="71">
        <v>0</v>
      </c>
      <c r="AD335" s="71">
        <v>0</v>
      </c>
      <c r="AE335" s="72"/>
      <c r="AF335" s="71">
        <v>451516.10434343718</v>
      </c>
      <c r="AG335" s="71">
        <v>351196.98968683591</v>
      </c>
      <c r="AH335" s="71">
        <v>630317.91695503704</v>
      </c>
      <c r="AI335" s="71">
        <v>9966247.184334917</v>
      </c>
      <c r="AJ335" s="71">
        <v>7799552.8625200624</v>
      </c>
      <c r="AK335" s="71">
        <v>0</v>
      </c>
      <c r="AL335" s="71">
        <v>0</v>
      </c>
      <c r="AM335" s="71">
        <v>478700.99741609418</v>
      </c>
      <c r="AN335" s="71">
        <v>0</v>
      </c>
      <c r="AO335" s="71">
        <v>0</v>
      </c>
      <c r="AP335" s="71">
        <v>19677532.055256382</v>
      </c>
      <c r="AQ335" s="72"/>
      <c r="AR335" s="71">
        <v>16</v>
      </c>
      <c r="AS335" s="71">
        <v>4</v>
      </c>
      <c r="AT335" s="71">
        <v>0</v>
      </c>
      <c r="AU335" s="71">
        <v>0</v>
      </c>
      <c r="AV335" s="71">
        <v>0</v>
      </c>
      <c r="AW335" s="71">
        <v>0</v>
      </c>
      <c r="AX335" s="71"/>
      <c r="AY335" s="72"/>
      <c r="AZ335" s="71">
        <v>92.854000000000013</v>
      </c>
      <c r="BA335" s="71">
        <v>67.7</v>
      </c>
      <c r="BB335" s="71">
        <v>0</v>
      </c>
      <c r="BC335" s="71">
        <v>0</v>
      </c>
      <c r="BD335" s="71">
        <v>0</v>
      </c>
      <c r="BE335" s="71">
        <v>0</v>
      </c>
      <c r="BF335" s="71"/>
      <c r="BG335" s="72"/>
      <c r="BH335" s="71">
        <v>0</v>
      </c>
      <c r="BI335" s="71">
        <v>0</v>
      </c>
      <c r="BJ335" s="71">
        <v>0</v>
      </c>
      <c r="BK335" s="71">
        <v>0</v>
      </c>
      <c r="BL335" s="71">
        <v>6.149</v>
      </c>
      <c r="BM335" s="71">
        <v>0</v>
      </c>
      <c r="BN335" s="72"/>
      <c r="BO335" s="71">
        <v>0</v>
      </c>
      <c r="BP335" s="71">
        <v>0</v>
      </c>
      <c r="BQ335" s="71">
        <v>0</v>
      </c>
      <c r="BR335" s="71">
        <v>0</v>
      </c>
      <c r="BS335" s="71">
        <v>1</v>
      </c>
      <c r="BT335" s="71">
        <v>0</v>
      </c>
      <c r="BU335"/>
      <c r="BV335" s="70">
        <v>6.149</v>
      </c>
      <c r="BW335" s="70">
        <v>0</v>
      </c>
      <c r="BX335" s="70">
        <v>0</v>
      </c>
      <c r="BY335" s="70">
        <v>0</v>
      </c>
      <c r="BZ335" s="70">
        <v>0</v>
      </c>
      <c r="CA335" s="70">
        <v>0</v>
      </c>
      <c r="CB335" s="70">
        <v>0</v>
      </c>
      <c r="CC335" s="70">
        <v>0</v>
      </c>
      <c r="CD335" s="70">
        <v>0</v>
      </c>
    </row>
    <row r="336" spans="1:82">
      <c r="A336" s="70" t="s">
        <v>2034</v>
      </c>
      <c r="B336" s="70">
        <v>149</v>
      </c>
      <c r="C336" s="70">
        <v>13</v>
      </c>
      <c r="D336" s="70">
        <v>9</v>
      </c>
      <c r="E336" s="70">
        <v>2016</v>
      </c>
      <c r="F336" s="70" t="s">
        <v>155</v>
      </c>
      <c r="G336" s="70" t="s">
        <v>1576</v>
      </c>
      <c r="H336" s="70" t="s">
        <v>1577</v>
      </c>
      <c r="I336" s="148"/>
      <c r="J336" s="71">
        <v>1.4473187213223</v>
      </c>
      <c r="K336" s="71">
        <v>0.49724787633979267</v>
      </c>
      <c r="L336" s="71">
        <v>5.2420838958480651</v>
      </c>
      <c r="M336" s="71">
        <v>8.1351713206121268</v>
      </c>
      <c r="N336" s="71">
        <v>9.2209572743562482</v>
      </c>
      <c r="O336" s="71">
        <v>3.334272025892568</v>
      </c>
      <c r="P336" s="71">
        <v>4.8344283243904149</v>
      </c>
      <c r="Q336" s="71">
        <v>0.24149090322361549</v>
      </c>
      <c r="R336" s="71">
        <v>0</v>
      </c>
      <c r="S336" s="71">
        <v>0</v>
      </c>
      <c r="T336" s="72"/>
      <c r="U336" s="71">
        <v>54978</v>
      </c>
      <c r="V336" s="71">
        <v>163</v>
      </c>
      <c r="W336" s="71">
        <v>101</v>
      </c>
      <c r="X336" s="71">
        <v>1567</v>
      </c>
      <c r="Y336" s="71">
        <v>1734</v>
      </c>
      <c r="Z336" s="71">
        <v>1961</v>
      </c>
      <c r="AA336" s="71">
        <v>995</v>
      </c>
      <c r="AB336" s="71">
        <v>3419</v>
      </c>
      <c r="AC336" s="71">
        <v>0</v>
      </c>
      <c r="AD336" s="71">
        <v>0</v>
      </c>
      <c r="AE336" s="72"/>
      <c r="AF336" s="71">
        <v>453540.78530471429</v>
      </c>
      <c r="AG336" s="71">
        <v>334762.55472935439</v>
      </c>
      <c r="AH336" s="71">
        <v>534225.49391478288</v>
      </c>
      <c r="AI336" s="71">
        <v>9948301.7358009685</v>
      </c>
      <c r="AJ336" s="71">
        <v>7628438.7292209277</v>
      </c>
      <c r="AK336" s="71">
        <v>0</v>
      </c>
      <c r="AL336" s="71">
        <v>0</v>
      </c>
      <c r="AM336" s="71">
        <v>468923.63267505</v>
      </c>
      <c r="AN336" s="71">
        <v>0</v>
      </c>
      <c r="AO336" s="71">
        <v>0</v>
      </c>
      <c r="AP336" s="71">
        <v>19368192.931645799</v>
      </c>
      <c r="AQ336" s="72"/>
      <c r="AR336" s="71">
        <v>16</v>
      </c>
      <c r="AS336" s="71">
        <v>4</v>
      </c>
      <c r="AT336" s="71">
        <v>0</v>
      </c>
      <c r="AU336" s="71">
        <v>0</v>
      </c>
      <c r="AV336" s="71">
        <v>0</v>
      </c>
      <c r="AW336" s="71">
        <v>0</v>
      </c>
      <c r="AX336" s="71"/>
      <c r="AY336" s="72"/>
      <c r="AZ336" s="71">
        <v>92.854000000000013</v>
      </c>
      <c r="BA336" s="71">
        <v>67.7</v>
      </c>
      <c r="BB336" s="71">
        <v>0</v>
      </c>
      <c r="BC336" s="71">
        <v>0</v>
      </c>
      <c r="BD336" s="71">
        <v>0</v>
      </c>
      <c r="BE336" s="71">
        <v>0</v>
      </c>
      <c r="BF336" s="71"/>
      <c r="BG336" s="72"/>
      <c r="BH336" s="71">
        <v>0</v>
      </c>
      <c r="BI336" s="71">
        <v>0</v>
      </c>
      <c r="BJ336" s="71">
        <v>0</v>
      </c>
      <c r="BK336" s="71">
        <v>0</v>
      </c>
      <c r="BL336" s="71">
        <v>5.6719999999999997</v>
      </c>
      <c r="BM336" s="71">
        <v>0</v>
      </c>
      <c r="BN336" s="72"/>
      <c r="BO336" s="71">
        <v>0</v>
      </c>
      <c r="BP336" s="71">
        <v>0</v>
      </c>
      <c r="BQ336" s="71">
        <v>0</v>
      </c>
      <c r="BR336" s="71">
        <v>0</v>
      </c>
      <c r="BS336" s="71">
        <v>1</v>
      </c>
      <c r="BT336" s="71">
        <v>0</v>
      </c>
      <c r="BU336"/>
      <c r="BV336" s="70">
        <v>5.6719999999999997</v>
      </c>
      <c r="BW336" s="70">
        <v>0</v>
      </c>
      <c r="BX336" s="70">
        <v>0</v>
      </c>
      <c r="BY336" s="70">
        <v>0</v>
      </c>
      <c r="BZ336" s="70">
        <v>0</v>
      </c>
      <c r="CA336" s="70">
        <v>0</v>
      </c>
      <c r="CB336" s="70">
        <v>0</v>
      </c>
      <c r="CC336" s="70">
        <v>0</v>
      </c>
      <c r="CD336" s="70">
        <v>0</v>
      </c>
    </row>
    <row r="337" spans="1:82">
      <c r="A337" s="70" t="s">
        <v>2035</v>
      </c>
      <c r="B337" s="70">
        <v>150</v>
      </c>
      <c r="C337" s="70">
        <v>14</v>
      </c>
      <c r="D337" s="70">
        <v>9</v>
      </c>
      <c r="E337" s="70">
        <v>2017</v>
      </c>
      <c r="F337" s="70" t="s">
        <v>156</v>
      </c>
      <c r="G337" s="70" t="s">
        <v>1576</v>
      </c>
      <c r="H337" s="70" t="s">
        <v>1577</v>
      </c>
      <c r="I337" s="148"/>
      <c r="J337" s="71">
        <v>0</v>
      </c>
      <c r="K337" s="71">
        <v>0.50811287768129498</v>
      </c>
      <c r="L337" s="71">
        <v>4.7320818422223843</v>
      </c>
      <c r="M337" s="71">
        <v>8.1570546913643671</v>
      </c>
      <c r="N337" s="71">
        <v>8.804683031612484</v>
      </c>
      <c r="O337" s="71">
        <v>3.2765195571622443</v>
      </c>
      <c r="P337" s="71">
        <v>4.7410406796146303</v>
      </c>
      <c r="Q337" s="71">
        <v>0.22526244684347799</v>
      </c>
      <c r="R337" s="71">
        <v>0</v>
      </c>
      <c r="S337" s="71">
        <v>0</v>
      </c>
      <c r="T337" s="72"/>
      <c r="U337" s="71">
        <v>0</v>
      </c>
      <c r="V337" s="71">
        <v>163</v>
      </c>
      <c r="W337" s="71">
        <v>101</v>
      </c>
      <c r="X337" s="71">
        <v>1567</v>
      </c>
      <c r="Y337" s="71">
        <v>1692</v>
      </c>
      <c r="Z337" s="71">
        <v>1959</v>
      </c>
      <c r="AA337" s="71">
        <v>982</v>
      </c>
      <c r="AB337" s="71">
        <v>3298</v>
      </c>
      <c r="AC337" s="71">
        <v>0</v>
      </c>
      <c r="AD337" s="71">
        <v>0</v>
      </c>
      <c r="AE337" s="72"/>
      <c r="AF337" s="71">
        <v>0</v>
      </c>
      <c r="AG337" s="71">
        <v>335735.22345646069</v>
      </c>
      <c r="AH337" s="71">
        <v>652612.96356988244</v>
      </c>
      <c r="AI337" s="71">
        <v>9702174.4887616634</v>
      </c>
      <c r="AJ337" s="71">
        <v>6749918.5438711355</v>
      </c>
      <c r="AK337" s="71">
        <v>0</v>
      </c>
      <c r="AL337" s="71">
        <v>0</v>
      </c>
      <c r="AM337" s="71">
        <v>453035.97741456522</v>
      </c>
      <c r="AN337" s="71">
        <v>0</v>
      </c>
      <c r="AO337" s="71">
        <v>0</v>
      </c>
      <c r="AP337" s="71">
        <v>17893477.197073709</v>
      </c>
      <c r="AQ337" s="72"/>
      <c r="AR337" s="71">
        <v>17</v>
      </c>
      <c r="AS337" s="71">
        <v>7</v>
      </c>
      <c r="AT337" s="71">
        <v>0</v>
      </c>
      <c r="AU337" s="71">
        <v>0</v>
      </c>
      <c r="AV337" s="71">
        <v>0</v>
      </c>
      <c r="AW337" s="71">
        <v>0</v>
      </c>
      <c r="AX337" s="71"/>
      <c r="AY337" s="72"/>
      <c r="AZ337" s="71">
        <v>102.754</v>
      </c>
      <c r="BA337" s="71">
        <v>216.2</v>
      </c>
      <c r="BB337" s="71">
        <v>0</v>
      </c>
      <c r="BC337" s="71">
        <v>0</v>
      </c>
      <c r="BD337" s="71">
        <v>0</v>
      </c>
      <c r="BE337" s="71">
        <v>0</v>
      </c>
      <c r="BF337" s="71"/>
      <c r="BG337" s="72"/>
      <c r="BH337" s="71">
        <v>0</v>
      </c>
      <c r="BI337" s="71">
        <v>0</v>
      </c>
      <c r="BJ337" s="71">
        <v>0</v>
      </c>
      <c r="BK337" s="71">
        <v>0</v>
      </c>
      <c r="BL337" s="71">
        <v>5.1280000000000001</v>
      </c>
      <c r="BM337" s="71">
        <v>0</v>
      </c>
      <c r="BN337" s="72"/>
      <c r="BO337" s="71">
        <v>0</v>
      </c>
      <c r="BP337" s="71">
        <v>0</v>
      </c>
      <c r="BQ337" s="71">
        <v>0</v>
      </c>
      <c r="BR337" s="71">
        <v>0</v>
      </c>
      <c r="BS337" s="71">
        <v>1</v>
      </c>
      <c r="BT337" s="71">
        <v>0</v>
      </c>
      <c r="BU337"/>
      <c r="BV337" s="70">
        <v>5.1280000000000001</v>
      </c>
      <c r="BW337" s="70">
        <v>0</v>
      </c>
      <c r="BX337" s="70">
        <v>0</v>
      </c>
      <c r="BY337" s="70">
        <v>0</v>
      </c>
      <c r="BZ337" s="70">
        <v>0</v>
      </c>
      <c r="CA337" s="70">
        <v>0</v>
      </c>
      <c r="CB337" s="70">
        <v>0</v>
      </c>
      <c r="CC337" s="70">
        <v>0</v>
      </c>
      <c r="CD337" s="70">
        <v>0</v>
      </c>
    </row>
    <row r="338" spans="1:82">
      <c r="A338" s="70" t="s">
        <v>2036</v>
      </c>
      <c r="B338" s="70">
        <v>151</v>
      </c>
      <c r="C338" s="70">
        <v>15</v>
      </c>
      <c r="D338" s="70">
        <v>9</v>
      </c>
      <c r="E338" s="70">
        <v>2018</v>
      </c>
      <c r="F338" s="70" t="s">
        <v>183</v>
      </c>
      <c r="G338" s="70" t="s">
        <v>1576</v>
      </c>
      <c r="H338" s="70" t="s">
        <v>1577</v>
      </c>
      <c r="I338" s="148"/>
      <c r="J338" s="71">
        <v>0</v>
      </c>
      <c r="K338" s="71">
        <v>0.47291546465757572</v>
      </c>
      <c r="L338" s="71">
        <v>4.3410755814246738</v>
      </c>
      <c r="M338" s="71">
        <v>8.1972859081388521</v>
      </c>
      <c r="N338" s="71">
        <v>7.9434299285355463</v>
      </c>
      <c r="O338" s="71">
        <v>3.1837795593025073</v>
      </c>
      <c r="P338" s="71">
        <v>4.7320863167182585</v>
      </c>
      <c r="Q338" s="71">
        <v>0.20383276015071999</v>
      </c>
      <c r="R338" s="71">
        <v>0</v>
      </c>
      <c r="S338" s="71">
        <v>0</v>
      </c>
      <c r="T338" s="72"/>
      <c r="U338" s="71">
        <v>0</v>
      </c>
      <c r="V338" s="71">
        <v>163</v>
      </c>
      <c r="W338" s="71">
        <v>101</v>
      </c>
      <c r="X338" s="71">
        <v>1567</v>
      </c>
      <c r="Y338" s="71">
        <v>1658</v>
      </c>
      <c r="Z338" s="71">
        <v>1940</v>
      </c>
      <c r="AA338" s="71">
        <v>990</v>
      </c>
      <c r="AB338" s="71">
        <v>3216</v>
      </c>
      <c r="AC338" s="71">
        <v>0</v>
      </c>
      <c r="AD338" s="71">
        <v>0</v>
      </c>
      <c r="AE338" s="72"/>
      <c r="AF338" s="71">
        <v>0</v>
      </c>
      <c r="AG338" s="71">
        <v>303760.06202047889</v>
      </c>
      <c r="AH338" s="71">
        <v>615087.7984650702</v>
      </c>
      <c r="AI338" s="71">
        <v>9917604.1375371814</v>
      </c>
      <c r="AJ338" s="71">
        <v>6144259.5632212199</v>
      </c>
      <c r="AK338" s="71">
        <v>0</v>
      </c>
      <c r="AL338" s="71">
        <v>0</v>
      </c>
      <c r="AM338" s="71">
        <v>442685.97204866272</v>
      </c>
      <c r="AN338" s="71">
        <v>0</v>
      </c>
      <c r="AO338" s="71">
        <v>0</v>
      </c>
      <c r="AP338" s="71">
        <v>17423397.533292614</v>
      </c>
      <c r="AQ338" s="72"/>
      <c r="AR338" s="71">
        <v>18</v>
      </c>
      <c r="AS338" s="71">
        <v>7</v>
      </c>
      <c r="AT338" s="71">
        <v>0</v>
      </c>
      <c r="AU338" s="71">
        <v>0</v>
      </c>
      <c r="AV338" s="71">
        <v>0</v>
      </c>
      <c r="AW338" s="71">
        <v>0</v>
      </c>
      <c r="AX338" s="71"/>
      <c r="AY338" s="72"/>
      <c r="AZ338" s="71">
        <v>108.75399999999999</v>
      </c>
      <c r="BA338" s="71">
        <v>216</v>
      </c>
      <c r="BB338" s="71">
        <v>0</v>
      </c>
      <c r="BC338" s="71">
        <v>0</v>
      </c>
      <c r="BD338" s="71">
        <v>0</v>
      </c>
      <c r="BE338" s="71">
        <v>0</v>
      </c>
      <c r="BF338" s="71"/>
      <c r="BG338" s="72"/>
      <c r="BH338" s="71">
        <v>0</v>
      </c>
      <c r="BI338" s="71">
        <v>0</v>
      </c>
      <c r="BJ338" s="71">
        <v>0</v>
      </c>
      <c r="BK338" s="71">
        <v>0</v>
      </c>
      <c r="BL338" s="71">
        <v>5.1189999999999998</v>
      </c>
      <c r="BM338" s="71">
        <v>0</v>
      </c>
      <c r="BN338" s="72"/>
      <c r="BO338" s="71">
        <v>0</v>
      </c>
      <c r="BP338" s="71">
        <v>0</v>
      </c>
      <c r="BQ338" s="71">
        <v>0</v>
      </c>
      <c r="BR338" s="71">
        <v>0</v>
      </c>
      <c r="BS338" s="71">
        <v>1</v>
      </c>
      <c r="BT338" s="71">
        <v>0</v>
      </c>
      <c r="BU338"/>
      <c r="BV338" s="70">
        <v>5.1189999999999998</v>
      </c>
      <c r="BW338" s="70">
        <v>0</v>
      </c>
      <c r="BX338" s="70">
        <v>0</v>
      </c>
      <c r="BY338" s="70">
        <v>0</v>
      </c>
      <c r="BZ338" s="70">
        <v>0</v>
      </c>
      <c r="CA338" s="70">
        <v>0</v>
      </c>
      <c r="CB338" s="70">
        <v>0</v>
      </c>
      <c r="CC338" s="70">
        <v>0</v>
      </c>
      <c r="CD338" s="70">
        <v>0</v>
      </c>
    </row>
    <row r="339" spans="1:82">
      <c r="A339" s="70" t="s">
        <v>2037</v>
      </c>
      <c r="B339" s="70">
        <v>152</v>
      </c>
      <c r="C339" s="70">
        <v>16</v>
      </c>
      <c r="D339" s="70">
        <v>9</v>
      </c>
      <c r="E339" s="70">
        <v>2019</v>
      </c>
      <c r="F339" s="70" t="s">
        <v>158</v>
      </c>
      <c r="G339" s="70" t="s">
        <v>1576</v>
      </c>
      <c r="H339" s="70" t="s">
        <v>1577</v>
      </c>
      <c r="I339" s="148"/>
      <c r="J339" s="71">
        <v>0</v>
      </c>
      <c r="K339" s="71">
        <v>0.43883072796994194</v>
      </c>
      <c r="L339" s="71">
        <v>4.3605250812524323</v>
      </c>
      <c r="M339" s="71">
        <v>7.3537097973372525</v>
      </c>
      <c r="N339" s="71">
        <v>7.9008780654347737</v>
      </c>
      <c r="O339" s="71">
        <v>3.0364161602609601</v>
      </c>
      <c r="P339" s="71">
        <v>4.3632350829589308</v>
      </c>
      <c r="Q339" s="71">
        <v>0.19235075431856799</v>
      </c>
      <c r="R339" s="71">
        <v>0</v>
      </c>
      <c r="S339" s="71">
        <v>0</v>
      </c>
      <c r="T339" s="72"/>
      <c r="U339" s="71">
        <v>0</v>
      </c>
      <c r="V339" s="71">
        <v>163</v>
      </c>
      <c r="W339" s="71">
        <v>101</v>
      </c>
      <c r="X339" s="71">
        <v>1567</v>
      </c>
      <c r="Y339" s="71">
        <v>1629</v>
      </c>
      <c r="Z339" s="71">
        <v>1901</v>
      </c>
      <c r="AA339" s="71">
        <v>906</v>
      </c>
      <c r="AB339" s="71">
        <v>3117</v>
      </c>
      <c r="AC339" s="71">
        <v>0</v>
      </c>
      <c r="AD339" s="71">
        <v>0</v>
      </c>
      <c r="AE339" s="72"/>
      <c r="AF339" s="71">
        <v>0</v>
      </c>
      <c r="AG339" s="71">
        <v>303670.110141157</v>
      </c>
      <c r="AH339" s="71">
        <v>664111.09429376479</v>
      </c>
      <c r="AI339" s="71">
        <v>9718428.7425935809</v>
      </c>
      <c r="AJ339" s="71">
        <v>6367879.2514760699</v>
      </c>
      <c r="AK339" s="71">
        <v>0</v>
      </c>
      <c r="AL339" s="71">
        <v>0</v>
      </c>
      <c r="AM339" s="71">
        <v>424511.93523656292</v>
      </c>
      <c r="AN339" s="71">
        <v>0</v>
      </c>
      <c r="AO339" s="71">
        <v>0</v>
      </c>
      <c r="AP339" s="71">
        <v>17478601.133741137</v>
      </c>
      <c r="AQ339" s="72"/>
      <c r="AR339" s="71">
        <v>19</v>
      </c>
      <c r="AS339" s="71">
        <v>8</v>
      </c>
      <c r="AT339" s="71">
        <v>0</v>
      </c>
      <c r="AU339" s="71">
        <v>0</v>
      </c>
      <c r="AV339" s="71">
        <v>0</v>
      </c>
      <c r="AW339" s="71">
        <v>0</v>
      </c>
      <c r="AX339" s="71"/>
      <c r="AY339" s="72"/>
      <c r="AZ339" s="71">
        <v>113.754</v>
      </c>
      <c r="BA339" s="71">
        <v>265.7</v>
      </c>
      <c r="BB339" s="71">
        <v>0</v>
      </c>
      <c r="BC339" s="71">
        <v>0</v>
      </c>
      <c r="BD339" s="71">
        <v>0</v>
      </c>
      <c r="BE339" s="71">
        <v>0</v>
      </c>
      <c r="BF339" s="71"/>
      <c r="BG339" s="72"/>
      <c r="BH339" s="71">
        <v>0</v>
      </c>
      <c r="BI339" s="71">
        <v>0</v>
      </c>
      <c r="BJ339" s="71">
        <v>0</v>
      </c>
      <c r="BK339" s="71">
        <v>0</v>
      </c>
      <c r="BL339" s="71">
        <v>5.7690000000000001</v>
      </c>
      <c r="BM339" s="71">
        <v>0</v>
      </c>
      <c r="BN339" s="72"/>
      <c r="BO339" s="71">
        <v>0</v>
      </c>
      <c r="BP339" s="71">
        <v>0</v>
      </c>
      <c r="BQ339" s="71">
        <v>0</v>
      </c>
      <c r="BR339" s="71">
        <v>0</v>
      </c>
      <c r="BS339" s="71">
        <v>1</v>
      </c>
      <c r="BT339" s="71">
        <v>0</v>
      </c>
      <c r="BU339"/>
      <c r="BV339" s="70">
        <v>5.7690000000000001</v>
      </c>
      <c r="BW339" s="70">
        <v>0</v>
      </c>
      <c r="BX339" s="70">
        <v>0</v>
      </c>
      <c r="BY339" s="70">
        <v>0</v>
      </c>
      <c r="BZ339" s="70">
        <v>0</v>
      </c>
      <c r="CA339" s="70">
        <v>0</v>
      </c>
      <c r="CB339" s="70">
        <v>0</v>
      </c>
      <c r="CC339" s="70">
        <v>0</v>
      </c>
      <c r="CD339" s="70">
        <v>0</v>
      </c>
    </row>
    <row r="340" spans="1:82">
      <c r="A340" s="70" t="s">
        <v>2038</v>
      </c>
      <c r="B340" s="70">
        <v>153</v>
      </c>
      <c r="C340" s="70">
        <v>17</v>
      </c>
      <c r="D340" s="70">
        <v>9</v>
      </c>
      <c r="E340" s="70">
        <v>2020</v>
      </c>
      <c r="F340" s="70" t="s">
        <v>159</v>
      </c>
      <c r="G340" s="70" t="s">
        <v>1576</v>
      </c>
      <c r="H340" s="70" t="s">
        <v>1577</v>
      </c>
      <c r="I340" s="148"/>
      <c r="J340" s="71">
        <v>1.238092575195908</v>
      </c>
      <c r="K340" s="71">
        <v>0.26771156805169782</v>
      </c>
      <c r="L340" s="71">
        <v>5.0045445667026449</v>
      </c>
      <c r="M340" s="71">
        <v>5.4266606532446744</v>
      </c>
      <c r="N340" s="71">
        <v>7.3705181956401828</v>
      </c>
      <c r="O340" s="71">
        <v>2.5875591267731575</v>
      </c>
      <c r="P340" s="71">
        <v>4.1095803213127589</v>
      </c>
      <c r="Q340" s="71">
        <v>0.18159902806867301</v>
      </c>
      <c r="R340" s="71">
        <v>0</v>
      </c>
      <c r="S340" s="71">
        <v>0</v>
      </c>
      <c r="T340" s="72"/>
      <c r="U340" s="71">
        <v>57661</v>
      </c>
      <c r="V340" s="71">
        <v>92</v>
      </c>
      <c r="W340" s="71">
        <v>103</v>
      </c>
      <c r="X340" s="71">
        <v>1216</v>
      </c>
      <c r="Y340" s="71">
        <v>1658</v>
      </c>
      <c r="Z340" s="71">
        <v>1849</v>
      </c>
      <c r="AA340" s="71">
        <v>907</v>
      </c>
      <c r="AB340" s="71">
        <v>3080</v>
      </c>
      <c r="AC340" s="71">
        <v>0</v>
      </c>
      <c r="AD340" s="71">
        <v>0</v>
      </c>
      <c r="AE340" s="72"/>
      <c r="AF340" s="71">
        <v>450211.75056326069</v>
      </c>
      <c r="AG340" s="71">
        <v>171522.96119039133</v>
      </c>
      <c r="AH340" s="71">
        <v>733907.89332835248</v>
      </c>
      <c r="AI340" s="71">
        <v>6981884.8962062243</v>
      </c>
      <c r="AJ340" s="71">
        <v>6808556.8064812506</v>
      </c>
      <c r="AK340" s="71"/>
      <c r="AL340" s="71"/>
      <c r="AM340" s="71">
        <v>401974.21951371798</v>
      </c>
      <c r="AN340" s="71"/>
      <c r="AO340" s="71"/>
      <c r="AP340" s="71">
        <v>15548058.527283197</v>
      </c>
      <c r="AQ340" s="72"/>
      <c r="AR340" s="71">
        <v>19</v>
      </c>
      <c r="AS340" s="71">
        <v>8</v>
      </c>
      <c r="AT340" s="71">
        <v>0</v>
      </c>
      <c r="AU340" s="71">
        <v>0</v>
      </c>
      <c r="AV340" s="71">
        <v>0</v>
      </c>
      <c r="AW340" s="71">
        <v>0</v>
      </c>
      <c r="AX340" s="71"/>
      <c r="AY340" s="72"/>
      <c r="AZ340" s="71">
        <v>113.754</v>
      </c>
      <c r="BA340" s="71">
        <v>265.7</v>
      </c>
      <c r="BB340" s="71">
        <v>0</v>
      </c>
      <c r="BC340" s="71">
        <v>0</v>
      </c>
      <c r="BD340" s="71">
        <v>0</v>
      </c>
      <c r="BE340" s="71">
        <v>0</v>
      </c>
      <c r="BF340" s="71"/>
      <c r="BG340" s="72"/>
      <c r="BH340" s="71">
        <v>0</v>
      </c>
      <c r="BI340" s="71">
        <v>0</v>
      </c>
      <c r="BJ340" s="71">
        <v>0</v>
      </c>
      <c r="BK340" s="71">
        <v>0</v>
      </c>
      <c r="BL340" s="71">
        <v>5.3049999999999997</v>
      </c>
      <c r="BM340" s="71">
        <v>0</v>
      </c>
      <c r="BN340" s="72"/>
      <c r="BO340" s="71">
        <v>0</v>
      </c>
      <c r="BP340" s="71">
        <v>0</v>
      </c>
      <c r="BQ340" s="71">
        <v>0</v>
      </c>
      <c r="BR340" s="71">
        <v>0</v>
      </c>
      <c r="BS340" s="71">
        <v>1</v>
      </c>
      <c r="BT340" s="71">
        <v>0</v>
      </c>
      <c r="BU340"/>
      <c r="BV340" s="70">
        <v>5.3049999999999997</v>
      </c>
      <c r="BW340" s="70">
        <v>0</v>
      </c>
      <c r="BX340" s="70">
        <v>0</v>
      </c>
      <c r="BY340" s="70">
        <v>0</v>
      </c>
      <c r="BZ340" s="70">
        <v>0</v>
      </c>
      <c r="CA340" s="70">
        <v>0</v>
      </c>
      <c r="CB340" s="70">
        <v>0</v>
      </c>
      <c r="CC340" s="70">
        <v>0</v>
      </c>
      <c r="CD340" s="70">
        <v>0</v>
      </c>
    </row>
    <row r="341" spans="1:82">
      <c r="A341" s="70" t="s">
        <v>2039</v>
      </c>
      <c r="B341" s="70">
        <v>153</v>
      </c>
      <c r="C341" s="70">
        <v>18</v>
      </c>
      <c r="D341" s="70">
        <v>9</v>
      </c>
      <c r="E341" s="70">
        <v>2021</v>
      </c>
      <c r="F341" s="70" t="s">
        <v>160</v>
      </c>
      <c r="G341" s="70" t="s">
        <v>1576</v>
      </c>
      <c r="H341" s="70" t="s">
        <v>1577</v>
      </c>
      <c r="I341" s="148"/>
      <c r="J341" s="71">
        <v>1.6282534250311329</v>
      </c>
      <c r="K341" s="71">
        <v>0.25788055219615336</v>
      </c>
      <c r="L341" s="71">
        <v>4.5670920400958215</v>
      </c>
      <c r="M341" s="71">
        <v>5.5114060655952466</v>
      </c>
      <c r="N341" s="71">
        <v>6.9611544304801409</v>
      </c>
      <c r="O341" s="71">
        <v>2.4274163017042989</v>
      </c>
      <c r="P341" s="71">
        <v>4.1680090817602684</v>
      </c>
      <c r="Q341" s="71">
        <v>0.17253390235942301</v>
      </c>
      <c r="R341" s="71">
        <v>0</v>
      </c>
      <c r="S341" s="71">
        <v>0</v>
      </c>
      <c r="T341" s="72"/>
      <c r="U341" s="71">
        <v>77874</v>
      </c>
      <c r="V341" s="71">
        <v>92</v>
      </c>
      <c r="W341" s="71">
        <v>103</v>
      </c>
      <c r="X341" s="71">
        <v>1216</v>
      </c>
      <c r="Y341" s="71">
        <v>1585</v>
      </c>
      <c r="Z341" s="71">
        <v>1786</v>
      </c>
      <c r="AA341" s="71">
        <v>897</v>
      </c>
      <c r="AB341" s="71">
        <v>2955</v>
      </c>
      <c r="AC341" s="71">
        <v>0</v>
      </c>
      <c r="AD341" s="71">
        <v>0</v>
      </c>
      <c r="AE341" s="72"/>
      <c r="AF341" s="71">
        <v>596481.32026115374</v>
      </c>
      <c r="AG341" s="71">
        <v>174484.89349665452</v>
      </c>
      <c r="AH341" s="71">
        <v>657991.13715217635</v>
      </c>
      <c r="AI341" s="71">
        <v>7661197.3778638551</v>
      </c>
      <c r="AJ341" s="71">
        <v>6340323.1148088425</v>
      </c>
      <c r="AK341" s="71">
        <v>0</v>
      </c>
      <c r="AL341" s="71">
        <v>0</v>
      </c>
      <c r="AM341" s="71">
        <v>387884.78847205767</v>
      </c>
      <c r="AN341" s="71">
        <v>0</v>
      </c>
      <c r="AO341" s="71">
        <v>0</v>
      </c>
      <c r="AP341" s="71">
        <v>15818362.632054741</v>
      </c>
      <c r="AQ341" s="72"/>
      <c r="AR341" s="71">
        <v>21</v>
      </c>
      <c r="AS341" s="71">
        <v>9</v>
      </c>
      <c r="AT341" s="71">
        <v>0</v>
      </c>
      <c r="AU341" s="71">
        <v>0</v>
      </c>
      <c r="AV341" s="71">
        <v>0</v>
      </c>
      <c r="AW341" s="71">
        <v>0</v>
      </c>
      <c r="AX341" s="71"/>
      <c r="AY341" s="72"/>
      <c r="AZ341" s="71">
        <v>128.75399999999999</v>
      </c>
      <c r="BA341" s="71">
        <v>305.3</v>
      </c>
      <c r="BB341" s="71">
        <v>0</v>
      </c>
      <c r="BC341" s="71">
        <v>0</v>
      </c>
      <c r="BD341" s="71">
        <v>0</v>
      </c>
      <c r="BE341" s="71">
        <v>0</v>
      </c>
      <c r="BF341" s="71"/>
      <c r="BG341" s="72"/>
      <c r="BH341" s="71">
        <v>0</v>
      </c>
      <c r="BI341" s="71">
        <v>0</v>
      </c>
      <c r="BJ341" s="71">
        <v>0</v>
      </c>
      <c r="BK341" s="71">
        <v>0</v>
      </c>
      <c r="BL341" s="71">
        <v>5.0259999999999998</v>
      </c>
      <c r="BM341" s="71">
        <v>0</v>
      </c>
      <c r="BN341" s="72"/>
      <c r="BO341" s="71">
        <v>0</v>
      </c>
      <c r="BP341" s="71">
        <v>0</v>
      </c>
      <c r="BQ341" s="71">
        <v>0</v>
      </c>
      <c r="BR341" s="71">
        <v>0</v>
      </c>
      <c r="BS341" s="71">
        <v>1</v>
      </c>
      <c r="BT341" s="71">
        <v>0</v>
      </c>
      <c r="BU341"/>
      <c r="BV341" s="70">
        <v>5.0259999999999998</v>
      </c>
      <c r="BW341" s="70">
        <v>0</v>
      </c>
      <c r="BX341" s="70">
        <v>0</v>
      </c>
      <c r="BY341" s="70">
        <v>0</v>
      </c>
      <c r="BZ341" s="70">
        <v>0</v>
      </c>
      <c r="CA341" s="70">
        <v>0</v>
      </c>
      <c r="CB341" s="70">
        <v>0</v>
      </c>
      <c r="CC341" s="70">
        <v>0</v>
      </c>
      <c r="CD341" s="70">
        <v>0</v>
      </c>
    </row>
    <row r="342" spans="1:82">
      <c r="A342" s="70" t="s">
        <v>1585</v>
      </c>
      <c r="B342" s="70">
        <v>153</v>
      </c>
      <c r="C342" s="70">
        <v>19</v>
      </c>
      <c r="D342" s="70">
        <v>9</v>
      </c>
      <c r="E342" s="70">
        <v>2022</v>
      </c>
      <c r="F342" s="70" t="s">
        <v>161</v>
      </c>
      <c r="G342" s="70" t="s">
        <v>1576</v>
      </c>
      <c r="H342" s="70" t="s">
        <v>1577</v>
      </c>
      <c r="I342" s="148"/>
      <c r="J342" s="71">
        <v>1.1738648505159215</v>
      </c>
      <c r="K342" s="71">
        <v>0.24667669362194333</v>
      </c>
      <c r="L342" s="71">
        <v>4.0950010145733735</v>
      </c>
      <c r="M342" s="71">
        <v>5.6191674561206026</v>
      </c>
      <c r="N342" s="71">
        <v>6.7604451115037341</v>
      </c>
      <c r="O342" s="71">
        <v>2.4919426813884722</v>
      </c>
      <c r="P342" s="71">
        <v>4.0733863943943964</v>
      </c>
      <c r="Q342" s="71">
        <v>0.16860322894028934</v>
      </c>
      <c r="R342" s="71">
        <v>0</v>
      </c>
      <c r="S342" s="71">
        <v>0</v>
      </c>
      <c r="T342" s="72"/>
      <c r="U342" s="71">
        <v>69050</v>
      </c>
      <c r="V342" s="71">
        <v>92</v>
      </c>
      <c r="W342" s="71">
        <v>103</v>
      </c>
      <c r="X342" s="71">
        <v>1216</v>
      </c>
      <c r="Y342" s="71">
        <v>1563</v>
      </c>
      <c r="Z342" s="71">
        <v>1742</v>
      </c>
      <c r="AA342" s="71">
        <v>890</v>
      </c>
      <c r="AB342" s="71">
        <v>2864</v>
      </c>
      <c r="AC342" s="71">
        <v>0</v>
      </c>
      <c r="AD342" s="71">
        <v>0</v>
      </c>
      <c r="AE342" s="72"/>
      <c r="AF342" s="71">
        <v>471509.70591979148</v>
      </c>
      <c r="AG342" s="71">
        <v>176017.66856150996</v>
      </c>
      <c r="AH342" s="71">
        <v>730376.21127005841</v>
      </c>
      <c r="AI342" s="71">
        <v>7608521.8610153124</v>
      </c>
      <c r="AJ342" s="71">
        <v>6364324.5007855659</v>
      </c>
      <c r="AK342" s="71">
        <v>0</v>
      </c>
      <c r="AL342" s="71">
        <v>0</v>
      </c>
      <c r="AM342" s="71">
        <v>369820.57118197897</v>
      </c>
      <c r="AN342" s="71">
        <v>0</v>
      </c>
      <c r="AO342" s="71">
        <v>0</v>
      </c>
      <c r="AP342" s="71">
        <v>15720570.518734217</v>
      </c>
      <c r="AQ342" s="72"/>
      <c r="AR342" s="71">
        <v>22</v>
      </c>
      <c r="AS342" s="71">
        <v>12</v>
      </c>
      <c r="AT342" s="71">
        <v>0</v>
      </c>
      <c r="AU342" s="71">
        <v>0</v>
      </c>
      <c r="AV342" s="71">
        <v>0</v>
      </c>
      <c r="AW342" s="71">
        <v>0</v>
      </c>
      <c r="AX342" s="71"/>
      <c r="AY342" s="72"/>
      <c r="AZ342" s="71">
        <v>138.054</v>
      </c>
      <c r="BA342" s="71">
        <v>1074.8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2040</v>
      </c>
      <c r="B343" s="70">
        <v>153</v>
      </c>
      <c r="C343" s="70">
        <v>20</v>
      </c>
      <c r="D343" s="70">
        <v>9</v>
      </c>
      <c r="E343" s="70">
        <v>2023</v>
      </c>
      <c r="F343" s="70" t="s">
        <v>1539</v>
      </c>
      <c r="G343" s="70" t="s">
        <v>1576</v>
      </c>
      <c r="H343" s="70" t="s">
        <v>1577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v>
      </c>
      <c r="AS343" s="71">
        <v>12</v>
      </c>
      <c r="AT343" s="71">
        <v>0</v>
      </c>
      <c r="AU343" s="71">
        <v>0</v>
      </c>
      <c r="AV343" s="71">
        <v>0</v>
      </c>
      <c r="AW343" s="71">
        <v>0</v>
      </c>
      <c r="AX343" s="71"/>
      <c r="AY343" s="72"/>
      <c r="AZ343" s="71">
        <v>153.054</v>
      </c>
      <c r="BA343" s="71">
        <v>1074.8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1575</v>
      </c>
      <c r="B344" s="70">
        <v>153</v>
      </c>
      <c r="C344" s="70">
        <v>21</v>
      </c>
      <c r="D344" s="70">
        <v>9</v>
      </c>
      <c r="E344" s="70">
        <v>2024</v>
      </c>
      <c r="F344" s="70" t="s">
        <v>1554</v>
      </c>
      <c r="G344" s="70" t="s">
        <v>1576</v>
      </c>
      <c r="H344" s="70" t="s">
        <v>1577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2041</v>
      </c>
      <c r="B345" s="70">
        <v>35</v>
      </c>
      <c r="C345" s="70">
        <v>1</v>
      </c>
      <c r="D345" s="70">
        <v>3</v>
      </c>
      <c r="E345" s="70">
        <v>1990</v>
      </c>
      <c r="F345" s="70" t="s">
        <v>787</v>
      </c>
      <c r="G345" s="70" t="s">
        <v>2042</v>
      </c>
      <c r="H345" s="70" t="s">
        <v>2043</v>
      </c>
      <c r="I345" s="148"/>
      <c r="J345" s="71">
        <v>4.0783566093902168</v>
      </c>
      <c r="K345" s="71">
        <v>0.82679476638823712</v>
      </c>
      <c r="L345" s="71">
        <v>10.122429532667869</v>
      </c>
      <c r="M345" s="71">
        <v>1.9554739516629189</v>
      </c>
      <c r="N345" s="71">
        <v>6.1386334604863686</v>
      </c>
      <c r="O345" s="71">
        <v>3.0803889587320268</v>
      </c>
      <c r="P345" s="71">
        <v>5.4363249282780117</v>
      </c>
      <c r="Q345" s="71">
        <v>0.32586855540832699</v>
      </c>
      <c r="R345" s="71">
        <v>0</v>
      </c>
      <c r="S345" s="71">
        <v>0.35109584544896122</v>
      </c>
      <c r="T345" s="72"/>
      <c r="U345" s="71">
        <v>305527</v>
      </c>
      <c r="V345" s="71">
        <v>201</v>
      </c>
      <c r="W345" s="71">
        <v>187</v>
      </c>
      <c r="X345" s="71">
        <v>777</v>
      </c>
      <c r="Y345" s="71">
        <v>1421</v>
      </c>
      <c r="Z345" s="71">
        <v>1267</v>
      </c>
      <c r="AA345" s="71">
        <v>1320</v>
      </c>
      <c r="AB345" s="71">
        <v>5291</v>
      </c>
      <c r="AC345" s="71">
        <v>0</v>
      </c>
      <c r="AD345" s="71">
        <v>0.35109584544896122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2044</v>
      </c>
      <c r="B346" s="70">
        <v>36</v>
      </c>
      <c r="C346" s="70">
        <v>2</v>
      </c>
      <c r="D346" s="70">
        <v>3</v>
      </c>
      <c r="E346" s="70">
        <v>2005</v>
      </c>
      <c r="F346" s="70" t="s">
        <v>789</v>
      </c>
      <c r="G346" s="70" t="s">
        <v>2042</v>
      </c>
      <c r="H346" s="70" t="s">
        <v>2043</v>
      </c>
      <c r="I346" s="148"/>
      <c r="J346" s="71">
        <v>1.697575034598221</v>
      </c>
      <c r="K346" s="71">
        <v>0.85549739275488357</v>
      </c>
      <c r="L346" s="71">
        <v>6.2488495296168756</v>
      </c>
      <c r="M346" s="71">
        <v>2.780647579709568</v>
      </c>
      <c r="N346" s="71">
        <v>8.8310236451001227</v>
      </c>
      <c r="O346" s="71">
        <v>3.9414575516316499</v>
      </c>
      <c r="P346" s="71">
        <v>5.430956588676958</v>
      </c>
      <c r="Q346" s="71">
        <v>0.25574704983861002</v>
      </c>
      <c r="R346" s="71">
        <v>0</v>
      </c>
      <c r="S346" s="71">
        <v>0.33604916672706392</v>
      </c>
      <c r="T346" s="72"/>
      <c r="U346" s="71">
        <v>96706</v>
      </c>
      <c r="V346" s="71">
        <v>214</v>
      </c>
      <c r="W346" s="71">
        <v>66</v>
      </c>
      <c r="X346" s="71">
        <v>455</v>
      </c>
      <c r="Y346" s="71">
        <v>1528</v>
      </c>
      <c r="Z346" s="71">
        <v>1876</v>
      </c>
      <c r="AA346" s="71">
        <v>1080</v>
      </c>
      <c r="AB346" s="71">
        <v>4341</v>
      </c>
      <c r="AC346" s="71">
        <v>0</v>
      </c>
      <c r="AD346" s="71">
        <v>0.33604916672706392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2045</v>
      </c>
      <c r="B347" s="70">
        <v>37</v>
      </c>
      <c r="C347" s="70">
        <v>3</v>
      </c>
      <c r="D347" s="70">
        <v>3</v>
      </c>
      <c r="E347" s="70">
        <v>2006</v>
      </c>
      <c r="F347" s="70" t="s">
        <v>790</v>
      </c>
      <c r="G347" s="70" t="s">
        <v>2042</v>
      </c>
      <c r="H347" s="70" t="s">
        <v>2043</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2046</v>
      </c>
      <c r="B348" s="70">
        <v>38</v>
      </c>
      <c r="C348" s="70">
        <v>4</v>
      </c>
      <c r="D348" s="70">
        <v>3</v>
      </c>
      <c r="E348" s="70">
        <v>2007</v>
      </c>
      <c r="F348" s="70" t="s">
        <v>791</v>
      </c>
      <c r="G348" s="70" t="s">
        <v>2042</v>
      </c>
      <c r="H348" s="70" t="s">
        <v>2043</v>
      </c>
      <c r="I348" s="148"/>
      <c r="J348" s="71">
        <v>0.99201661226906479</v>
      </c>
      <c r="K348" s="71">
        <v>0.46410751962229158</v>
      </c>
      <c r="L348" s="71">
        <v>6.8272974617737621</v>
      </c>
      <c r="M348" s="71">
        <v>3.4035353313745511</v>
      </c>
      <c r="N348" s="71">
        <v>8.727210939078331</v>
      </c>
      <c r="O348" s="71">
        <v>3.7389502908850032</v>
      </c>
      <c r="P348" s="71">
        <v>5.2035249371851524</v>
      </c>
      <c r="Q348" s="71">
        <v>0.25851826814557599</v>
      </c>
      <c r="R348" s="71">
        <v>0</v>
      </c>
      <c r="S348" s="71">
        <v>0.30559483925778441</v>
      </c>
      <c r="T348" s="72"/>
      <c r="U348" s="71">
        <v>78455</v>
      </c>
      <c r="V348" s="71">
        <v>155</v>
      </c>
      <c r="W348" s="71">
        <v>79</v>
      </c>
      <c r="X348" s="71">
        <v>712</v>
      </c>
      <c r="Y348" s="71">
        <v>1499</v>
      </c>
      <c r="Z348" s="71">
        <v>1850</v>
      </c>
      <c r="AA348" s="71">
        <v>1019</v>
      </c>
      <c r="AB348" s="71">
        <v>4156</v>
      </c>
      <c r="AC348" s="71">
        <v>0</v>
      </c>
      <c r="AD348" s="71">
        <v>0.30559483925778441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2047</v>
      </c>
      <c r="B349" s="70">
        <v>39</v>
      </c>
      <c r="C349" s="70">
        <v>5</v>
      </c>
      <c r="D349" s="70">
        <v>3</v>
      </c>
      <c r="E349" s="70">
        <v>2008</v>
      </c>
      <c r="F349" s="70" t="s">
        <v>792</v>
      </c>
      <c r="G349" s="1064" t="s">
        <v>2042</v>
      </c>
      <c r="H349" s="70" t="s">
        <v>2043</v>
      </c>
      <c r="I349" s="148"/>
      <c r="J349" s="71">
        <v>0.95270347836510527</v>
      </c>
      <c r="K349" s="71">
        <v>0.35108369259245181</v>
      </c>
      <c r="L349" s="71">
        <v>6.1518208998463528</v>
      </c>
      <c r="M349" s="71">
        <v>3.5578502234278222</v>
      </c>
      <c r="N349" s="71">
        <v>7.1828388929738631</v>
      </c>
      <c r="O349" s="71">
        <v>3.580929088030103</v>
      </c>
      <c r="P349" s="71">
        <v>5.1108831597539179</v>
      </c>
      <c r="Q349" s="71">
        <v>0.24919444636864199</v>
      </c>
      <c r="R349" s="71">
        <v>0</v>
      </c>
      <c r="S349" s="71">
        <v>0.28072305261269048</v>
      </c>
      <c r="T349" s="72"/>
      <c r="U349" s="71">
        <v>77719</v>
      </c>
      <c r="V349" s="71">
        <v>155</v>
      </c>
      <c r="W349" s="71">
        <v>79</v>
      </c>
      <c r="X349" s="71">
        <v>712</v>
      </c>
      <c r="Y349" s="71">
        <v>1504</v>
      </c>
      <c r="Z349" s="71">
        <v>1834</v>
      </c>
      <c r="AA349" s="71">
        <v>1002</v>
      </c>
      <c r="AB349" s="71">
        <v>4072</v>
      </c>
      <c r="AC349" s="71">
        <v>0</v>
      </c>
      <c r="AD349" s="71">
        <v>0.28072305261269048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2048</v>
      </c>
      <c r="B350" s="70">
        <v>40</v>
      </c>
      <c r="C350" s="70">
        <v>6</v>
      </c>
      <c r="D350" s="70">
        <v>3</v>
      </c>
      <c r="E350" s="70">
        <v>2009</v>
      </c>
      <c r="F350" s="70" t="s">
        <v>176</v>
      </c>
      <c r="G350" s="1064" t="s">
        <v>2042</v>
      </c>
      <c r="H350" s="70" t="s">
        <v>2043</v>
      </c>
      <c r="I350" s="148"/>
      <c r="J350" s="71">
        <v>1.0557080540509971</v>
      </c>
      <c r="K350" s="71">
        <v>0.26586445152568799</v>
      </c>
      <c r="L350" s="71">
        <v>4.6920844205914394</v>
      </c>
      <c r="M350" s="71">
        <v>3.581794000288653</v>
      </c>
      <c r="N350" s="71">
        <v>7.0746933802339944</v>
      </c>
      <c r="O350" s="71">
        <v>3.6180249911761151</v>
      </c>
      <c r="P350" s="71">
        <v>4.8641192839330154</v>
      </c>
      <c r="Q350" s="71">
        <v>0.23278135191788099</v>
      </c>
      <c r="R350" s="71">
        <v>0</v>
      </c>
      <c r="S350" s="71">
        <v>0.26408418745296341</v>
      </c>
      <c r="T350" s="72"/>
      <c r="U350" s="71">
        <v>63368</v>
      </c>
      <c r="V350" s="71">
        <v>102</v>
      </c>
      <c r="W350" s="71">
        <v>100</v>
      </c>
      <c r="X350" s="71">
        <v>687</v>
      </c>
      <c r="Y350" s="71">
        <v>1495</v>
      </c>
      <c r="Z350" s="71">
        <v>1829</v>
      </c>
      <c r="AA350" s="71">
        <v>979</v>
      </c>
      <c r="AB350" s="71">
        <v>3993</v>
      </c>
      <c r="AC350" s="71">
        <v>0</v>
      </c>
      <c r="AD350" s="71">
        <v>0.26408418745296341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2049</v>
      </c>
      <c r="B351" s="70">
        <v>41</v>
      </c>
      <c r="C351" s="70">
        <v>7</v>
      </c>
      <c r="D351" s="70">
        <v>3</v>
      </c>
      <c r="E351" s="70">
        <v>2010</v>
      </c>
      <c r="F351" s="70" t="s">
        <v>177</v>
      </c>
      <c r="G351" s="70" t="s">
        <v>2042</v>
      </c>
      <c r="H351" s="70" t="s">
        <v>2043</v>
      </c>
      <c r="I351" s="148"/>
      <c r="J351" s="71">
        <v>1.0436568547982741</v>
      </c>
      <c r="K351" s="71">
        <v>0.26353560385934088</v>
      </c>
      <c r="L351" s="71">
        <v>4.520109477568246</v>
      </c>
      <c r="M351" s="71">
        <v>3.3641201137216221</v>
      </c>
      <c r="N351" s="71">
        <v>8.2654206381889814</v>
      </c>
      <c r="O351" s="71">
        <v>3.5894765504802009</v>
      </c>
      <c r="P351" s="71">
        <v>4.8460256307786107</v>
      </c>
      <c r="Q351" s="71">
        <v>0.238792942339077</v>
      </c>
      <c r="R351" s="71">
        <v>0</v>
      </c>
      <c r="S351" s="71">
        <v>0.2687220640111222</v>
      </c>
      <c r="T351" s="72"/>
      <c r="U351" s="71">
        <v>73276</v>
      </c>
      <c r="V351" s="71">
        <v>102</v>
      </c>
      <c r="W351" s="71">
        <v>100</v>
      </c>
      <c r="X351" s="71">
        <v>687</v>
      </c>
      <c r="Y351" s="71">
        <v>1493</v>
      </c>
      <c r="Z351" s="71">
        <v>1823</v>
      </c>
      <c r="AA351" s="71">
        <v>951</v>
      </c>
      <c r="AB351" s="71">
        <v>3925</v>
      </c>
      <c r="AC351" s="71">
        <v>0</v>
      </c>
      <c r="AD351" s="71">
        <v>0.2687220640111222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2050</v>
      </c>
      <c r="B352" s="70">
        <v>42</v>
      </c>
      <c r="C352" s="70">
        <v>8</v>
      </c>
      <c r="D352" s="70">
        <v>3</v>
      </c>
      <c r="E352" s="70">
        <v>2011</v>
      </c>
      <c r="F352" s="70" t="s">
        <v>178</v>
      </c>
      <c r="G352" s="70" t="s">
        <v>2042</v>
      </c>
      <c r="H352" s="70" t="s">
        <v>2043</v>
      </c>
      <c r="I352" s="148"/>
      <c r="J352" s="71">
        <v>1.1798255973066321</v>
      </c>
      <c r="K352" s="71">
        <v>0.35798692706382113</v>
      </c>
      <c r="L352" s="71">
        <v>3.8579990110781091</v>
      </c>
      <c r="M352" s="71">
        <v>3.884856692792074</v>
      </c>
      <c r="N352" s="71">
        <v>7.6254563361440439</v>
      </c>
      <c r="O352" s="71">
        <v>3.5189346827119632</v>
      </c>
      <c r="P352" s="71">
        <v>4.616911069734245</v>
      </c>
      <c r="Q352" s="71">
        <v>0.27172550586371402</v>
      </c>
      <c r="R352" s="71">
        <v>0</v>
      </c>
      <c r="S352" s="71">
        <v>0.23021564355828689</v>
      </c>
      <c r="T352" s="72"/>
      <c r="U352" s="71">
        <v>63942</v>
      </c>
      <c r="V352" s="71">
        <v>102</v>
      </c>
      <c r="W352" s="71">
        <v>100</v>
      </c>
      <c r="X352" s="71">
        <v>687</v>
      </c>
      <c r="Y352" s="71">
        <v>1477</v>
      </c>
      <c r="Z352" s="71">
        <v>1826</v>
      </c>
      <c r="AA352" s="71">
        <v>933</v>
      </c>
      <c r="AB352" s="71">
        <v>3872</v>
      </c>
      <c r="AC352" s="71">
        <v>0</v>
      </c>
      <c r="AD352" s="71">
        <v>0.23021564355828689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2051</v>
      </c>
      <c r="B353" s="70">
        <v>43</v>
      </c>
      <c r="C353" s="70">
        <v>9</v>
      </c>
      <c r="D353" s="70">
        <v>3</v>
      </c>
      <c r="E353" s="70">
        <v>2012</v>
      </c>
      <c r="F353" s="70" t="s">
        <v>179</v>
      </c>
      <c r="G353" s="70" t="s">
        <v>2042</v>
      </c>
      <c r="H353" s="70" t="s">
        <v>2043</v>
      </c>
      <c r="I353" s="148"/>
      <c r="J353" s="71">
        <v>1.091922424936959</v>
      </c>
      <c r="K353" s="71">
        <v>0.33280823534161702</v>
      </c>
      <c r="L353" s="71">
        <v>3.8095814151533172</v>
      </c>
      <c r="M353" s="71">
        <v>3.865279865744728</v>
      </c>
      <c r="N353" s="71">
        <v>8.1807862494578369</v>
      </c>
      <c r="O353" s="71">
        <v>3.4702120583823861</v>
      </c>
      <c r="P353" s="71">
        <v>4.6481556171011524</v>
      </c>
      <c r="Q353" s="71">
        <v>0.29026830063440701</v>
      </c>
      <c r="R353" s="71">
        <v>0</v>
      </c>
      <c r="S353" s="71">
        <v>0.2415975519446682</v>
      </c>
      <c r="T353" s="72"/>
      <c r="U353" s="71">
        <v>68731</v>
      </c>
      <c r="V353" s="71">
        <v>102</v>
      </c>
      <c r="W353" s="71">
        <v>100</v>
      </c>
      <c r="X353" s="71">
        <v>687</v>
      </c>
      <c r="Y353" s="71">
        <v>1483</v>
      </c>
      <c r="Z353" s="71">
        <v>1815</v>
      </c>
      <c r="AA353" s="71">
        <v>934</v>
      </c>
      <c r="AB353" s="71">
        <v>3807</v>
      </c>
      <c r="AC353" s="71">
        <v>0</v>
      </c>
      <c r="AD353" s="71">
        <v>0.2415975519446682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2052</v>
      </c>
      <c r="B354" s="70">
        <v>44</v>
      </c>
      <c r="C354" s="70">
        <v>10</v>
      </c>
      <c r="D354" s="70">
        <v>3</v>
      </c>
      <c r="E354" s="70">
        <v>2013</v>
      </c>
      <c r="F354" s="70" t="s">
        <v>180</v>
      </c>
      <c r="G354" s="70" t="s">
        <v>2042</v>
      </c>
      <c r="H354" s="70" t="s">
        <v>2043</v>
      </c>
      <c r="I354" s="148"/>
      <c r="J354" s="71">
        <v>0.69566798724700907</v>
      </c>
      <c r="K354" s="71">
        <v>0.30201120348271882</v>
      </c>
      <c r="L354" s="71">
        <v>3.0170383945435311</v>
      </c>
      <c r="M354" s="71">
        <v>3.8139282756502082</v>
      </c>
      <c r="N354" s="71">
        <v>9.2302720847181767</v>
      </c>
      <c r="O354" s="71">
        <v>3.3255560356151626</v>
      </c>
      <c r="P354" s="71">
        <v>4.6157162619758934</v>
      </c>
      <c r="Q354" s="71">
        <v>0.29015820663630298</v>
      </c>
      <c r="R354" s="71">
        <v>0</v>
      </c>
      <c r="S354" s="71">
        <v>0.2937239336186741</v>
      </c>
      <c r="T354" s="72"/>
      <c r="U354" s="71">
        <v>41672</v>
      </c>
      <c r="V354" s="71">
        <v>102</v>
      </c>
      <c r="W354" s="71">
        <v>100</v>
      </c>
      <c r="X354" s="71">
        <v>687</v>
      </c>
      <c r="Y354" s="71">
        <v>1467</v>
      </c>
      <c r="Z354" s="71">
        <v>1817</v>
      </c>
      <c r="AA354" s="71">
        <v>924</v>
      </c>
      <c r="AB354" s="71">
        <v>3751</v>
      </c>
      <c r="AC354" s="71">
        <v>0</v>
      </c>
      <c r="AD354" s="71">
        <v>0.2937239336186741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2053</v>
      </c>
      <c r="B355" s="70">
        <v>45</v>
      </c>
      <c r="C355" s="70">
        <v>11</v>
      </c>
      <c r="D355" s="70">
        <v>3</v>
      </c>
      <c r="E355" s="70">
        <v>2014</v>
      </c>
      <c r="F355" s="70" t="s">
        <v>181</v>
      </c>
      <c r="G355" s="70" t="s">
        <v>2042</v>
      </c>
      <c r="H355" s="70" t="s">
        <v>2043</v>
      </c>
      <c r="I355" s="148"/>
      <c r="J355" s="71">
        <v>0.39868875668976511</v>
      </c>
      <c r="K355" s="71">
        <v>0.30672561616736749</v>
      </c>
      <c r="L355" s="71">
        <v>4.8793452872127716</v>
      </c>
      <c r="M355" s="71">
        <v>3.638145581783641</v>
      </c>
      <c r="N355" s="71">
        <v>7.3745851550872121</v>
      </c>
      <c r="O355" s="71">
        <v>3.1488167584386164</v>
      </c>
      <c r="P355" s="71">
        <v>4.5894947595656204</v>
      </c>
      <c r="Q355" s="71">
        <v>0.26970607915484501</v>
      </c>
      <c r="R355" s="71">
        <v>0</v>
      </c>
      <c r="S355" s="71">
        <v>0.28491688777809349</v>
      </c>
      <c r="T355" s="72"/>
      <c r="U355" s="71">
        <v>31437</v>
      </c>
      <c r="V355" s="71">
        <v>97</v>
      </c>
      <c r="W355" s="71">
        <v>100</v>
      </c>
      <c r="X355" s="71">
        <v>671</v>
      </c>
      <c r="Y355" s="71">
        <v>1447</v>
      </c>
      <c r="Z355" s="71">
        <v>1812</v>
      </c>
      <c r="AA355" s="71">
        <v>914</v>
      </c>
      <c r="AB355" s="71">
        <v>3634</v>
      </c>
      <c r="AC355" s="71">
        <v>0</v>
      </c>
      <c r="AD355" s="71">
        <v>0.28491688777809349</v>
      </c>
      <c r="AE355" s="72"/>
      <c r="AF355" s="71"/>
      <c r="AG355" s="71"/>
      <c r="AH355" s="71"/>
      <c r="AI355" s="71"/>
      <c r="AJ355" s="71"/>
      <c r="AK355" s="71"/>
      <c r="AL355" s="71"/>
      <c r="AM355" s="71"/>
      <c r="AN355" s="71"/>
      <c r="AO355" s="71"/>
      <c r="AP355" s="71"/>
      <c r="AQ355" s="72"/>
      <c r="AR355" s="71">
        <v>12</v>
      </c>
      <c r="AS355" s="71">
        <v>0</v>
      </c>
      <c r="AT355" s="71">
        <v>0</v>
      </c>
      <c r="AU355" s="71">
        <v>0</v>
      </c>
      <c r="AV355" s="71">
        <v>0</v>
      </c>
      <c r="AW355" s="71">
        <v>0</v>
      </c>
      <c r="AX355" s="71"/>
      <c r="AY355" s="72"/>
      <c r="AZ355" s="71">
        <v>53.9</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2054</v>
      </c>
      <c r="B356" s="70">
        <v>46</v>
      </c>
      <c r="C356" s="70">
        <v>12</v>
      </c>
      <c r="D356" s="70">
        <v>3</v>
      </c>
      <c r="E356" s="70">
        <v>2015</v>
      </c>
      <c r="F356" s="70" t="s">
        <v>182</v>
      </c>
      <c r="G356" s="70" t="s">
        <v>2042</v>
      </c>
      <c r="H356" s="70" t="s">
        <v>2043</v>
      </c>
      <c r="I356" s="148"/>
      <c r="J356" s="71">
        <v>0.4207349571386555</v>
      </c>
      <c r="K356" s="71">
        <v>0.28927793873827179</v>
      </c>
      <c r="L356" s="71">
        <v>5.2237795338613129</v>
      </c>
      <c r="M356" s="71">
        <v>3.455131218111724</v>
      </c>
      <c r="N356" s="71">
        <v>7.0047362338402186</v>
      </c>
      <c r="O356" s="71">
        <v>3.1515043382585644</v>
      </c>
      <c r="P356" s="71">
        <v>4.5579436552042889</v>
      </c>
      <c r="Q356" s="71">
        <v>0.25712273315491202</v>
      </c>
      <c r="R356" s="71">
        <v>0</v>
      </c>
      <c r="S356" s="71">
        <v>0.25135438821565459</v>
      </c>
      <c r="T356" s="72"/>
      <c r="U356" s="71">
        <v>32651</v>
      </c>
      <c r="V356" s="71">
        <v>97</v>
      </c>
      <c r="W356" s="71">
        <v>100</v>
      </c>
      <c r="X356" s="71">
        <v>671</v>
      </c>
      <c r="Y356" s="71">
        <v>1420</v>
      </c>
      <c r="Z356" s="71">
        <v>1831</v>
      </c>
      <c r="AA356" s="71">
        <v>907</v>
      </c>
      <c r="AB356" s="71">
        <v>3539</v>
      </c>
      <c r="AC356" s="71">
        <v>0</v>
      </c>
      <c r="AD356" s="71">
        <v>0.25135438821565459</v>
      </c>
      <c r="AE356" s="72"/>
      <c r="AF356" s="71">
        <v>458044.50887834048</v>
      </c>
      <c r="AG356" s="71">
        <v>203434.9809838174</v>
      </c>
      <c r="AH356" s="71">
        <v>1320072.764970684</v>
      </c>
      <c r="AI356" s="71">
        <v>4287889.0721959621</v>
      </c>
      <c r="AJ356" s="71">
        <v>7593376.2391190669</v>
      </c>
      <c r="AK356" s="71">
        <v>0</v>
      </c>
      <c r="AL356" s="71">
        <v>0</v>
      </c>
      <c r="AM356" s="71">
        <v>485005.10445335158</v>
      </c>
      <c r="AN356" s="71">
        <v>0</v>
      </c>
      <c r="AO356" s="71">
        <v>0</v>
      </c>
      <c r="AP356" s="71">
        <v>14347822.670601223</v>
      </c>
      <c r="AQ356" s="72"/>
      <c r="AR356" s="71">
        <v>12</v>
      </c>
      <c r="AS356" s="71">
        <v>0</v>
      </c>
      <c r="AT356" s="71">
        <v>0</v>
      </c>
      <c r="AU356" s="71">
        <v>0</v>
      </c>
      <c r="AV356" s="71">
        <v>0</v>
      </c>
      <c r="AW356" s="71">
        <v>0</v>
      </c>
      <c r="AX356" s="71"/>
      <c r="AY356" s="72"/>
      <c r="AZ356" s="71">
        <v>53.9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2055</v>
      </c>
      <c r="B357" s="70">
        <v>47</v>
      </c>
      <c r="C357" s="70">
        <v>13</v>
      </c>
      <c r="D357" s="70">
        <v>3</v>
      </c>
      <c r="E357" s="70">
        <v>2016</v>
      </c>
      <c r="F357" s="70" t="s">
        <v>155</v>
      </c>
      <c r="G357" s="70" t="s">
        <v>2042</v>
      </c>
      <c r="H357" s="70" t="s">
        <v>2043</v>
      </c>
      <c r="I357" s="148"/>
      <c r="J357" s="71">
        <v>0.75895529778374848</v>
      </c>
      <c r="K357" s="71">
        <v>0.3074892144599653</v>
      </c>
      <c r="L357" s="71">
        <v>4.9498732081087295</v>
      </c>
      <c r="M357" s="71">
        <v>3.0032747304634206</v>
      </c>
      <c r="N357" s="71">
        <v>7.1225375879063542</v>
      </c>
      <c r="O357" s="71">
        <v>3.0894300209315637</v>
      </c>
      <c r="P357" s="71">
        <v>4.5331875644786503</v>
      </c>
      <c r="Q357" s="71">
        <v>0.24728272950742258</v>
      </c>
      <c r="R357" s="71">
        <v>0</v>
      </c>
      <c r="S357" s="71">
        <v>0.3441078512108548</v>
      </c>
      <c r="T357" s="72"/>
      <c r="U357" s="71">
        <v>46459</v>
      </c>
      <c r="V357" s="71">
        <v>97</v>
      </c>
      <c r="W357" s="71">
        <v>100</v>
      </c>
      <c r="X357" s="71">
        <v>671</v>
      </c>
      <c r="Y357" s="71">
        <v>1419</v>
      </c>
      <c r="Z357" s="71">
        <v>1817</v>
      </c>
      <c r="AA357" s="71">
        <v>933</v>
      </c>
      <c r="AB357" s="71">
        <v>3501</v>
      </c>
      <c r="AC357" s="71">
        <v>0</v>
      </c>
      <c r="AD357" s="71">
        <v>0.3441078512108548</v>
      </c>
      <c r="AE357" s="72"/>
      <c r="AF357" s="71">
        <v>951086.69172056683</v>
      </c>
      <c r="AG357" s="71">
        <v>213941.21370449319</v>
      </c>
      <c r="AH357" s="71">
        <v>891003.50136012875</v>
      </c>
      <c r="AI357" s="71">
        <v>4148587.6581293088</v>
      </c>
      <c r="AJ357" s="71">
        <v>7741531.9212264745</v>
      </c>
      <c r="AK357" s="71">
        <v>0</v>
      </c>
      <c r="AL357" s="71">
        <v>0</v>
      </c>
      <c r="AM357" s="71">
        <v>480170.1193317782</v>
      </c>
      <c r="AN357" s="71">
        <v>0</v>
      </c>
      <c r="AO357" s="71">
        <v>0</v>
      </c>
      <c r="AP357" s="71">
        <v>14426321.105472751</v>
      </c>
      <c r="AQ357" s="72"/>
      <c r="AR357" s="71">
        <v>12</v>
      </c>
      <c r="AS357" s="71">
        <v>0</v>
      </c>
      <c r="AT357" s="71">
        <v>0</v>
      </c>
      <c r="AU357" s="71">
        <v>0</v>
      </c>
      <c r="AV357" s="71">
        <v>0</v>
      </c>
      <c r="AW357" s="71">
        <v>0</v>
      </c>
      <c r="AX357" s="71"/>
      <c r="AY357" s="72"/>
      <c r="AZ357" s="71">
        <v>53.9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2056</v>
      </c>
      <c r="B358" s="70">
        <v>48</v>
      </c>
      <c r="C358" s="70">
        <v>14</v>
      </c>
      <c r="D358" s="70">
        <v>3</v>
      </c>
      <c r="E358" s="70">
        <v>2017</v>
      </c>
      <c r="F358" s="70" t="s">
        <v>156</v>
      </c>
      <c r="G358" s="70" t="s">
        <v>2042</v>
      </c>
      <c r="H358" s="70" t="s">
        <v>2043</v>
      </c>
      <c r="I358" s="148"/>
      <c r="J358" s="71">
        <v>0.58518485504874451</v>
      </c>
      <c r="K358" s="71">
        <v>0.29835047448483476</v>
      </c>
      <c r="L358" s="71">
        <v>4.7808843406311263</v>
      </c>
      <c r="M358" s="71">
        <v>2.7015519758885143</v>
      </c>
      <c r="N358" s="71">
        <v>7.4903592576542914</v>
      </c>
      <c r="O358" s="71">
        <v>3.0122571324396126</v>
      </c>
      <c r="P358" s="71">
        <v>4.3934287356917645</v>
      </c>
      <c r="Q358" s="71">
        <v>0.23045345532137501</v>
      </c>
      <c r="R358" s="71">
        <v>0</v>
      </c>
      <c r="S358" s="71">
        <v>0.39893190638445242</v>
      </c>
      <c r="T358" s="72"/>
      <c r="U358" s="71">
        <v>44376</v>
      </c>
      <c r="V358" s="71">
        <v>97</v>
      </c>
      <c r="W358" s="71">
        <v>100</v>
      </c>
      <c r="X358" s="71">
        <v>671</v>
      </c>
      <c r="Y358" s="71">
        <v>1388</v>
      </c>
      <c r="Z358" s="71">
        <v>1801</v>
      </c>
      <c r="AA358" s="71">
        <v>910</v>
      </c>
      <c r="AB358" s="71">
        <v>3374</v>
      </c>
      <c r="AC358" s="71">
        <v>0</v>
      </c>
      <c r="AD358" s="71">
        <v>0.39893190638445242</v>
      </c>
      <c r="AE358" s="72"/>
      <c r="AF358" s="71">
        <v>748904.80530113226</v>
      </c>
      <c r="AG358" s="71">
        <v>204837.56887903641</v>
      </c>
      <c r="AH358" s="71">
        <v>1033876.7992668221</v>
      </c>
      <c r="AI358" s="71">
        <v>3953558.6386485738</v>
      </c>
      <c r="AJ358" s="71">
        <v>7782223.8846625676</v>
      </c>
      <c r="AK358" s="71">
        <v>0</v>
      </c>
      <c r="AL358" s="71">
        <v>0</v>
      </c>
      <c r="AM358" s="71">
        <v>463475.86045989773</v>
      </c>
      <c r="AN358" s="71">
        <v>0</v>
      </c>
      <c r="AO358" s="71">
        <v>0</v>
      </c>
      <c r="AP358" s="71">
        <v>14186877.55721803</v>
      </c>
      <c r="AQ358" s="72"/>
      <c r="AR358" s="71">
        <v>12</v>
      </c>
      <c r="AS358" s="71">
        <v>1</v>
      </c>
      <c r="AT358" s="71">
        <v>0</v>
      </c>
      <c r="AU358" s="71">
        <v>0</v>
      </c>
      <c r="AV358" s="71">
        <v>0</v>
      </c>
      <c r="AW358" s="71">
        <v>0</v>
      </c>
      <c r="AX358" s="71"/>
      <c r="AY358" s="72"/>
      <c r="AZ358" s="71">
        <v>53.9</v>
      </c>
      <c r="BA358" s="71">
        <v>12.5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2057</v>
      </c>
      <c r="B359" s="70">
        <v>49</v>
      </c>
      <c r="C359" s="70">
        <v>15</v>
      </c>
      <c r="D359" s="70">
        <v>3</v>
      </c>
      <c r="E359" s="70">
        <v>2018</v>
      </c>
      <c r="F359" s="70" t="s">
        <v>183</v>
      </c>
      <c r="G359" s="70" t="s">
        <v>2042</v>
      </c>
      <c r="H359" s="70" t="s">
        <v>2043</v>
      </c>
      <c r="I359" s="148"/>
      <c r="J359" s="71">
        <v>0.57223695850773348</v>
      </c>
      <c r="K359" s="71">
        <v>0.28212226435732346</v>
      </c>
      <c r="L359" s="71">
        <v>4.3815931271428186</v>
      </c>
      <c r="M359" s="71">
        <v>2.8306414185447673</v>
      </c>
      <c r="N359" s="71">
        <v>6.2770425055221626</v>
      </c>
      <c r="O359" s="71">
        <v>2.9408932836443782</v>
      </c>
      <c r="P359" s="71">
        <v>4.2397581443728232</v>
      </c>
      <c r="Q359" s="71">
        <v>0.207698990986912</v>
      </c>
      <c r="R359" s="71">
        <v>0</v>
      </c>
      <c r="S359" s="71">
        <v>0.30357285879799378</v>
      </c>
      <c r="T359" s="72"/>
      <c r="U359" s="71">
        <v>39106</v>
      </c>
      <c r="V359" s="71">
        <v>97</v>
      </c>
      <c r="W359" s="71">
        <v>100</v>
      </c>
      <c r="X359" s="71">
        <v>671</v>
      </c>
      <c r="Y359" s="71">
        <v>1365</v>
      </c>
      <c r="Z359" s="71">
        <v>1792</v>
      </c>
      <c r="AA359" s="71">
        <v>887</v>
      </c>
      <c r="AB359" s="71">
        <v>3277</v>
      </c>
      <c r="AC359" s="71">
        <v>0</v>
      </c>
      <c r="AD359" s="71">
        <v>0.30357285879799378</v>
      </c>
      <c r="AE359" s="72"/>
      <c r="AF359" s="71">
        <v>720616.0217865773</v>
      </c>
      <c r="AG359" s="71">
        <v>191660.1893791066</v>
      </c>
      <c r="AH359" s="71">
        <v>996316.55529541383</v>
      </c>
      <c r="AI359" s="71">
        <v>3992695.358170215</v>
      </c>
      <c r="AJ359" s="71">
        <v>6887989.7786627067</v>
      </c>
      <c r="AK359" s="71">
        <v>0</v>
      </c>
      <c r="AL359" s="71">
        <v>0</v>
      </c>
      <c r="AM359" s="71">
        <v>451082.68980207329</v>
      </c>
      <c r="AN359" s="71">
        <v>0</v>
      </c>
      <c r="AO359" s="71">
        <v>0</v>
      </c>
      <c r="AP359" s="71">
        <v>13240360.593096092</v>
      </c>
      <c r="AQ359" s="72"/>
      <c r="AR359" s="71">
        <v>13</v>
      </c>
      <c r="AS359" s="71">
        <v>5</v>
      </c>
      <c r="AT359" s="71">
        <v>0</v>
      </c>
      <c r="AU359" s="71">
        <v>0</v>
      </c>
      <c r="AV359" s="71">
        <v>0</v>
      </c>
      <c r="AW359" s="71">
        <v>0</v>
      </c>
      <c r="AX359" s="71"/>
      <c r="AY359" s="72"/>
      <c r="AZ359" s="71">
        <v>62.7</v>
      </c>
      <c r="BA359" s="71">
        <v>211</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2058</v>
      </c>
      <c r="B360" s="70">
        <v>50</v>
      </c>
      <c r="C360" s="70">
        <v>16</v>
      </c>
      <c r="D360" s="70">
        <v>3</v>
      </c>
      <c r="E360" s="70">
        <v>2019</v>
      </c>
      <c r="F360" s="70" t="s">
        <v>158</v>
      </c>
      <c r="G360" s="70" t="s">
        <v>2042</v>
      </c>
      <c r="H360" s="70" t="s">
        <v>2043</v>
      </c>
      <c r="I360" s="148"/>
      <c r="J360" s="71">
        <v>0.29846152412182053</v>
      </c>
      <c r="K360" s="71">
        <v>0.26439051688205667</v>
      </c>
      <c r="L360" s="71">
        <v>4.4221667324575744</v>
      </c>
      <c r="M360" s="71">
        <v>2.6751164057636068</v>
      </c>
      <c r="N360" s="71">
        <v>5.8650151812028817</v>
      </c>
      <c r="O360" s="71">
        <v>2.8319652036521212</v>
      </c>
      <c r="P360" s="71">
        <v>3.9538807981338659</v>
      </c>
      <c r="Q360" s="71">
        <v>0.19636191858892599</v>
      </c>
      <c r="R360" s="71">
        <v>0</v>
      </c>
      <c r="S360" s="71">
        <v>0.26817366343843846</v>
      </c>
      <c r="T360" s="72"/>
      <c r="U360" s="71">
        <v>21512</v>
      </c>
      <c r="V360" s="71">
        <v>97</v>
      </c>
      <c r="W360" s="71">
        <v>100</v>
      </c>
      <c r="X360" s="71">
        <v>671</v>
      </c>
      <c r="Y360" s="71">
        <v>1355</v>
      </c>
      <c r="Z360" s="71">
        <v>1773</v>
      </c>
      <c r="AA360" s="71">
        <v>821</v>
      </c>
      <c r="AB360" s="71">
        <v>3182</v>
      </c>
      <c r="AC360" s="71">
        <v>0</v>
      </c>
      <c r="AD360" s="71">
        <v>0.26817366343843851</v>
      </c>
      <c r="AE360" s="72"/>
      <c r="AF360" s="71">
        <v>401328.52500144148</v>
      </c>
      <c r="AG360" s="71">
        <v>184401.85826404401</v>
      </c>
      <c r="AH360" s="71">
        <v>1037440.221113515</v>
      </c>
      <c r="AI360" s="71">
        <v>3863595.8156197248</v>
      </c>
      <c r="AJ360" s="71">
        <v>6531595.4490287956</v>
      </c>
      <c r="AK360" s="71">
        <v>0</v>
      </c>
      <c r="AL360" s="71">
        <v>0</v>
      </c>
      <c r="AM360" s="71">
        <v>433364.44591682492</v>
      </c>
      <c r="AN360" s="71">
        <v>0</v>
      </c>
      <c r="AO360" s="71">
        <v>0</v>
      </c>
      <c r="AP360" s="71">
        <v>12451726.314944346</v>
      </c>
      <c r="AQ360" s="72"/>
      <c r="AR360" s="71">
        <v>15</v>
      </c>
      <c r="AS360" s="71">
        <v>5</v>
      </c>
      <c r="AT360" s="71">
        <v>0</v>
      </c>
      <c r="AU360" s="71">
        <v>0</v>
      </c>
      <c r="AV360" s="71">
        <v>0</v>
      </c>
      <c r="AW360" s="71">
        <v>0</v>
      </c>
      <c r="AX360" s="71"/>
      <c r="AY360" s="72"/>
      <c r="AZ360" s="71">
        <v>76.099999999999994</v>
      </c>
      <c r="BA360" s="71">
        <v>210.5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2059</v>
      </c>
      <c r="B361" s="70">
        <v>51</v>
      </c>
      <c r="C361" s="70">
        <v>17</v>
      </c>
      <c r="D361" s="70">
        <v>3</v>
      </c>
      <c r="E361" s="70">
        <v>2020</v>
      </c>
      <c r="F361" s="70" t="s">
        <v>159</v>
      </c>
      <c r="G361" s="70" t="s">
        <v>2042</v>
      </c>
      <c r="H361" s="70" t="s">
        <v>2043</v>
      </c>
      <c r="I361" s="148"/>
      <c r="J361" s="71">
        <v>0.39707662338791988</v>
      </c>
      <c r="K361" s="71">
        <v>0.20579175178196951</v>
      </c>
      <c r="L361" s="71">
        <v>3.4712311805491876</v>
      </c>
      <c r="M361" s="71">
        <v>2.3629246927455916</v>
      </c>
      <c r="N361" s="71">
        <v>5.4929506935458878</v>
      </c>
      <c r="O361" s="71">
        <v>2.4532131688660601</v>
      </c>
      <c r="P361" s="71">
        <v>3.6927320417529201</v>
      </c>
      <c r="Q361" s="71">
        <v>0.18177591023886999</v>
      </c>
      <c r="R361" s="71">
        <v>0</v>
      </c>
      <c r="S361" s="71">
        <v>0.1879760870053864</v>
      </c>
      <c r="T361" s="72"/>
      <c r="U361" s="71">
        <v>30138</v>
      </c>
      <c r="V361" s="71">
        <v>65</v>
      </c>
      <c r="W361" s="71">
        <v>94</v>
      </c>
      <c r="X361" s="71">
        <v>632</v>
      </c>
      <c r="Y361" s="71">
        <v>1349</v>
      </c>
      <c r="Z361" s="71">
        <v>1753</v>
      </c>
      <c r="AA361" s="71">
        <v>815</v>
      </c>
      <c r="AB361" s="71">
        <v>3083</v>
      </c>
      <c r="AC361" s="71">
        <v>0</v>
      </c>
      <c r="AD361" s="71">
        <v>0.1879760870053864</v>
      </c>
      <c r="AE361" s="72"/>
      <c r="AF361" s="71">
        <v>530497.02824780205</v>
      </c>
      <c r="AG361" s="71">
        <v>146378.3468062662</v>
      </c>
      <c r="AH361" s="71">
        <v>841628.69484809029</v>
      </c>
      <c r="AI361" s="71">
        <v>3634182.468574476</v>
      </c>
      <c r="AJ361" s="71">
        <v>6518744.3575581396</v>
      </c>
      <c r="AK361" s="71"/>
      <c r="AL361" s="71"/>
      <c r="AM361" s="71">
        <v>402365.75284441316</v>
      </c>
      <c r="AN361" s="71"/>
      <c r="AO361" s="71"/>
      <c r="AP361" s="71">
        <v>12073796.648879187</v>
      </c>
      <c r="AQ361" s="72"/>
      <c r="AR361" s="71">
        <v>15</v>
      </c>
      <c r="AS361" s="71">
        <v>5</v>
      </c>
      <c r="AT361" s="71">
        <v>0</v>
      </c>
      <c r="AU361" s="71">
        <v>0</v>
      </c>
      <c r="AV361" s="71">
        <v>0</v>
      </c>
      <c r="AW361" s="71">
        <v>0</v>
      </c>
      <c r="AX361" s="71"/>
      <c r="AY361" s="72"/>
      <c r="AZ361" s="71">
        <v>76.099999999999994</v>
      </c>
      <c r="BA361" s="71">
        <v>210.5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2060</v>
      </c>
      <c r="B362" s="70">
        <v>51</v>
      </c>
      <c r="C362" s="70">
        <v>18</v>
      </c>
      <c r="D362" s="70">
        <v>3</v>
      </c>
      <c r="E362" s="70">
        <v>2021</v>
      </c>
      <c r="F362" s="70" t="s">
        <v>160</v>
      </c>
      <c r="G362" s="70" t="s">
        <v>2042</v>
      </c>
      <c r="H362" s="70" t="s">
        <v>2043</v>
      </c>
      <c r="I362" s="148"/>
      <c r="J362" s="71">
        <v>0.40968537147117579</v>
      </c>
      <c r="K362" s="71">
        <v>0.20134045446182486</v>
      </c>
      <c r="L362" s="71">
        <v>3.6300783925663884</v>
      </c>
      <c r="M362" s="71">
        <v>2.745821619015834</v>
      </c>
      <c r="N362" s="71">
        <v>5.8524107029683465</v>
      </c>
      <c r="O362" s="71">
        <v>2.330917669329716</v>
      </c>
      <c r="P362" s="71">
        <v>3.8102201193349154</v>
      </c>
      <c r="Q362" s="71">
        <v>0.17527809640710301</v>
      </c>
      <c r="R362" s="71">
        <v>0</v>
      </c>
      <c r="S362" s="71">
        <v>0.26024863555267969</v>
      </c>
      <c r="T362" s="72"/>
      <c r="U362" s="71">
        <v>32277</v>
      </c>
      <c r="V362" s="71">
        <v>65</v>
      </c>
      <c r="W362" s="71">
        <v>94</v>
      </c>
      <c r="X362" s="71">
        <v>632</v>
      </c>
      <c r="Y362" s="71">
        <v>1328</v>
      </c>
      <c r="Z362" s="71">
        <v>1715</v>
      </c>
      <c r="AA362" s="71">
        <v>820</v>
      </c>
      <c r="AB362" s="71">
        <v>3002</v>
      </c>
      <c r="AC362" s="71">
        <v>0</v>
      </c>
      <c r="AD362" s="71">
        <v>0.26024863555267969</v>
      </c>
      <c r="AE362" s="72"/>
      <c r="AF362" s="71">
        <v>556899.29312938335</v>
      </c>
      <c r="AG362" s="71">
        <v>137438.87307206937</v>
      </c>
      <c r="AH362" s="71">
        <v>771652.19370753097</v>
      </c>
      <c r="AI362" s="71">
        <v>4137776.2332863472</v>
      </c>
      <c r="AJ362" s="71">
        <v>6975230.3235023236</v>
      </c>
      <c r="AK362" s="71">
        <v>0</v>
      </c>
      <c r="AL362" s="71">
        <v>0</v>
      </c>
      <c r="AM362" s="71">
        <v>394054.19119902432</v>
      </c>
      <c r="AN362" s="71">
        <v>0</v>
      </c>
      <c r="AO362" s="71">
        <v>0</v>
      </c>
      <c r="AP362" s="71">
        <v>12973051.10789668</v>
      </c>
      <c r="AQ362" s="72"/>
      <c r="AR362" s="71">
        <v>16</v>
      </c>
      <c r="AS362" s="71">
        <v>5</v>
      </c>
      <c r="AT362" s="71">
        <v>0</v>
      </c>
      <c r="AU362" s="71">
        <v>0</v>
      </c>
      <c r="AV362" s="71">
        <v>0</v>
      </c>
      <c r="AW362" s="71">
        <v>0</v>
      </c>
      <c r="AX362" s="71"/>
      <c r="AY362" s="72"/>
      <c r="AZ362" s="71">
        <v>86</v>
      </c>
      <c r="BA362" s="71">
        <v>210.5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2061</v>
      </c>
      <c r="B363" s="70">
        <v>51</v>
      </c>
      <c r="C363" s="70">
        <v>19</v>
      </c>
      <c r="D363" s="70">
        <v>3</v>
      </c>
      <c r="E363" s="70">
        <v>2022</v>
      </c>
      <c r="F363" s="70" t="s">
        <v>161</v>
      </c>
      <c r="G363" s="70" t="s">
        <v>2042</v>
      </c>
      <c r="H363" s="70" t="s">
        <v>2043</v>
      </c>
      <c r="I363" s="148"/>
      <c r="J363" s="71">
        <v>0.34835298865862052</v>
      </c>
      <c r="K363" s="71">
        <v>0.18453816981222212</v>
      </c>
      <c r="L363" s="71">
        <v>2.9365713698688349</v>
      </c>
      <c r="M363" s="71">
        <v>2.6887464895896955</v>
      </c>
      <c r="N363" s="71">
        <v>5.5116993234852538</v>
      </c>
      <c r="O363" s="71">
        <v>2.3875156918698965</v>
      </c>
      <c r="P363" s="71">
        <v>3.693508786827278</v>
      </c>
      <c r="Q363" s="71">
        <v>0.17066367342803729</v>
      </c>
      <c r="R363" s="71">
        <v>0</v>
      </c>
      <c r="S363" s="71">
        <v>0.26232118660824338</v>
      </c>
      <c r="T363" s="72"/>
      <c r="U363" s="71">
        <v>36263</v>
      </c>
      <c r="V363" s="71">
        <v>65</v>
      </c>
      <c r="W363" s="71">
        <v>94</v>
      </c>
      <c r="X363" s="71">
        <v>632</v>
      </c>
      <c r="Y363" s="71">
        <v>1316</v>
      </c>
      <c r="Z363" s="71">
        <v>1669</v>
      </c>
      <c r="AA363" s="71">
        <v>807</v>
      </c>
      <c r="AB363" s="71">
        <v>2899</v>
      </c>
      <c r="AC363" s="71">
        <v>0</v>
      </c>
      <c r="AD363" s="71">
        <v>0.26232118660824338</v>
      </c>
      <c r="AE363" s="72"/>
      <c r="AF363" s="71">
        <v>493959.2896328395</v>
      </c>
      <c r="AG363" s="71">
        <v>128453.10192136301</v>
      </c>
      <c r="AH363" s="71">
        <v>823717.63051675307</v>
      </c>
      <c r="AI363" s="71">
        <v>4033408.0599596058</v>
      </c>
      <c r="AJ363" s="71">
        <v>6942015.4028929435</v>
      </c>
      <c r="AK363" s="71">
        <v>0</v>
      </c>
      <c r="AL363" s="71">
        <v>0</v>
      </c>
      <c r="AM363" s="71">
        <v>374340.02648622799</v>
      </c>
      <c r="AN363" s="71">
        <v>0</v>
      </c>
      <c r="AO363" s="71">
        <v>0</v>
      </c>
      <c r="AP363" s="71">
        <v>12795893.511409732</v>
      </c>
      <c r="AQ363" s="72"/>
      <c r="AR363" s="71">
        <v>15</v>
      </c>
      <c r="AS363" s="71">
        <v>5</v>
      </c>
      <c r="AT363" s="71">
        <v>0</v>
      </c>
      <c r="AU363" s="71">
        <v>0</v>
      </c>
      <c r="AV363" s="71">
        <v>0</v>
      </c>
      <c r="AW363" s="71">
        <v>0</v>
      </c>
      <c r="AX363" s="71"/>
      <c r="AY363" s="72"/>
      <c r="AZ363" s="71">
        <v>79.8</v>
      </c>
      <c r="BA363" s="71">
        <v>210.5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2062</v>
      </c>
      <c r="B364" s="70">
        <v>51</v>
      </c>
      <c r="C364" s="70">
        <v>20</v>
      </c>
      <c r="D364" s="70">
        <v>3</v>
      </c>
      <c r="E364" s="70">
        <v>2023</v>
      </c>
      <c r="F364" s="70" t="s">
        <v>1539</v>
      </c>
      <c r="G364" s="70" t="s">
        <v>2042</v>
      </c>
      <c r="H364" s="70" t="s">
        <v>2043</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v>
      </c>
      <c r="AS364" s="71">
        <v>5</v>
      </c>
      <c r="AT364" s="71">
        <v>0</v>
      </c>
      <c r="AU364" s="71">
        <v>0</v>
      </c>
      <c r="AV364" s="71">
        <v>0</v>
      </c>
      <c r="AW364" s="71">
        <v>0</v>
      </c>
      <c r="AX364" s="71"/>
      <c r="AY364" s="72"/>
      <c r="AZ364" s="71">
        <v>93.5</v>
      </c>
      <c r="BA364" s="71">
        <v>210.5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2063</v>
      </c>
      <c r="B365" s="70">
        <v>51</v>
      </c>
      <c r="C365" s="70">
        <v>21</v>
      </c>
      <c r="D365" s="70">
        <v>3</v>
      </c>
      <c r="E365" s="70">
        <v>2024</v>
      </c>
      <c r="F365" s="70" t="s">
        <v>1554</v>
      </c>
      <c r="G365" s="70" t="s">
        <v>2042</v>
      </c>
      <c r="H365" s="70" t="s">
        <v>2043</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307</v>
      </c>
      <c r="C366" s="70">
        <v>1</v>
      </c>
      <c r="D366" s="70">
        <v>19</v>
      </c>
      <c r="E366" s="70">
        <v>1990</v>
      </c>
      <c r="F366" s="70" t="s">
        <v>787</v>
      </c>
      <c r="G366" s="70" t="s">
        <v>1648</v>
      </c>
      <c r="H366" s="70" t="s">
        <v>1649</v>
      </c>
      <c r="I366" s="148"/>
      <c r="J366" s="71">
        <v>3.950712892827271</v>
      </c>
      <c r="K366" s="71">
        <v>0.8744598149209255</v>
      </c>
      <c r="L366" s="71">
        <v>1.4534241754001469</v>
      </c>
      <c r="M366" s="71">
        <v>2.5139731386120081</v>
      </c>
      <c r="N366" s="71">
        <v>6.4741939282152083</v>
      </c>
      <c r="O366" s="71">
        <v>3.5374632477940802</v>
      </c>
      <c r="P366" s="71">
        <v>6.7418665966599276</v>
      </c>
      <c r="Q366" s="71">
        <v>0.289654094894229</v>
      </c>
      <c r="R366" s="71">
        <v>0</v>
      </c>
      <c r="S366" s="71">
        <v>0.23586893567935771</v>
      </c>
      <c r="T366" s="72"/>
      <c r="U366" s="71">
        <v>110922</v>
      </c>
      <c r="V366" s="71">
        <v>160</v>
      </c>
      <c r="W366" s="71">
        <v>17</v>
      </c>
      <c r="X366" s="71">
        <v>843</v>
      </c>
      <c r="Y366" s="71">
        <v>1385</v>
      </c>
      <c r="Z366" s="71">
        <v>1455</v>
      </c>
      <c r="AA366" s="71">
        <v>1637</v>
      </c>
      <c r="AB366" s="71">
        <v>4703</v>
      </c>
      <c r="AC366" s="71">
        <v>0</v>
      </c>
      <c r="AD366" s="71">
        <v>0.23586893567935771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2065</v>
      </c>
      <c r="B367" s="70">
        <v>308</v>
      </c>
      <c r="C367" s="70">
        <v>2</v>
      </c>
      <c r="D367" s="70">
        <v>19</v>
      </c>
      <c r="E367" s="70">
        <v>2005</v>
      </c>
      <c r="F367" s="70" t="s">
        <v>789</v>
      </c>
      <c r="G367" s="70" t="s">
        <v>1648</v>
      </c>
      <c r="H367" s="70" t="s">
        <v>1649</v>
      </c>
      <c r="I367" s="148"/>
      <c r="J367" s="71">
        <v>3.2874458096776968</v>
      </c>
      <c r="K367" s="71">
        <v>0.37044707078890632</v>
      </c>
      <c r="L367" s="71">
        <v>2.2522812888460382</v>
      </c>
      <c r="M367" s="71">
        <v>3.922483424735919</v>
      </c>
      <c r="N367" s="71">
        <v>7.5093795577662963</v>
      </c>
      <c r="O367" s="71">
        <v>4.0612139911002023</v>
      </c>
      <c r="P367" s="71">
        <v>5.6421604560143956</v>
      </c>
      <c r="Q367" s="71">
        <v>0.23100303672361</v>
      </c>
      <c r="R367" s="71">
        <v>0</v>
      </c>
      <c r="S367" s="71">
        <v>0</v>
      </c>
      <c r="T367" s="72"/>
      <c r="U367" s="71">
        <v>101534</v>
      </c>
      <c r="V367" s="71">
        <v>113</v>
      </c>
      <c r="W367" s="71">
        <v>20</v>
      </c>
      <c r="X367" s="71">
        <v>637</v>
      </c>
      <c r="Y367" s="71">
        <v>1531</v>
      </c>
      <c r="Z367" s="71">
        <v>1933</v>
      </c>
      <c r="AA367" s="71">
        <v>1122</v>
      </c>
      <c r="AB367" s="71">
        <v>3921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2066</v>
      </c>
      <c r="B368" s="70">
        <v>309</v>
      </c>
      <c r="C368" s="70">
        <v>3</v>
      </c>
      <c r="D368" s="70">
        <v>19</v>
      </c>
      <c r="E368" s="70">
        <v>2006</v>
      </c>
      <c r="F368" s="70" t="s">
        <v>790</v>
      </c>
      <c r="G368" s="1064" t="s">
        <v>1648</v>
      </c>
      <c r="H368" s="70" t="s">
        <v>1649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2067</v>
      </c>
      <c r="B369" s="70">
        <v>310</v>
      </c>
      <c r="C369" s="70">
        <v>4</v>
      </c>
      <c r="D369" s="70">
        <v>19</v>
      </c>
      <c r="E369" s="70">
        <v>2007</v>
      </c>
      <c r="F369" s="70" t="s">
        <v>791</v>
      </c>
      <c r="G369" s="1064" t="s">
        <v>1648</v>
      </c>
      <c r="H369" s="70" t="s">
        <v>1649</v>
      </c>
      <c r="I369" s="148"/>
      <c r="J369" s="71">
        <v>2.5087838685879378</v>
      </c>
      <c r="K369" s="71">
        <v>0.38471257682639581</v>
      </c>
      <c r="L369" s="71">
        <v>13.213079468588189</v>
      </c>
      <c r="M369" s="71">
        <v>4.6310283934423619</v>
      </c>
      <c r="N369" s="71">
        <v>7.4309661279036003</v>
      </c>
      <c r="O369" s="71">
        <v>3.850108272505909</v>
      </c>
      <c r="P369" s="71">
        <v>5.6886425711719921</v>
      </c>
      <c r="Q369" s="71">
        <v>0.236124962916412</v>
      </c>
      <c r="R369" s="71">
        <v>0</v>
      </c>
      <c r="S369" s="71">
        <v>0</v>
      </c>
      <c r="T369" s="72"/>
      <c r="U369" s="71">
        <v>82389</v>
      </c>
      <c r="V369" s="71">
        <v>128</v>
      </c>
      <c r="W369" s="71">
        <v>161</v>
      </c>
      <c r="X369" s="71">
        <v>942</v>
      </c>
      <c r="Y369" s="71">
        <v>1519</v>
      </c>
      <c r="Z369" s="71">
        <v>1905</v>
      </c>
      <c r="AA369" s="71">
        <v>1114</v>
      </c>
      <c r="AB369" s="71">
        <v>3796</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2068</v>
      </c>
      <c r="B370" s="70">
        <v>311</v>
      </c>
      <c r="C370" s="70">
        <v>5</v>
      </c>
      <c r="D370" s="70">
        <v>19</v>
      </c>
      <c r="E370" s="70">
        <v>2008</v>
      </c>
      <c r="F370" s="70" t="s">
        <v>792</v>
      </c>
      <c r="G370" s="70" t="s">
        <v>1648</v>
      </c>
      <c r="H370" s="70" t="s">
        <v>1649</v>
      </c>
      <c r="I370" s="148"/>
      <c r="J370" s="71">
        <v>2.4539140198760112</v>
      </c>
      <c r="K370" s="71">
        <v>0.33764586855883888</v>
      </c>
      <c r="L370" s="71">
        <v>0.42517995406253301</v>
      </c>
      <c r="M370" s="71">
        <v>5.4187516681625674</v>
      </c>
      <c r="N370" s="71">
        <v>7.6103123135678379</v>
      </c>
      <c r="O370" s="71">
        <v>3.7429885832899159</v>
      </c>
      <c r="P370" s="71">
        <v>5.5903472485931083</v>
      </c>
      <c r="Q370" s="71">
        <v>0.228938218041525</v>
      </c>
      <c r="R370" s="71">
        <v>0</v>
      </c>
      <c r="S370" s="71">
        <v>0</v>
      </c>
      <c r="T370" s="72"/>
      <c r="U370" s="71">
        <v>84672</v>
      </c>
      <c r="V370" s="71">
        <v>128</v>
      </c>
      <c r="W370" s="71">
        <v>6</v>
      </c>
      <c r="X370" s="71">
        <v>942</v>
      </c>
      <c r="Y370" s="71">
        <v>1535</v>
      </c>
      <c r="Z370" s="71">
        <v>1917</v>
      </c>
      <c r="AA370" s="71">
        <v>1096</v>
      </c>
      <c r="AB370" s="71">
        <v>3741</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2069</v>
      </c>
      <c r="B371" s="70">
        <v>312</v>
      </c>
      <c r="C371" s="70">
        <v>6</v>
      </c>
      <c r="D371" s="70">
        <v>19</v>
      </c>
      <c r="E371" s="70">
        <v>2009</v>
      </c>
      <c r="F371" s="70" t="s">
        <v>176</v>
      </c>
      <c r="G371" s="70" t="s">
        <v>1648</v>
      </c>
      <c r="H371" s="70" t="s">
        <v>1649</v>
      </c>
      <c r="I371" s="148"/>
      <c r="J371" s="71">
        <v>2.135509378346427</v>
      </c>
      <c r="K371" s="71">
        <v>0.19599335733899981</v>
      </c>
      <c r="L371" s="71">
        <v>0.74207395152969935</v>
      </c>
      <c r="M371" s="71">
        <v>4.5184461024366431</v>
      </c>
      <c r="N371" s="71">
        <v>6.5707871900159978</v>
      </c>
      <c r="O371" s="71">
        <v>3.8395770956111739</v>
      </c>
      <c r="P371" s="71">
        <v>5.4802079368520067</v>
      </c>
      <c r="Q371" s="71">
        <v>0.21430108931884101</v>
      </c>
      <c r="R371" s="71">
        <v>0</v>
      </c>
      <c r="S371" s="71">
        <v>0</v>
      </c>
      <c r="T371" s="72"/>
      <c r="U371" s="71">
        <v>74412</v>
      </c>
      <c r="V371" s="71">
        <v>91</v>
      </c>
      <c r="W371" s="71">
        <v>12</v>
      </c>
      <c r="X371" s="71">
        <v>992</v>
      </c>
      <c r="Y371" s="71">
        <v>1543</v>
      </c>
      <c r="Z371" s="71">
        <v>1941</v>
      </c>
      <c r="AA371" s="71">
        <v>1103</v>
      </c>
      <c r="AB371" s="71">
        <v>3676</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2070</v>
      </c>
      <c r="B372" s="70">
        <v>313</v>
      </c>
      <c r="C372" s="70">
        <v>7</v>
      </c>
      <c r="D372" s="70">
        <v>19</v>
      </c>
      <c r="E372" s="70">
        <v>2010</v>
      </c>
      <c r="F372" s="70" t="s">
        <v>177</v>
      </c>
      <c r="G372" s="70" t="s">
        <v>1648</v>
      </c>
      <c r="H372" s="70" t="s">
        <v>1649</v>
      </c>
      <c r="I372" s="148"/>
      <c r="J372" s="71">
        <v>1.5240921342076279</v>
      </c>
      <c r="K372" s="71">
        <v>0.20440269235189421</v>
      </c>
      <c r="L372" s="71">
        <v>0.67558579744995195</v>
      </c>
      <c r="M372" s="71">
        <v>4.0446394396053016</v>
      </c>
      <c r="N372" s="71">
        <v>6.5109954286023237</v>
      </c>
      <c r="O372" s="71">
        <v>3.8434768110462709</v>
      </c>
      <c r="P372" s="71">
        <v>5.5798086915905136</v>
      </c>
      <c r="Q372" s="71">
        <v>0.22096712524217299</v>
      </c>
      <c r="R372" s="71">
        <v>0</v>
      </c>
      <c r="S372" s="71">
        <v>0</v>
      </c>
      <c r="T372" s="72"/>
      <c r="U372" s="71">
        <v>59449</v>
      </c>
      <c r="V372" s="71">
        <v>91</v>
      </c>
      <c r="W372" s="71">
        <v>12</v>
      </c>
      <c r="X372" s="71">
        <v>992</v>
      </c>
      <c r="Y372" s="71">
        <v>1555</v>
      </c>
      <c r="Z372" s="71">
        <v>1952</v>
      </c>
      <c r="AA372" s="71">
        <v>1095</v>
      </c>
      <c r="AB372" s="71">
        <v>3632</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2071</v>
      </c>
      <c r="B373" s="70">
        <v>314</v>
      </c>
      <c r="C373" s="70">
        <v>8</v>
      </c>
      <c r="D373" s="70">
        <v>19</v>
      </c>
      <c r="E373" s="70">
        <v>2011</v>
      </c>
      <c r="F373" s="70" t="s">
        <v>178</v>
      </c>
      <c r="G373" s="70" t="s">
        <v>1648</v>
      </c>
      <c r="H373" s="70" t="s">
        <v>1649</v>
      </c>
      <c r="I373" s="148"/>
      <c r="J373" s="71">
        <v>2.4986205573287421</v>
      </c>
      <c r="K373" s="71">
        <v>0.28640619222908947</v>
      </c>
      <c r="L373" s="71">
        <v>0.63037077547259146</v>
      </c>
      <c r="M373" s="71">
        <v>5.1095167402123156</v>
      </c>
      <c r="N373" s="71">
        <v>7.9329063338026868</v>
      </c>
      <c r="O373" s="71">
        <v>3.7482628465907823</v>
      </c>
      <c r="P373" s="71">
        <v>5.4185612233215421</v>
      </c>
      <c r="Q373" s="71">
        <v>0.25109345557344298</v>
      </c>
      <c r="R373" s="71">
        <v>0</v>
      </c>
      <c r="S373" s="71">
        <v>0</v>
      </c>
      <c r="T373" s="72"/>
      <c r="U373" s="71">
        <v>91789</v>
      </c>
      <c r="V373" s="71">
        <v>91</v>
      </c>
      <c r="W373" s="71">
        <v>12</v>
      </c>
      <c r="X373" s="71">
        <v>992</v>
      </c>
      <c r="Y373" s="71">
        <v>1574</v>
      </c>
      <c r="Z373" s="71">
        <v>1945</v>
      </c>
      <c r="AA373" s="71">
        <v>1095</v>
      </c>
      <c r="AB373" s="71">
        <v>3578</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2072</v>
      </c>
      <c r="B374" s="70">
        <v>315</v>
      </c>
      <c r="C374" s="70">
        <v>9</v>
      </c>
      <c r="D374" s="70">
        <v>19</v>
      </c>
      <c r="E374" s="70">
        <v>2012</v>
      </c>
      <c r="F374" s="70" t="s">
        <v>179</v>
      </c>
      <c r="G374" s="70" t="s">
        <v>1648</v>
      </c>
      <c r="H374" s="70" t="s">
        <v>1649</v>
      </c>
      <c r="I374" s="148"/>
      <c r="J374" s="71">
        <v>1.5749483488781639</v>
      </c>
      <c r="K374" s="71">
        <v>0.32264765259913969</v>
      </c>
      <c r="L374" s="71">
        <v>0.63602536787642105</v>
      </c>
      <c r="M374" s="71">
        <v>6.3460035566874771</v>
      </c>
      <c r="N374" s="71">
        <v>8.5981093351334383</v>
      </c>
      <c r="O374" s="71">
        <v>3.7359748551400451</v>
      </c>
      <c r="P374" s="71">
        <v>5.3249748504263748</v>
      </c>
      <c r="Q374" s="71">
        <v>0.26754700996220998</v>
      </c>
      <c r="R374" s="71">
        <v>0</v>
      </c>
      <c r="S374" s="71">
        <v>0</v>
      </c>
      <c r="T374" s="72"/>
      <c r="U374" s="71">
        <v>55435</v>
      </c>
      <c r="V374" s="71">
        <v>91</v>
      </c>
      <c r="W374" s="71">
        <v>12</v>
      </c>
      <c r="X374" s="71">
        <v>992</v>
      </c>
      <c r="Y374" s="71">
        <v>1553</v>
      </c>
      <c r="Z374" s="71">
        <v>1954</v>
      </c>
      <c r="AA374" s="71">
        <v>1070</v>
      </c>
      <c r="AB374" s="71">
        <v>3509</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2073</v>
      </c>
      <c r="B375" s="70">
        <v>316</v>
      </c>
      <c r="C375" s="70">
        <v>10</v>
      </c>
      <c r="D375" s="70">
        <v>19</v>
      </c>
      <c r="E375" s="70">
        <v>2013</v>
      </c>
      <c r="F375" s="70" t="s">
        <v>180</v>
      </c>
      <c r="G375" s="70" t="s">
        <v>1648</v>
      </c>
      <c r="H375" s="70" t="s">
        <v>1649</v>
      </c>
      <c r="I375" s="148"/>
      <c r="J375" s="71">
        <v>1.988153917023104</v>
      </c>
      <c r="K375" s="71">
        <v>0.26666938541355328</v>
      </c>
      <c r="L375" s="71">
        <v>0.56166055146665017</v>
      </c>
      <c r="M375" s="71">
        <v>5.9019350292488912</v>
      </c>
      <c r="N375" s="71">
        <v>8.3541738099305807</v>
      </c>
      <c r="O375" s="71">
        <v>3.5946021210501811</v>
      </c>
      <c r="P375" s="71">
        <v>5.4649281283567399</v>
      </c>
      <c r="Q375" s="71">
        <v>0.26695173849690301</v>
      </c>
      <c r="R375" s="71">
        <v>0</v>
      </c>
      <c r="S375" s="71">
        <v>0</v>
      </c>
      <c r="T375" s="72"/>
      <c r="U375" s="71">
        <v>71253</v>
      </c>
      <c r="V375" s="71">
        <v>91</v>
      </c>
      <c r="W375" s="71">
        <v>12</v>
      </c>
      <c r="X375" s="71">
        <v>992</v>
      </c>
      <c r="Y375" s="71">
        <v>1557</v>
      </c>
      <c r="Z375" s="71">
        <v>1964</v>
      </c>
      <c r="AA375" s="71">
        <v>1094</v>
      </c>
      <c r="AB375" s="71">
        <v>3451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2074</v>
      </c>
      <c r="B376" s="70">
        <v>317</v>
      </c>
      <c r="C376" s="70">
        <v>11</v>
      </c>
      <c r="D376" s="70">
        <v>19</v>
      </c>
      <c r="E376" s="70">
        <v>2014</v>
      </c>
      <c r="F376" s="70" t="s">
        <v>181</v>
      </c>
      <c r="G376" s="70" t="s">
        <v>1648</v>
      </c>
      <c r="H376" s="70" t="s">
        <v>1649</v>
      </c>
      <c r="I376" s="148"/>
      <c r="J376" s="71">
        <v>1.349994564549033</v>
      </c>
      <c r="K376" s="71">
        <v>0.33726717268520251</v>
      </c>
      <c r="L376" s="71">
        <v>1.100473486382483</v>
      </c>
      <c r="M376" s="71">
        <v>5.6134659417042094</v>
      </c>
      <c r="N376" s="71">
        <v>8.7153186927469353</v>
      </c>
      <c r="O376" s="71">
        <v>3.4112181549751681</v>
      </c>
      <c r="P376" s="71">
        <v>5.3778434217667161</v>
      </c>
      <c r="Q376" s="71">
        <v>0.249296290556171</v>
      </c>
      <c r="R376" s="71">
        <v>0</v>
      </c>
      <c r="S376" s="71">
        <v>0</v>
      </c>
      <c r="T376" s="72"/>
      <c r="U376" s="71">
        <v>53734</v>
      </c>
      <c r="V376" s="71">
        <v>100</v>
      </c>
      <c r="W376" s="71">
        <v>24</v>
      </c>
      <c r="X376" s="71">
        <v>897</v>
      </c>
      <c r="Y376" s="71">
        <v>1534</v>
      </c>
      <c r="Z376" s="71">
        <v>1963</v>
      </c>
      <c r="AA376" s="71">
        <v>1071</v>
      </c>
      <c r="AB376" s="71">
        <v>3359</v>
      </c>
      <c r="AC376" s="71">
        <v>0</v>
      </c>
      <c r="AD376" s="71">
        <v>0</v>
      </c>
      <c r="AE376" s="72"/>
      <c r="AF376" s="71"/>
      <c r="AG376" s="71"/>
      <c r="AH376" s="71"/>
      <c r="AI376" s="71"/>
      <c r="AJ376" s="71"/>
      <c r="AK376" s="71"/>
      <c r="AL376" s="71"/>
      <c r="AM376" s="71"/>
      <c r="AN376" s="71"/>
      <c r="AO376" s="71"/>
      <c r="AP376" s="71"/>
      <c r="AQ376" s="72"/>
      <c r="AR376" s="71">
        <v>61</v>
      </c>
      <c r="AS376" s="71">
        <v>2</v>
      </c>
      <c r="AT376" s="71">
        <v>0</v>
      </c>
      <c r="AU376" s="71">
        <v>0</v>
      </c>
      <c r="AV376" s="71">
        <v>0</v>
      </c>
      <c r="AW376" s="71">
        <v>0</v>
      </c>
      <c r="AX376" s="71"/>
      <c r="AY376" s="72"/>
      <c r="AZ376" s="71">
        <v>445.10800000000012</v>
      </c>
      <c r="BA376" s="71">
        <v>63.2</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2075</v>
      </c>
      <c r="B377" s="70">
        <v>318</v>
      </c>
      <c r="C377" s="70">
        <v>12</v>
      </c>
      <c r="D377" s="70">
        <v>19</v>
      </c>
      <c r="E377" s="70">
        <v>2015</v>
      </c>
      <c r="F377" s="70" t="s">
        <v>182</v>
      </c>
      <c r="G377" s="70" t="s">
        <v>1648</v>
      </c>
      <c r="H377" s="70" t="s">
        <v>1649</v>
      </c>
      <c r="I377" s="148"/>
      <c r="J377" s="71">
        <v>1.143257163708213</v>
      </c>
      <c r="K377" s="71">
        <v>0.32340415874221201</v>
      </c>
      <c r="L377" s="71">
        <v>1.1583631499198159</v>
      </c>
      <c r="M377" s="71">
        <v>5.4314371923801126</v>
      </c>
      <c r="N377" s="71">
        <v>8.0320313274150035</v>
      </c>
      <c r="O377" s="71">
        <v>3.3924713548375913</v>
      </c>
      <c r="P377" s="71">
        <v>5.4072187133404803</v>
      </c>
      <c r="Q377" s="71">
        <v>0.24099353090557801</v>
      </c>
      <c r="R377" s="71">
        <v>0</v>
      </c>
      <c r="S377" s="71">
        <v>0</v>
      </c>
      <c r="T377" s="72"/>
      <c r="U377" s="71">
        <v>45624</v>
      </c>
      <c r="V377" s="71">
        <v>100</v>
      </c>
      <c r="W377" s="71">
        <v>24</v>
      </c>
      <c r="X377" s="71">
        <v>897</v>
      </c>
      <c r="Y377" s="71">
        <v>1536</v>
      </c>
      <c r="Z377" s="71">
        <v>1971</v>
      </c>
      <c r="AA377" s="71">
        <v>1076</v>
      </c>
      <c r="AB377" s="71">
        <v>3317</v>
      </c>
      <c r="AC377" s="71">
        <v>0</v>
      </c>
      <c r="AD377" s="71">
        <v>0</v>
      </c>
      <c r="AE377" s="72"/>
      <c r="AF377" s="71">
        <v>352094.12112336949</v>
      </c>
      <c r="AG377" s="71">
        <v>215458.27588149451</v>
      </c>
      <c r="AH377" s="71">
        <v>149778.51492000881</v>
      </c>
      <c r="AI377" s="71">
        <v>5704992.8043065872</v>
      </c>
      <c r="AJ377" s="71">
        <v>6803017.1475473121</v>
      </c>
      <c r="AK377" s="71">
        <v>0</v>
      </c>
      <c r="AL377" s="71">
        <v>0</v>
      </c>
      <c r="AM377" s="71">
        <v>454580.93570832652</v>
      </c>
      <c r="AN377" s="71">
        <v>0</v>
      </c>
      <c r="AO377" s="71">
        <v>0</v>
      </c>
      <c r="AP377" s="71">
        <v>13679921.799487099</v>
      </c>
      <c r="AQ377" s="72"/>
      <c r="AR377" s="71">
        <v>61</v>
      </c>
      <c r="AS377" s="71">
        <v>4</v>
      </c>
      <c r="AT377" s="71">
        <v>0</v>
      </c>
      <c r="AU377" s="71">
        <v>0</v>
      </c>
      <c r="AV377" s="71">
        <v>0</v>
      </c>
      <c r="AW377" s="71">
        <v>0</v>
      </c>
      <c r="AX377" s="71"/>
      <c r="AY377" s="72"/>
      <c r="AZ377" s="71">
        <v>445.01799999999997</v>
      </c>
      <c r="BA377" s="71">
        <v>161.80000000000001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2076</v>
      </c>
      <c r="B378" s="70">
        <v>319</v>
      </c>
      <c r="C378" s="70">
        <v>13</v>
      </c>
      <c r="D378" s="70">
        <v>19</v>
      </c>
      <c r="E378" s="70">
        <v>2016</v>
      </c>
      <c r="F378" s="70" t="s">
        <v>155</v>
      </c>
      <c r="G378" s="70" t="s">
        <v>1648</v>
      </c>
      <c r="H378" s="70" t="s">
        <v>1649</v>
      </c>
      <c r="I378" s="148"/>
      <c r="J378" s="71">
        <v>0.93399943457008061</v>
      </c>
      <c r="K378" s="71">
        <v>0.30506004683422866</v>
      </c>
      <c r="L378" s="71">
        <v>1.2456436980233025</v>
      </c>
      <c r="M378" s="71">
        <v>4.6568274885699292</v>
      </c>
      <c r="N378" s="71">
        <v>8.1042323449359408</v>
      </c>
      <c r="O378" s="71">
        <v>3.3138685254791516</v>
      </c>
      <c r="P378" s="71">
        <v>5.5729540583676442</v>
      </c>
      <c r="Q378" s="71">
        <v>0.23117862715732482</v>
      </c>
      <c r="R378" s="71">
        <v>0</v>
      </c>
      <c r="S378" s="71">
        <v>0</v>
      </c>
      <c r="T378" s="72"/>
      <c r="U378" s="71">
        <v>35479</v>
      </c>
      <c r="V378" s="71">
        <v>100</v>
      </c>
      <c r="W378" s="71">
        <v>24</v>
      </c>
      <c r="X378" s="71">
        <v>897</v>
      </c>
      <c r="Y378" s="71">
        <v>1524</v>
      </c>
      <c r="Z378" s="71">
        <v>1949</v>
      </c>
      <c r="AA378" s="71">
        <v>1147</v>
      </c>
      <c r="AB378" s="71">
        <v>3273</v>
      </c>
      <c r="AC378" s="71">
        <v>0</v>
      </c>
      <c r="AD378" s="71">
        <v>0</v>
      </c>
      <c r="AE378" s="72"/>
      <c r="AF378" s="71">
        <v>292683.86485186731</v>
      </c>
      <c r="AG378" s="71">
        <v>205375.80044745671</v>
      </c>
      <c r="AH378" s="71">
        <v>126944.6718213345</v>
      </c>
      <c r="AI378" s="71">
        <v>5694720.2661221894</v>
      </c>
      <c r="AJ378" s="71">
        <v>6704579.3675505733</v>
      </c>
      <c r="AK378" s="71">
        <v>0</v>
      </c>
      <c r="AL378" s="71">
        <v>0</v>
      </c>
      <c r="AM378" s="71">
        <v>448899.40033502149</v>
      </c>
      <c r="AN378" s="71">
        <v>0</v>
      </c>
      <c r="AO378" s="71">
        <v>0</v>
      </c>
      <c r="AP378" s="71">
        <v>13473203.371128444</v>
      </c>
      <c r="AQ378" s="72"/>
      <c r="AR378" s="71">
        <v>63</v>
      </c>
      <c r="AS378" s="71">
        <v>4</v>
      </c>
      <c r="AT378" s="71">
        <v>0</v>
      </c>
      <c r="AU378" s="71">
        <v>0</v>
      </c>
      <c r="AV378" s="71">
        <v>0</v>
      </c>
      <c r="AW378" s="71">
        <v>0</v>
      </c>
      <c r="AX378" s="71"/>
      <c r="AY378" s="72"/>
      <c r="AZ378" s="71">
        <v>455.41800000000001</v>
      </c>
      <c r="BA378" s="71">
        <v>161.80000000000001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2077</v>
      </c>
      <c r="B379" s="70">
        <v>320</v>
      </c>
      <c r="C379" s="70">
        <v>14</v>
      </c>
      <c r="D379" s="70">
        <v>19</v>
      </c>
      <c r="E379" s="70">
        <v>2017</v>
      </c>
      <c r="F379" s="70" t="s">
        <v>156</v>
      </c>
      <c r="G379" s="70" t="s">
        <v>1648</v>
      </c>
      <c r="H379" s="70" t="s">
        <v>1649</v>
      </c>
      <c r="I379" s="148"/>
      <c r="J379" s="71">
        <v>1.6425070978983072</v>
      </c>
      <c r="K379" s="71">
        <v>0.31172569182901533</v>
      </c>
      <c r="L379" s="71">
        <v>1.1244550912211606</v>
      </c>
      <c r="M379" s="71">
        <v>4.6693542170732849</v>
      </c>
      <c r="N379" s="71">
        <v>7.7951626367349283</v>
      </c>
      <c r="O379" s="71">
        <v>3.2029274895179674</v>
      </c>
      <c r="P379" s="71">
        <v>5.5183396097754809</v>
      </c>
      <c r="Q379" s="71">
        <v>0.21692951218159101</v>
      </c>
      <c r="R379" s="71">
        <v>0</v>
      </c>
      <c r="S379" s="71">
        <v>0</v>
      </c>
      <c r="T379" s="72"/>
      <c r="U379" s="71">
        <v>61392.999999999993</v>
      </c>
      <c r="V379" s="71">
        <v>100</v>
      </c>
      <c r="W379" s="71">
        <v>24</v>
      </c>
      <c r="X379" s="71">
        <v>897</v>
      </c>
      <c r="Y379" s="71">
        <v>1498</v>
      </c>
      <c r="Z379" s="71">
        <v>1915</v>
      </c>
      <c r="AA379" s="71">
        <v>1143</v>
      </c>
      <c r="AB379" s="71">
        <v>3176</v>
      </c>
      <c r="AC379" s="71">
        <v>0</v>
      </c>
      <c r="AD379" s="71">
        <v>0</v>
      </c>
      <c r="AE379" s="72"/>
      <c r="AF379" s="71">
        <v>497668.44207960082</v>
      </c>
      <c r="AG379" s="71">
        <v>205972.52972789001</v>
      </c>
      <c r="AH379" s="71">
        <v>155076.34777898199</v>
      </c>
      <c r="AI379" s="71">
        <v>5553829.3021181962</v>
      </c>
      <c r="AJ379" s="71">
        <v>5975991.713190875</v>
      </c>
      <c r="AK379" s="71">
        <v>0</v>
      </c>
      <c r="AL379" s="71">
        <v>0</v>
      </c>
      <c r="AM379" s="71">
        <v>436277.21778916282</v>
      </c>
      <c r="AN379" s="71">
        <v>0</v>
      </c>
      <c r="AO379" s="71">
        <v>0</v>
      </c>
      <c r="AP379" s="71">
        <v>12824815.552684706</v>
      </c>
      <c r="AQ379" s="72"/>
      <c r="AR379" s="71">
        <v>64</v>
      </c>
      <c r="AS379" s="71">
        <v>4</v>
      </c>
      <c r="AT379" s="71">
        <v>0</v>
      </c>
      <c r="AU379" s="71">
        <v>0</v>
      </c>
      <c r="AV379" s="71">
        <v>0</v>
      </c>
      <c r="AW379" s="71">
        <v>0</v>
      </c>
      <c r="AX379" s="71"/>
      <c r="AY379" s="72"/>
      <c r="AZ379" s="71">
        <v>463.61799999999999</v>
      </c>
      <c r="BA379" s="71">
        <v>161.80000000000001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2078</v>
      </c>
      <c r="B380" s="70">
        <v>321</v>
      </c>
      <c r="C380" s="70">
        <v>15</v>
      </c>
      <c r="D380" s="70">
        <v>19</v>
      </c>
      <c r="E380" s="70">
        <v>2018</v>
      </c>
      <c r="F380" s="70" t="s">
        <v>183</v>
      </c>
      <c r="G380" s="70" t="s">
        <v>1648</v>
      </c>
      <c r="H380" s="70" t="s">
        <v>1649</v>
      </c>
      <c r="I380" s="148"/>
      <c r="J380" s="71">
        <v>0.99274898390278488</v>
      </c>
      <c r="K380" s="71">
        <v>0.29013218690648818</v>
      </c>
      <c r="L380" s="71">
        <v>1.0315427124177443</v>
      </c>
      <c r="M380" s="71">
        <v>4.692383828717646</v>
      </c>
      <c r="N380" s="71">
        <v>7.1050100024235308</v>
      </c>
      <c r="O380" s="71">
        <v>3.1493159661347994</v>
      </c>
      <c r="P380" s="71">
        <v>5.4681886326522102</v>
      </c>
      <c r="Q380" s="71">
        <v>0.198445389313403</v>
      </c>
      <c r="R380" s="71">
        <v>0</v>
      </c>
      <c r="S380" s="71">
        <v>0</v>
      </c>
      <c r="T380" s="72"/>
      <c r="U380" s="71">
        <v>38772</v>
      </c>
      <c r="V380" s="71">
        <v>100</v>
      </c>
      <c r="W380" s="71">
        <v>24</v>
      </c>
      <c r="X380" s="71">
        <v>897</v>
      </c>
      <c r="Y380" s="71">
        <v>1483</v>
      </c>
      <c r="Z380" s="71">
        <v>1919</v>
      </c>
      <c r="AA380" s="71">
        <v>1144</v>
      </c>
      <c r="AB380" s="71">
        <v>3131</v>
      </c>
      <c r="AC380" s="71">
        <v>0</v>
      </c>
      <c r="AD380" s="71">
        <v>0</v>
      </c>
      <c r="AE380" s="72"/>
      <c r="AF380" s="71">
        <v>315498.37423577358</v>
      </c>
      <c r="AG380" s="71">
        <v>186355.86627023251</v>
      </c>
      <c r="AH380" s="71">
        <v>146159.47686298701</v>
      </c>
      <c r="AI380" s="71">
        <v>5677147.9970458541</v>
      </c>
      <c r="AJ380" s="71">
        <v>5495740.0073926821</v>
      </c>
      <c r="AK380" s="71">
        <v>0</v>
      </c>
      <c r="AL380" s="71">
        <v>0</v>
      </c>
      <c r="AM380" s="71">
        <v>430985.62763817259</v>
      </c>
      <c r="AN380" s="71">
        <v>0</v>
      </c>
      <c r="AO380" s="71">
        <v>0</v>
      </c>
      <c r="AP380" s="71">
        <v>12251887.349445701</v>
      </c>
      <c r="AQ380" s="72"/>
      <c r="AR380" s="71">
        <v>65</v>
      </c>
      <c r="AS380" s="71">
        <v>4</v>
      </c>
      <c r="AT380" s="71">
        <v>0</v>
      </c>
      <c r="AU380" s="71">
        <v>0</v>
      </c>
      <c r="AV380" s="71">
        <v>0</v>
      </c>
      <c r="AW380" s="71">
        <v>0</v>
      </c>
      <c r="AX380" s="71"/>
      <c r="AY380" s="72"/>
      <c r="AZ380" s="71">
        <v>468.11800000000017</v>
      </c>
      <c r="BA380" s="71">
        <v>162</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2079</v>
      </c>
      <c r="B381" s="70">
        <v>322</v>
      </c>
      <c r="C381" s="70">
        <v>16</v>
      </c>
      <c r="D381" s="70">
        <v>19</v>
      </c>
      <c r="E381" s="70">
        <v>2019</v>
      </c>
      <c r="F381" s="70" t="s">
        <v>158</v>
      </c>
      <c r="G381" s="70" t="s">
        <v>1648</v>
      </c>
      <c r="H381" s="70" t="s">
        <v>1649</v>
      </c>
      <c r="I381" s="148"/>
      <c r="J381" s="71">
        <v>1.05040640296224</v>
      </c>
      <c r="K381" s="71">
        <v>0.26922130550303186</v>
      </c>
      <c r="L381" s="71">
        <v>1.0361643757431522</v>
      </c>
      <c r="M381" s="71">
        <v>4.2094943766506168</v>
      </c>
      <c r="N381" s="71">
        <v>7.1006049648842895</v>
      </c>
      <c r="O381" s="71">
        <v>3.025235248571414</v>
      </c>
      <c r="P381" s="71">
        <v>5.1145205939319922</v>
      </c>
      <c r="Q381" s="71">
        <v>0.18901840246319301</v>
      </c>
      <c r="R381" s="71">
        <v>0</v>
      </c>
      <c r="S381" s="71">
        <v>0</v>
      </c>
      <c r="T381" s="72"/>
      <c r="U381" s="71">
        <v>43155</v>
      </c>
      <c r="V381" s="71">
        <v>100</v>
      </c>
      <c r="W381" s="71">
        <v>24</v>
      </c>
      <c r="X381" s="71">
        <v>897</v>
      </c>
      <c r="Y381" s="71">
        <v>1464</v>
      </c>
      <c r="Z381" s="71">
        <v>1894</v>
      </c>
      <c r="AA381" s="71">
        <v>1062</v>
      </c>
      <c r="AB381" s="71">
        <v>3063</v>
      </c>
      <c r="AC381" s="71">
        <v>0</v>
      </c>
      <c r="AD381" s="71">
        <v>0</v>
      </c>
      <c r="AE381" s="72"/>
      <c r="AF381" s="71">
        <v>344585.34324003919</v>
      </c>
      <c r="AG381" s="71">
        <v>186300.68106819451</v>
      </c>
      <c r="AH381" s="71">
        <v>157808.57686188471</v>
      </c>
      <c r="AI381" s="71">
        <v>5563133.7473557377</v>
      </c>
      <c r="AJ381" s="71">
        <v>5722882.2738864124</v>
      </c>
      <c r="AK381" s="71">
        <v>0</v>
      </c>
      <c r="AL381" s="71">
        <v>0</v>
      </c>
      <c r="AM381" s="71">
        <v>417157.54174834531</v>
      </c>
      <c r="AN381" s="71">
        <v>0</v>
      </c>
      <c r="AO381" s="71">
        <v>0</v>
      </c>
      <c r="AP381" s="71">
        <v>12391868.164160613</v>
      </c>
      <c r="AQ381" s="72"/>
      <c r="AR381" s="71">
        <v>67</v>
      </c>
      <c r="AS381" s="71">
        <v>5</v>
      </c>
      <c r="AT381" s="71">
        <v>0</v>
      </c>
      <c r="AU381" s="71">
        <v>0</v>
      </c>
      <c r="AV381" s="71">
        <v>0</v>
      </c>
      <c r="AW381" s="71">
        <v>0</v>
      </c>
      <c r="AX381" s="71"/>
      <c r="AY381" s="72"/>
      <c r="AZ381" s="71">
        <v>480.52800000000002</v>
      </c>
      <c r="BA381" s="71">
        <v>211.3</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2080</v>
      </c>
      <c r="B382" s="70">
        <v>323</v>
      </c>
      <c r="C382" s="70">
        <v>17</v>
      </c>
      <c r="D382" s="70">
        <v>19</v>
      </c>
      <c r="E382" s="70">
        <v>2020</v>
      </c>
      <c r="F382" s="70" t="s">
        <v>159</v>
      </c>
      <c r="G382" s="70" t="s">
        <v>1648</v>
      </c>
      <c r="H382" s="70" t="s">
        <v>1649</v>
      </c>
      <c r="I382" s="148"/>
      <c r="J382" s="71">
        <v>0.98839557797155908</v>
      </c>
      <c r="K382" s="71">
        <v>0.19496385934199739</v>
      </c>
      <c r="L382" s="71">
        <v>1.6519855851251448</v>
      </c>
      <c r="M382" s="71">
        <v>3.9227259162845964</v>
      </c>
      <c r="N382" s="71">
        <v>6.5081053307703414</v>
      </c>
      <c r="O382" s="71">
        <v>2.6057518085730766</v>
      </c>
      <c r="P382" s="71">
        <v>4.8300028914216107</v>
      </c>
      <c r="Q382" s="71">
        <v>0.177589698877546</v>
      </c>
      <c r="R382" s="71">
        <v>0</v>
      </c>
      <c r="S382" s="71">
        <v>0</v>
      </c>
      <c r="T382" s="72"/>
      <c r="U382" s="71">
        <v>46032</v>
      </c>
      <c r="V382" s="71">
        <v>67</v>
      </c>
      <c r="W382" s="71">
        <v>34</v>
      </c>
      <c r="X382" s="71">
        <v>879</v>
      </c>
      <c r="Y382" s="71">
        <v>1464</v>
      </c>
      <c r="Z382" s="71">
        <v>1862</v>
      </c>
      <c r="AA382" s="71">
        <v>1066</v>
      </c>
      <c r="AB382" s="71">
        <v>3012</v>
      </c>
      <c r="AC382" s="71">
        <v>0</v>
      </c>
      <c r="AD382" s="71">
        <v>0</v>
      </c>
      <c r="AE382" s="72"/>
      <c r="AF382" s="71">
        <v>359413.59501097829</v>
      </c>
      <c r="AG382" s="71">
        <v>124913.46086691541</v>
      </c>
      <c r="AH382" s="71">
        <v>242260.85799188336</v>
      </c>
      <c r="AI382" s="71">
        <v>5046938.1774385469</v>
      </c>
      <c r="AJ382" s="71">
        <v>6011898.1692934567</v>
      </c>
      <c r="AK382" s="71"/>
      <c r="AL382" s="71"/>
      <c r="AM382" s="71">
        <v>393099.46401796059</v>
      </c>
      <c r="AN382" s="71"/>
      <c r="AO382" s="71"/>
      <c r="AP382" s="71">
        <v>12178523.724619742</v>
      </c>
      <c r="AQ382" s="72"/>
      <c r="AR382" s="71">
        <v>70</v>
      </c>
      <c r="AS382" s="71">
        <v>6</v>
      </c>
      <c r="AT382" s="71">
        <v>0</v>
      </c>
      <c r="AU382" s="71">
        <v>0</v>
      </c>
      <c r="AV382" s="71">
        <v>0</v>
      </c>
      <c r="AW382" s="71">
        <v>0</v>
      </c>
      <c r="AX382" s="71"/>
      <c r="AY382" s="72"/>
      <c r="AZ382" s="71">
        <v>500.36800000000011</v>
      </c>
      <c r="BA382" s="71">
        <v>260.8</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2081</v>
      </c>
      <c r="B383" s="70">
        <v>323</v>
      </c>
      <c r="C383" s="70">
        <v>18</v>
      </c>
      <c r="D383" s="70">
        <v>19</v>
      </c>
      <c r="E383" s="70">
        <v>2021</v>
      </c>
      <c r="F383" s="70" t="s">
        <v>160</v>
      </c>
      <c r="G383" s="70" t="s">
        <v>1648</v>
      </c>
      <c r="H383" s="70" t="s">
        <v>1649</v>
      </c>
      <c r="I383" s="148"/>
      <c r="J383" s="71">
        <v>1.0742742471771654</v>
      </c>
      <c r="K383" s="71">
        <v>0.18780431518632903</v>
      </c>
      <c r="L383" s="71">
        <v>1.507583780225805</v>
      </c>
      <c r="M383" s="71">
        <v>3.9839851411663014</v>
      </c>
      <c r="N383" s="71">
        <v>6.3989918013940468</v>
      </c>
      <c r="O383" s="71">
        <v>2.5008096277356722</v>
      </c>
      <c r="P383" s="71">
        <v>4.9579327650370191</v>
      </c>
      <c r="Q383" s="71">
        <v>0.172241966822436</v>
      </c>
      <c r="R383" s="71">
        <v>0</v>
      </c>
      <c r="S383" s="71">
        <v>0</v>
      </c>
      <c r="T383" s="72"/>
      <c r="U383" s="71">
        <v>51379</v>
      </c>
      <c r="V383" s="71">
        <v>67</v>
      </c>
      <c r="W383" s="71">
        <v>34</v>
      </c>
      <c r="X383" s="71">
        <v>879</v>
      </c>
      <c r="Y383" s="71">
        <v>1457</v>
      </c>
      <c r="Z383" s="71">
        <v>1840</v>
      </c>
      <c r="AA383" s="71">
        <v>1067</v>
      </c>
      <c r="AB383" s="71">
        <v>2950</v>
      </c>
      <c r="AC383" s="71">
        <v>0</v>
      </c>
      <c r="AD383" s="71">
        <v>0</v>
      </c>
      <c r="AE383" s="72"/>
      <c r="AF383" s="71">
        <v>393541.02465133183</v>
      </c>
      <c r="AG383" s="71">
        <v>127070.52026386798</v>
      </c>
      <c r="AH383" s="71">
        <v>217200.95789489313</v>
      </c>
      <c r="AI383" s="71">
        <v>5537987.2492946777</v>
      </c>
      <c r="AJ383" s="71">
        <v>5828297.0209946269</v>
      </c>
      <c r="AK383" s="71">
        <v>0</v>
      </c>
      <c r="AL383" s="71">
        <v>0</v>
      </c>
      <c r="AM383" s="71">
        <v>387228.46903301863</v>
      </c>
      <c r="AN383" s="71">
        <v>0</v>
      </c>
      <c r="AO383" s="71">
        <v>0</v>
      </c>
      <c r="AP383" s="71">
        <v>12491325.242132414</v>
      </c>
      <c r="AQ383" s="72"/>
      <c r="AR383" s="71">
        <v>70</v>
      </c>
      <c r="AS383" s="71">
        <v>7</v>
      </c>
      <c r="AT383" s="71">
        <v>0</v>
      </c>
      <c r="AU383" s="71">
        <v>0</v>
      </c>
      <c r="AV383" s="71">
        <v>0</v>
      </c>
      <c r="AW383" s="71">
        <v>0</v>
      </c>
      <c r="AX383" s="71"/>
      <c r="AY383" s="72"/>
      <c r="AZ383" s="71">
        <v>500.47800000000012</v>
      </c>
      <c r="BA383" s="71">
        <v>310.3</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1663</v>
      </c>
      <c r="B384" s="70">
        <v>323</v>
      </c>
      <c r="C384" s="70">
        <v>19</v>
      </c>
      <c r="D384" s="70">
        <v>19</v>
      </c>
      <c r="E384" s="70">
        <v>2022</v>
      </c>
      <c r="F384" s="70" t="s">
        <v>161</v>
      </c>
      <c r="G384" s="70" t="s">
        <v>1648</v>
      </c>
      <c r="H384" s="70" t="s">
        <v>1649</v>
      </c>
      <c r="I384" s="148"/>
      <c r="J384" s="71">
        <v>0.74889347422052677</v>
      </c>
      <c r="K384" s="71">
        <v>0.17964498339858917</v>
      </c>
      <c r="L384" s="71">
        <v>1.3517479077232495</v>
      </c>
      <c r="M384" s="71">
        <v>4.0618817384292845</v>
      </c>
      <c r="N384" s="71">
        <v>6.1938307099637537</v>
      </c>
      <c r="O384" s="71">
        <v>2.6249798050217255</v>
      </c>
      <c r="P384" s="71">
        <v>4.869756318691727</v>
      </c>
      <c r="Q384" s="71">
        <v>0.17001610516045937</v>
      </c>
      <c r="R384" s="71">
        <v>0</v>
      </c>
      <c r="S384" s="71">
        <v>0</v>
      </c>
      <c r="T384" s="72"/>
      <c r="U384" s="71">
        <v>44052</v>
      </c>
      <c r="V384" s="71">
        <v>67</v>
      </c>
      <c r="W384" s="71">
        <v>34</v>
      </c>
      <c r="X384" s="71">
        <v>879</v>
      </c>
      <c r="Y384" s="71">
        <v>1432</v>
      </c>
      <c r="Z384" s="71">
        <v>1835</v>
      </c>
      <c r="AA384" s="71">
        <v>1064</v>
      </c>
      <c r="AB384" s="71">
        <v>2888</v>
      </c>
      <c r="AC384" s="71">
        <v>0</v>
      </c>
      <c r="AD384" s="71">
        <v>0</v>
      </c>
      <c r="AE384" s="72"/>
      <c r="AF384" s="71">
        <v>300810.21817782265</v>
      </c>
      <c r="AG384" s="71">
        <v>128186.78036544748</v>
      </c>
      <c r="AH384" s="71">
        <v>241095.06003089307</v>
      </c>
      <c r="AI384" s="71">
        <v>5499910.1281516934</v>
      </c>
      <c r="AJ384" s="71">
        <v>5830910.227207249</v>
      </c>
      <c r="AK384" s="71">
        <v>0</v>
      </c>
      <c r="AL384" s="71">
        <v>0</v>
      </c>
      <c r="AM384" s="71">
        <v>372919.62624774972</v>
      </c>
      <c r="AN384" s="71">
        <v>0</v>
      </c>
      <c r="AO384" s="71">
        <v>0</v>
      </c>
      <c r="AP384" s="71">
        <v>12373832.040180856</v>
      </c>
      <c r="AQ384" s="72"/>
      <c r="AR384" s="71">
        <v>70</v>
      </c>
      <c r="AS384" s="71">
        <v>7</v>
      </c>
      <c r="AT384" s="71">
        <v>0</v>
      </c>
      <c r="AU384" s="71">
        <v>0</v>
      </c>
      <c r="AV384" s="71">
        <v>0</v>
      </c>
      <c r="AW384" s="71">
        <v>0</v>
      </c>
      <c r="AX384" s="71"/>
      <c r="AY384" s="72"/>
      <c r="AZ384" s="71">
        <v>500.47800000000007</v>
      </c>
      <c r="BA384" s="71">
        <v>310.3</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2082</v>
      </c>
      <c r="B385" s="70">
        <v>323</v>
      </c>
      <c r="C385" s="70">
        <v>20</v>
      </c>
      <c r="D385" s="70">
        <v>19</v>
      </c>
      <c r="E385" s="70">
        <v>2023</v>
      </c>
      <c r="F385" s="70" t="s">
        <v>1539</v>
      </c>
      <c r="G385" s="70" t="s">
        <v>1648</v>
      </c>
      <c r="H385" s="70" t="s">
        <v>1649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72</v>
      </c>
      <c r="AS385" s="71">
        <v>7</v>
      </c>
      <c r="AT385" s="71">
        <v>0</v>
      </c>
      <c r="AU385" s="71">
        <v>0</v>
      </c>
      <c r="AV385" s="71">
        <v>0</v>
      </c>
      <c r="AW385" s="71">
        <v>0</v>
      </c>
      <c r="AX385" s="71"/>
      <c r="AY385" s="72"/>
      <c r="AZ385" s="71">
        <v>515.87800000000004</v>
      </c>
      <c r="BA385" s="71">
        <v>310.3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1647</v>
      </c>
      <c r="B386" s="70">
        <v>323</v>
      </c>
      <c r="C386" s="70">
        <v>21</v>
      </c>
      <c r="D386" s="70">
        <v>19</v>
      </c>
      <c r="E386" s="70">
        <v>2024</v>
      </c>
      <c r="F386" s="70" t="s">
        <v>1554</v>
      </c>
      <c r="G386" s="1064" t="s">
        <v>1648</v>
      </c>
      <c r="H386" s="70" t="s">
        <v>1649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2083</v>
      </c>
      <c r="B387" s="70">
        <v>375</v>
      </c>
      <c r="C387" s="70">
        <v>1</v>
      </c>
      <c r="D387" s="70">
        <v>23</v>
      </c>
      <c r="E387" s="70">
        <v>1990</v>
      </c>
      <c r="F387" s="70" t="s">
        <v>787</v>
      </c>
      <c r="G387" s="1064" t="s">
        <v>1573</v>
      </c>
      <c r="H387" s="70" t="s">
        <v>1574</v>
      </c>
      <c r="I387" s="148"/>
      <c r="J387" s="71">
        <v>0</v>
      </c>
      <c r="K387" s="71">
        <v>1.1040055163376681</v>
      </c>
      <c r="L387" s="71">
        <v>23.767760044778878</v>
      </c>
      <c r="M387" s="71">
        <v>1.881752135781942</v>
      </c>
      <c r="N387" s="71">
        <v>4.5202494791220991</v>
      </c>
      <c r="O387" s="71">
        <v>3.889993949464281</v>
      </c>
      <c r="P387" s="71">
        <v>7.2154858138962714</v>
      </c>
      <c r="Q387" s="71">
        <v>0.23471651193746601</v>
      </c>
      <c r="R387" s="71">
        <v>0</v>
      </c>
      <c r="S387" s="71">
        <v>0.1911325779021969</v>
      </c>
      <c r="T387" s="72"/>
      <c r="U387" s="71">
        <v>0</v>
      </c>
      <c r="V387" s="71">
        <v>202</v>
      </c>
      <c r="W387" s="71">
        <v>278</v>
      </c>
      <c r="X387" s="71">
        <v>631</v>
      </c>
      <c r="Y387" s="71">
        <v>967</v>
      </c>
      <c r="Z387" s="71">
        <v>1600</v>
      </c>
      <c r="AA387" s="71">
        <v>1752</v>
      </c>
      <c r="AB387" s="71">
        <v>3811</v>
      </c>
      <c r="AC387" s="71">
        <v>0</v>
      </c>
      <c r="AD387" s="71">
        <v>0.1911325779021969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2084</v>
      </c>
      <c r="B388" s="70">
        <v>376</v>
      </c>
      <c r="C388" s="70">
        <v>2</v>
      </c>
      <c r="D388" s="70">
        <v>23</v>
      </c>
      <c r="E388" s="70">
        <v>2005</v>
      </c>
      <c r="F388" s="70" t="s">
        <v>789</v>
      </c>
      <c r="G388" s="70" t="s">
        <v>1573</v>
      </c>
      <c r="H388" s="70" t="s">
        <v>1574</v>
      </c>
      <c r="I388" s="148"/>
      <c r="J388" s="71">
        <v>1.209310191575846</v>
      </c>
      <c r="K388" s="71">
        <v>0.55403145985243507</v>
      </c>
      <c r="L388" s="71">
        <v>18.46870656853751</v>
      </c>
      <c r="M388" s="71">
        <v>3.9840608725339708</v>
      </c>
      <c r="N388" s="71">
        <v>7.4946649015459839</v>
      </c>
      <c r="O388" s="71">
        <v>5.3554239334270131</v>
      </c>
      <c r="P388" s="71">
        <v>6.9898422761675656</v>
      </c>
      <c r="Q388" s="71">
        <v>0.22452246186015701</v>
      </c>
      <c r="R388" s="71">
        <v>0</v>
      </c>
      <c r="S388" s="71">
        <v>0.43439115899443947</v>
      </c>
      <c r="T388" s="72"/>
      <c r="U388" s="71">
        <v>37350</v>
      </c>
      <c r="V388" s="71">
        <v>169</v>
      </c>
      <c r="W388" s="71">
        <v>164</v>
      </c>
      <c r="X388" s="71">
        <v>647</v>
      </c>
      <c r="Y388" s="71">
        <v>1528</v>
      </c>
      <c r="Z388" s="71">
        <v>2549</v>
      </c>
      <c r="AA388" s="71">
        <v>1390</v>
      </c>
      <c r="AB388" s="71">
        <v>3811</v>
      </c>
      <c r="AC388" s="71">
        <v>0</v>
      </c>
      <c r="AD388" s="71">
        <v>0.43439115899443947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2085</v>
      </c>
      <c r="B389" s="70">
        <v>377</v>
      </c>
      <c r="C389" s="70">
        <v>3</v>
      </c>
      <c r="D389" s="70">
        <v>23</v>
      </c>
      <c r="E389" s="70">
        <v>2006</v>
      </c>
      <c r="F389" s="70" t="s">
        <v>790</v>
      </c>
      <c r="G389" s="70" t="s">
        <v>1573</v>
      </c>
      <c r="H389" s="70" t="s">
        <v>1574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2086</v>
      </c>
      <c r="B390" s="70">
        <v>378</v>
      </c>
      <c r="C390" s="70">
        <v>4</v>
      </c>
      <c r="D390" s="70">
        <v>23</v>
      </c>
      <c r="E390" s="70">
        <v>2007</v>
      </c>
      <c r="F390" s="70" t="s">
        <v>791</v>
      </c>
      <c r="G390" s="70" t="s">
        <v>1573</v>
      </c>
      <c r="H390" s="70" t="s">
        <v>1574</v>
      </c>
      <c r="I390" s="148"/>
      <c r="J390" s="71">
        <v>0.89323412107391231</v>
      </c>
      <c r="K390" s="71">
        <v>0.37870144281348328</v>
      </c>
      <c r="L390" s="71">
        <v>10.422739705035401</v>
      </c>
      <c r="M390" s="71">
        <v>4.4884595787822468</v>
      </c>
      <c r="N390" s="71">
        <v>7.4211821040353927</v>
      </c>
      <c r="O390" s="71">
        <v>4.9859407392504336</v>
      </c>
      <c r="P390" s="71">
        <v>6.8988834054338968</v>
      </c>
      <c r="Q390" s="71">
        <v>0.232392745378218</v>
      </c>
      <c r="R390" s="71">
        <v>0</v>
      </c>
      <c r="S390" s="71">
        <v>0</v>
      </c>
      <c r="T390" s="72"/>
      <c r="U390" s="71">
        <v>29334</v>
      </c>
      <c r="V390" s="71">
        <v>126</v>
      </c>
      <c r="W390" s="71">
        <v>127</v>
      </c>
      <c r="X390" s="71">
        <v>913</v>
      </c>
      <c r="Y390" s="71">
        <v>1517</v>
      </c>
      <c r="Z390" s="71">
        <v>2467</v>
      </c>
      <c r="AA390" s="71">
        <v>1351</v>
      </c>
      <c r="AB390" s="71">
        <v>3736</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2087</v>
      </c>
      <c r="B391" s="70">
        <v>379</v>
      </c>
      <c r="C391" s="70">
        <v>5</v>
      </c>
      <c r="D391" s="70">
        <v>23</v>
      </c>
      <c r="E391" s="70">
        <v>2008</v>
      </c>
      <c r="F391" s="70" t="s">
        <v>792</v>
      </c>
      <c r="G391" s="70" t="s">
        <v>1573</v>
      </c>
      <c r="H391" s="70" t="s">
        <v>1574</v>
      </c>
      <c r="I391" s="148"/>
      <c r="J391" s="71">
        <v>0</v>
      </c>
      <c r="K391" s="71">
        <v>0.33237015186260699</v>
      </c>
      <c r="L391" s="71">
        <v>8.9996423609902827</v>
      </c>
      <c r="M391" s="71">
        <v>5.2519323492913212</v>
      </c>
      <c r="N391" s="71">
        <v>7.481408000764735</v>
      </c>
      <c r="O391" s="71">
        <v>4.6919152663775012</v>
      </c>
      <c r="P391" s="71">
        <v>6.9471286063720923</v>
      </c>
      <c r="Q391" s="71">
        <v>0.225266394175582</v>
      </c>
      <c r="R391" s="71">
        <v>0</v>
      </c>
      <c r="S391" s="71">
        <v>0</v>
      </c>
      <c r="T391" s="72"/>
      <c r="U391" s="71">
        <v>0</v>
      </c>
      <c r="V391" s="71">
        <v>126</v>
      </c>
      <c r="W391" s="71">
        <v>127</v>
      </c>
      <c r="X391" s="71">
        <v>913</v>
      </c>
      <c r="Y391" s="71">
        <v>1509</v>
      </c>
      <c r="Z391" s="71">
        <v>2403</v>
      </c>
      <c r="AA391" s="71">
        <v>1362</v>
      </c>
      <c r="AB391" s="71">
        <v>3681</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2088</v>
      </c>
      <c r="B392" s="70">
        <v>380</v>
      </c>
      <c r="C392" s="70">
        <v>6</v>
      </c>
      <c r="D392" s="70">
        <v>23</v>
      </c>
      <c r="E392" s="70">
        <v>2009</v>
      </c>
      <c r="F392" s="70" t="s">
        <v>176</v>
      </c>
      <c r="G392" s="70" t="s">
        <v>1573</v>
      </c>
      <c r="H392" s="70" t="s">
        <v>1574</v>
      </c>
      <c r="I392" s="148"/>
      <c r="J392" s="71">
        <v>0</v>
      </c>
      <c r="K392" s="71">
        <v>0.24983768627828551</v>
      </c>
      <c r="L392" s="71">
        <v>19.4176017316938</v>
      </c>
      <c r="M392" s="71">
        <v>4.0857320099653922</v>
      </c>
      <c r="N392" s="71">
        <v>6.4302583648244704</v>
      </c>
      <c r="O392" s="71">
        <v>4.7594139577745933</v>
      </c>
      <c r="P392" s="71">
        <v>6.7620698114737818</v>
      </c>
      <c r="Q392" s="71">
        <v>0.211619410834438</v>
      </c>
      <c r="R392" s="71">
        <v>0</v>
      </c>
      <c r="S392" s="71">
        <v>0</v>
      </c>
      <c r="T392" s="72"/>
      <c r="U392" s="71">
        <v>0</v>
      </c>
      <c r="V392" s="71">
        <v>116</v>
      </c>
      <c r="W392" s="71">
        <v>314</v>
      </c>
      <c r="X392" s="71">
        <v>897</v>
      </c>
      <c r="Y392" s="71">
        <v>1510</v>
      </c>
      <c r="Z392" s="71">
        <v>2406</v>
      </c>
      <c r="AA392" s="71">
        <v>1361</v>
      </c>
      <c r="AB392" s="71">
        <v>3630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2089</v>
      </c>
      <c r="B393" s="70">
        <v>381</v>
      </c>
      <c r="C393" s="70">
        <v>7</v>
      </c>
      <c r="D393" s="70">
        <v>23</v>
      </c>
      <c r="E393" s="70">
        <v>2010</v>
      </c>
      <c r="F393" s="70" t="s">
        <v>177</v>
      </c>
      <c r="G393" s="70" t="s">
        <v>1573</v>
      </c>
      <c r="H393" s="70" t="s">
        <v>1574</v>
      </c>
      <c r="I393" s="148"/>
      <c r="J393" s="71">
        <v>0</v>
      </c>
      <c r="K393" s="71">
        <v>0.26055727816285412</v>
      </c>
      <c r="L393" s="71">
        <v>17.677828366607081</v>
      </c>
      <c r="M393" s="71">
        <v>3.6572999771431012</v>
      </c>
      <c r="N393" s="71">
        <v>6.2848901211138841</v>
      </c>
      <c r="O393" s="71">
        <v>4.432206097164527</v>
      </c>
      <c r="P393" s="71">
        <v>6.7874933125101036</v>
      </c>
      <c r="Q393" s="71">
        <v>0.216221685878492</v>
      </c>
      <c r="R393" s="71">
        <v>0</v>
      </c>
      <c r="S393" s="71">
        <v>0</v>
      </c>
      <c r="T393" s="72"/>
      <c r="U393" s="71">
        <v>0</v>
      </c>
      <c r="V393" s="71">
        <v>116</v>
      </c>
      <c r="W393" s="71">
        <v>314</v>
      </c>
      <c r="X393" s="71">
        <v>897</v>
      </c>
      <c r="Y393" s="71">
        <v>1501</v>
      </c>
      <c r="Z393" s="71">
        <v>2251</v>
      </c>
      <c r="AA393" s="71">
        <v>1332</v>
      </c>
      <c r="AB393" s="71">
        <v>3554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2090</v>
      </c>
      <c r="B394" s="70">
        <v>382</v>
      </c>
      <c r="C394" s="70">
        <v>8</v>
      </c>
      <c r="D394" s="70">
        <v>23</v>
      </c>
      <c r="E394" s="70">
        <v>2011</v>
      </c>
      <c r="F394" s="70" t="s">
        <v>178</v>
      </c>
      <c r="G394" s="70" t="s">
        <v>1573</v>
      </c>
      <c r="H394" s="70" t="s">
        <v>1574</v>
      </c>
      <c r="I394" s="148"/>
      <c r="J394" s="71">
        <v>0</v>
      </c>
      <c r="K394" s="71">
        <v>0.36508921207224598</v>
      </c>
      <c r="L394" s="71">
        <v>16.494701958199482</v>
      </c>
      <c r="M394" s="71">
        <v>4.6201981007766602</v>
      </c>
      <c r="N394" s="71">
        <v>7.3885900161084752</v>
      </c>
      <c r="O394" s="71">
        <v>4.2685872520301205</v>
      </c>
      <c r="P394" s="71">
        <v>6.5369126721532025</v>
      </c>
      <c r="Q394" s="71">
        <v>0.24421610547668501</v>
      </c>
      <c r="R394" s="71">
        <v>0</v>
      </c>
      <c r="S394" s="71">
        <v>0</v>
      </c>
      <c r="T394" s="72"/>
      <c r="U394" s="71">
        <v>0</v>
      </c>
      <c r="V394" s="71">
        <v>116</v>
      </c>
      <c r="W394" s="71">
        <v>314</v>
      </c>
      <c r="X394" s="71">
        <v>897</v>
      </c>
      <c r="Y394" s="71">
        <v>1466</v>
      </c>
      <c r="Z394" s="71">
        <v>2215</v>
      </c>
      <c r="AA394" s="71">
        <v>1321</v>
      </c>
      <c r="AB394" s="71">
        <v>3480</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2091</v>
      </c>
      <c r="B395" s="70">
        <v>383</v>
      </c>
      <c r="C395" s="70">
        <v>9</v>
      </c>
      <c r="D395" s="70">
        <v>23</v>
      </c>
      <c r="E395" s="70">
        <v>2012</v>
      </c>
      <c r="F395" s="70" t="s">
        <v>179</v>
      </c>
      <c r="G395" s="70" t="s">
        <v>1573</v>
      </c>
      <c r="H395" s="70" t="s">
        <v>1574</v>
      </c>
      <c r="I395" s="148"/>
      <c r="J395" s="71">
        <v>0</v>
      </c>
      <c r="K395" s="71">
        <v>0.41128711759890341</v>
      </c>
      <c r="L395" s="71">
        <v>16.642663792766349</v>
      </c>
      <c r="M395" s="71">
        <v>5.7382713612385761</v>
      </c>
      <c r="N395" s="71">
        <v>7.9946361107100374</v>
      </c>
      <c r="O395" s="71">
        <v>4.1183673684604178</v>
      </c>
      <c r="P395" s="71">
        <v>6.4347593285993474</v>
      </c>
      <c r="Q395" s="71">
        <v>0.261066104904704</v>
      </c>
      <c r="R395" s="71">
        <v>0</v>
      </c>
      <c r="S395" s="71">
        <v>0</v>
      </c>
      <c r="T395" s="72"/>
      <c r="U395" s="71">
        <v>0</v>
      </c>
      <c r="V395" s="71">
        <v>116</v>
      </c>
      <c r="W395" s="71">
        <v>314</v>
      </c>
      <c r="X395" s="71">
        <v>897</v>
      </c>
      <c r="Y395" s="71">
        <v>1444</v>
      </c>
      <c r="Z395" s="71">
        <v>2154</v>
      </c>
      <c r="AA395" s="71">
        <v>1293</v>
      </c>
      <c r="AB395" s="71">
        <v>3424</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2092</v>
      </c>
      <c r="B396" s="70">
        <v>384</v>
      </c>
      <c r="C396" s="70">
        <v>10</v>
      </c>
      <c r="D396" s="70">
        <v>23</v>
      </c>
      <c r="E396" s="70">
        <v>2013</v>
      </c>
      <c r="F396" s="70" t="s">
        <v>180</v>
      </c>
      <c r="G396" s="70" t="s">
        <v>1573</v>
      </c>
      <c r="H396" s="70" t="s">
        <v>1574</v>
      </c>
      <c r="I396" s="148"/>
      <c r="J396" s="71">
        <v>0</v>
      </c>
      <c r="K396" s="71">
        <v>0.33993020558211179</v>
      </c>
      <c r="L396" s="71">
        <v>14.69678443004401</v>
      </c>
      <c r="M396" s="71">
        <v>5.3367295576978391</v>
      </c>
      <c r="N396" s="71">
        <v>7.6620168276049254</v>
      </c>
      <c r="O396" s="71">
        <v>3.9954258809839835</v>
      </c>
      <c r="P396" s="71">
        <v>6.4340287288148819</v>
      </c>
      <c r="Q396" s="71">
        <v>0.26122747635585097</v>
      </c>
      <c r="R396" s="71">
        <v>0</v>
      </c>
      <c r="S396" s="71">
        <v>0</v>
      </c>
      <c r="T396" s="72"/>
      <c r="U396" s="71">
        <v>0</v>
      </c>
      <c r="V396" s="71">
        <v>116</v>
      </c>
      <c r="W396" s="71">
        <v>314</v>
      </c>
      <c r="X396" s="71">
        <v>897</v>
      </c>
      <c r="Y396" s="71">
        <v>1428</v>
      </c>
      <c r="Z396" s="71">
        <v>2183</v>
      </c>
      <c r="AA396" s="71">
        <v>1288</v>
      </c>
      <c r="AB396" s="71">
        <v>3377</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2093</v>
      </c>
      <c r="B397" s="70">
        <v>385</v>
      </c>
      <c r="C397" s="70">
        <v>11</v>
      </c>
      <c r="D397" s="70">
        <v>23</v>
      </c>
      <c r="E397" s="70">
        <v>2014</v>
      </c>
      <c r="F397" s="70" t="s">
        <v>181</v>
      </c>
      <c r="G397" s="70" t="s">
        <v>1573</v>
      </c>
      <c r="H397" s="70" t="s">
        <v>1574</v>
      </c>
      <c r="I397" s="148"/>
      <c r="J397" s="71">
        <v>0</v>
      </c>
      <c r="K397" s="71">
        <v>0.51264610248150777</v>
      </c>
      <c r="L397" s="71">
        <v>8.1618450240034139</v>
      </c>
      <c r="M397" s="71">
        <v>5.9388842571653218</v>
      </c>
      <c r="N397" s="71">
        <v>8.0562724291493844</v>
      </c>
      <c r="O397" s="71">
        <v>3.7778850070891568</v>
      </c>
      <c r="P397" s="71">
        <v>6.4423651821911276</v>
      </c>
      <c r="Q397" s="71">
        <v>0.24736663781593199</v>
      </c>
      <c r="R397" s="71">
        <v>0</v>
      </c>
      <c r="S397" s="71">
        <v>0</v>
      </c>
      <c r="T397" s="72"/>
      <c r="U397" s="71">
        <v>0</v>
      </c>
      <c r="V397" s="71">
        <v>152</v>
      </c>
      <c r="W397" s="71">
        <v>178</v>
      </c>
      <c r="X397" s="71">
        <v>949</v>
      </c>
      <c r="Y397" s="71">
        <v>1418</v>
      </c>
      <c r="Z397" s="71">
        <v>2174</v>
      </c>
      <c r="AA397" s="71">
        <v>1283</v>
      </c>
      <c r="AB397" s="71">
        <v>3333</v>
      </c>
      <c r="AC397" s="71">
        <v>0</v>
      </c>
      <c r="AD397" s="71">
        <v>0</v>
      </c>
      <c r="AE397" s="72"/>
      <c r="AF397" s="71"/>
      <c r="AG397" s="71"/>
      <c r="AH397" s="71"/>
      <c r="AI397" s="71"/>
      <c r="AJ397" s="71"/>
      <c r="AK397" s="71"/>
      <c r="AL397" s="71"/>
      <c r="AM397" s="71"/>
      <c r="AN397" s="71"/>
      <c r="AO397" s="71"/>
      <c r="AP397" s="71"/>
      <c r="AQ397" s="72"/>
      <c r="AR397" s="71">
        <v>25</v>
      </c>
      <c r="AS397" s="71">
        <v>3</v>
      </c>
      <c r="AT397" s="71">
        <v>0</v>
      </c>
      <c r="AU397" s="71">
        <v>0</v>
      </c>
      <c r="AV397" s="71">
        <v>0</v>
      </c>
      <c r="AW397" s="71">
        <v>0</v>
      </c>
      <c r="AX397" s="71"/>
      <c r="AY397" s="72"/>
      <c r="AZ397" s="71">
        <v>160.10599999999999</v>
      </c>
      <c r="BA397" s="71">
        <v>51.7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2094</v>
      </c>
      <c r="B398" s="70">
        <v>386</v>
      </c>
      <c r="C398" s="70">
        <v>12</v>
      </c>
      <c r="D398" s="70">
        <v>23</v>
      </c>
      <c r="E398" s="70">
        <v>2015</v>
      </c>
      <c r="F398" s="70" t="s">
        <v>182</v>
      </c>
      <c r="G398" s="70" t="s">
        <v>1573</v>
      </c>
      <c r="H398" s="70" t="s">
        <v>1574</v>
      </c>
      <c r="I398" s="148"/>
      <c r="J398" s="71">
        <v>0.45084786273536243</v>
      </c>
      <c r="K398" s="71">
        <v>0.4915743212881622</v>
      </c>
      <c r="L398" s="71">
        <v>8.5911933619053027</v>
      </c>
      <c r="M398" s="71">
        <v>5.7463031165760627</v>
      </c>
      <c r="N398" s="71">
        <v>7.3992996928985884</v>
      </c>
      <c r="O398" s="71">
        <v>3.7349887569749232</v>
      </c>
      <c r="P398" s="71">
        <v>6.4122779537383385</v>
      </c>
      <c r="Q398" s="71">
        <v>0.23881390897999299</v>
      </c>
      <c r="R398" s="71">
        <v>0</v>
      </c>
      <c r="S398" s="71">
        <v>0</v>
      </c>
      <c r="T398" s="72"/>
      <c r="U398" s="71">
        <v>17992</v>
      </c>
      <c r="V398" s="71">
        <v>152</v>
      </c>
      <c r="W398" s="71">
        <v>178</v>
      </c>
      <c r="X398" s="71">
        <v>949</v>
      </c>
      <c r="Y398" s="71">
        <v>1415</v>
      </c>
      <c r="Z398" s="71">
        <v>2170</v>
      </c>
      <c r="AA398" s="71">
        <v>1276</v>
      </c>
      <c r="AB398" s="71">
        <v>3287</v>
      </c>
      <c r="AC398" s="71">
        <v>0</v>
      </c>
      <c r="AD398" s="71">
        <v>0</v>
      </c>
      <c r="AE398" s="72"/>
      <c r="AF398" s="71">
        <v>138849.67182298051</v>
      </c>
      <c r="AG398" s="71">
        <v>327496.57933987147</v>
      </c>
      <c r="AH398" s="71">
        <v>1110857.318990065</v>
      </c>
      <c r="AI398" s="71">
        <v>6035717.0248460993</v>
      </c>
      <c r="AJ398" s="71">
        <v>6267102.3852730766</v>
      </c>
      <c r="AK398" s="71">
        <v>0</v>
      </c>
      <c r="AL398" s="71">
        <v>0</v>
      </c>
      <c r="AM398" s="71">
        <v>450469.56155359338</v>
      </c>
      <c r="AN398" s="71">
        <v>0</v>
      </c>
      <c r="AO398" s="71">
        <v>0</v>
      </c>
      <c r="AP398" s="71">
        <v>14330492.541825686</v>
      </c>
      <c r="AQ398" s="72"/>
      <c r="AR398" s="71">
        <v>25</v>
      </c>
      <c r="AS398" s="71">
        <v>3</v>
      </c>
      <c r="AT398" s="71">
        <v>0</v>
      </c>
      <c r="AU398" s="71">
        <v>0</v>
      </c>
      <c r="AV398" s="71">
        <v>0</v>
      </c>
      <c r="AW398" s="71">
        <v>0</v>
      </c>
      <c r="AX398" s="71"/>
      <c r="AY398" s="72"/>
      <c r="AZ398" s="71">
        <v>160.10599999999999</v>
      </c>
      <c r="BA398" s="71">
        <v>51.7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2095</v>
      </c>
      <c r="B399" s="70">
        <v>387</v>
      </c>
      <c r="C399" s="70">
        <v>13</v>
      </c>
      <c r="D399" s="70">
        <v>23</v>
      </c>
      <c r="E399" s="70">
        <v>2016</v>
      </c>
      <c r="F399" s="70" t="s">
        <v>155</v>
      </c>
      <c r="G399" s="70" t="s">
        <v>1573</v>
      </c>
      <c r="H399" s="70" t="s">
        <v>1574</v>
      </c>
      <c r="I399" s="148"/>
      <c r="J399" s="71">
        <v>0</v>
      </c>
      <c r="K399" s="71">
        <v>0.4636912711880275</v>
      </c>
      <c r="L399" s="71">
        <v>9.2385240936728277</v>
      </c>
      <c r="M399" s="71">
        <v>4.9267885024000693</v>
      </c>
      <c r="N399" s="71">
        <v>7.4767392893569111</v>
      </c>
      <c r="O399" s="71">
        <v>3.6947338665296026</v>
      </c>
      <c r="P399" s="71">
        <v>6.4232303968282691</v>
      </c>
      <c r="Q399" s="71">
        <v>0.22743512968120558</v>
      </c>
      <c r="R399" s="71">
        <v>0</v>
      </c>
      <c r="S399" s="71">
        <v>0</v>
      </c>
      <c r="T399" s="72"/>
      <c r="U399" s="71">
        <v>0</v>
      </c>
      <c r="V399" s="71">
        <v>152</v>
      </c>
      <c r="W399" s="71">
        <v>178</v>
      </c>
      <c r="X399" s="71">
        <v>949</v>
      </c>
      <c r="Y399" s="71">
        <v>1406</v>
      </c>
      <c r="Z399" s="71">
        <v>2173</v>
      </c>
      <c r="AA399" s="71">
        <v>1322</v>
      </c>
      <c r="AB399" s="71">
        <v>3220</v>
      </c>
      <c r="AC399" s="71">
        <v>0</v>
      </c>
      <c r="AD399" s="71">
        <v>0</v>
      </c>
      <c r="AE399" s="72"/>
      <c r="AF399" s="71">
        <v>0</v>
      </c>
      <c r="AG399" s="71">
        <v>312171.21668013412</v>
      </c>
      <c r="AH399" s="71">
        <v>941506.31600823114</v>
      </c>
      <c r="AI399" s="71">
        <v>6024848.9772017356</v>
      </c>
      <c r="AJ399" s="71">
        <v>6185458.3928977055</v>
      </c>
      <c r="AK399" s="71">
        <v>0</v>
      </c>
      <c r="AL399" s="71">
        <v>0</v>
      </c>
      <c r="AM399" s="71">
        <v>441630.32969103853</v>
      </c>
      <c r="AN399" s="71">
        <v>0</v>
      </c>
      <c r="AO399" s="71">
        <v>0</v>
      </c>
      <c r="AP399" s="71">
        <v>13905615.232478846</v>
      </c>
      <c r="AQ399" s="72"/>
      <c r="AR399" s="71">
        <v>26</v>
      </c>
      <c r="AS399" s="71">
        <v>3</v>
      </c>
      <c r="AT399" s="71">
        <v>0</v>
      </c>
      <c r="AU399" s="71">
        <v>0</v>
      </c>
      <c r="AV399" s="71">
        <v>0</v>
      </c>
      <c r="AW399" s="71">
        <v>0</v>
      </c>
      <c r="AX399" s="71"/>
      <c r="AY399" s="72"/>
      <c r="AZ399" s="71">
        <v>164.506</v>
      </c>
      <c r="BA399" s="71">
        <v>51.7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2096</v>
      </c>
      <c r="B400" s="70">
        <v>388</v>
      </c>
      <c r="C400" s="70">
        <v>14</v>
      </c>
      <c r="D400" s="70">
        <v>23</v>
      </c>
      <c r="E400" s="70">
        <v>2017</v>
      </c>
      <c r="F400" s="70" t="s">
        <v>156</v>
      </c>
      <c r="G400" s="70" t="s">
        <v>1573</v>
      </c>
      <c r="H400" s="70" t="s">
        <v>1574</v>
      </c>
      <c r="I400" s="148"/>
      <c r="J400" s="71">
        <v>0</v>
      </c>
      <c r="K400" s="71">
        <v>0.47382305158010335</v>
      </c>
      <c r="L400" s="71">
        <v>8.3397085932236088</v>
      </c>
      <c r="M400" s="71">
        <v>4.940041418063041</v>
      </c>
      <c r="N400" s="71">
        <v>7.3320321463014126</v>
      </c>
      <c r="O400" s="71">
        <v>3.617719143512983</v>
      </c>
      <c r="P400" s="71">
        <v>6.4066812442450249</v>
      </c>
      <c r="Q400" s="71">
        <v>0.2167246039522</v>
      </c>
      <c r="R400" s="71">
        <v>0</v>
      </c>
      <c r="S400" s="71">
        <v>0</v>
      </c>
      <c r="T400" s="72"/>
      <c r="U400" s="71">
        <v>0</v>
      </c>
      <c r="V400" s="71">
        <v>152</v>
      </c>
      <c r="W400" s="71">
        <v>178</v>
      </c>
      <c r="X400" s="71">
        <v>949</v>
      </c>
      <c r="Y400" s="71">
        <v>1409</v>
      </c>
      <c r="Z400" s="71">
        <v>2163</v>
      </c>
      <c r="AA400" s="71">
        <v>1327</v>
      </c>
      <c r="AB400" s="71">
        <v>3173</v>
      </c>
      <c r="AC400" s="71">
        <v>0</v>
      </c>
      <c r="AD400" s="71">
        <v>0</v>
      </c>
      <c r="AE400" s="72"/>
      <c r="AF400" s="71">
        <v>0</v>
      </c>
      <c r="AG400" s="71">
        <v>313078.24518639268</v>
      </c>
      <c r="AH400" s="71">
        <v>1150149.5793607831</v>
      </c>
      <c r="AI400" s="71">
        <v>5875790.4210815681</v>
      </c>
      <c r="AJ400" s="71">
        <v>5620942.8063324047</v>
      </c>
      <c r="AK400" s="71">
        <v>0</v>
      </c>
      <c r="AL400" s="71">
        <v>0</v>
      </c>
      <c r="AM400" s="71">
        <v>435865.1171426365</v>
      </c>
      <c r="AN400" s="71">
        <v>0</v>
      </c>
      <c r="AO400" s="71">
        <v>0</v>
      </c>
      <c r="AP400" s="71">
        <v>13395826.169103786</v>
      </c>
      <c r="AQ400" s="72"/>
      <c r="AR400" s="71">
        <v>26</v>
      </c>
      <c r="AS400" s="71">
        <v>5</v>
      </c>
      <c r="AT400" s="71">
        <v>0</v>
      </c>
      <c r="AU400" s="71">
        <v>0</v>
      </c>
      <c r="AV400" s="71">
        <v>0</v>
      </c>
      <c r="AW400" s="71">
        <v>0</v>
      </c>
      <c r="AX400" s="71"/>
      <c r="AY400" s="72"/>
      <c r="AZ400" s="71">
        <v>164.506</v>
      </c>
      <c r="BA400" s="71">
        <v>2071.4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2097</v>
      </c>
      <c r="B401" s="70">
        <v>389</v>
      </c>
      <c r="C401" s="70">
        <v>15</v>
      </c>
      <c r="D401" s="70">
        <v>23</v>
      </c>
      <c r="E401" s="70">
        <v>2018</v>
      </c>
      <c r="F401" s="70" t="s">
        <v>183</v>
      </c>
      <c r="G401" s="70" t="s">
        <v>1573</v>
      </c>
      <c r="H401" s="70" t="s">
        <v>1574</v>
      </c>
      <c r="I401" s="148"/>
      <c r="J401" s="71">
        <v>0</v>
      </c>
      <c r="K401" s="71">
        <v>0.44100092409786207</v>
      </c>
      <c r="L401" s="71">
        <v>7.6506084504316032</v>
      </c>
      <c r="M401" s="71">
        <v>4.9644060796577998</v>
      </c>
      <c r="N401" s="71">
        <v>6.6594496988325744</v>
      </c>
      <c r="O401" s="71">
        <v>3.4266658349606369</v>
      </c>
      <c r="P401" s="71">
        <v>6.3285679629646205</v>
      </c>
      <c r="Q401" s="71">
        <v>0.196543964311997</v>
      </c>
      <c r="R401" s="71">
        <v>0</v>
      </c>
      <c r="S401" s="71">
        <v>0</v>
      </c>
      <c r="T401" s="72"/>
      <c r="U401" s="71">
        <v>0</v>
      </c>
      <c r="V401" s="71">
        <v>152</v>
      </c>
      <c r="W401" s="71">
        <v>178</v>
      </c>
      <c r="X401" s="71">
        <v>949</v>
      </c>
      <c r="Y401" s="71">
        <v>1390</v>
      </c>
      <c r="Z401" s="71">
        <v>2088</v>
      </c>
      <c r="AA401" s="71">
        <v>1324</v>
      </c>
      <c r="AB401" s="71">
        <v>3101</v>
      </c>
      <c r="AC401" s="71">
        <v>0</v>
      </c>
      <c r="AD401" s="71">
        <v>0</v>
      </c>
      <c r="AE401" s="72"/>
      <c r="AF401" s="71">
        <v>0</v>
      </c>
      <c r="AG401" s="71">
        <v>283260.91673075332</v>
      </c>
      <c r="AH401" s="71">
        <v>1084016.1200671541</v>
      </c>
      <c r="AI401" s="71">
        <v>6006258.0258601056</v>
      </c>
      <c r="AJ401" s="71">
        <v>5151098.1862952318</v>
      </c>
      <c r="AK401" s="71">
        <v>0</v>
      </c>
      <c r="AL401" s="71">
        <v>0</v>
      </c>
      <c r="AM401" s="71">
        <v>426856.09431682318</v>
      </c>
      <c r="AN401" s="71">
        <v>0</v>
      </c>
      <c r="AO401" s="71">
        <v>0</v>
      </c>
      <c r="AP401" s="71">
        <v>12951489.343270069</v>
      </c>
      <c r="AQ401" s="72"/>
      <c r="AR401" s="71">
        <v>28</v>
      </c>
      <c r="AS401" s="71">
        <v>6</v>
      </c>
      <c r="AT401" s="71">
        <v>0</v>
      </c>
      <c r="AU401" s="71">
        <v>0</v>
      </c>
      <c r="AV401" s="71">
        <v>0</v>
      </c>
      <c r="AW401" s="71">
        <v>0</v>
      </c>
      <c r="AX401" s="71"/>
      <c r="AY401" s="72"/>
      <c r="AZ401" s="71">
        <v>177.90600000000001</v>
      </c>
      <c r="BA401" s="71">
        <v>2105</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2098</v>
      </c>
      <c r="B402" s="70">
        <v>390</v>
      </c>
      <c r="C402" s="70">
        <v>16</v>
      </c>
      <c r="D402" s="70">
        <v>23</v>
      </c>
      <c r="E402" s="70">
        <v>2019</v>
      </c>
      <c r="F402" s="70" t="s">
        <v>158</v>
      </c>
      <c r="G402" s="70" t="s">
        <v>1573</v>
      </c>
      <c r="H402" s="70" t="s">
        <v>1574</v>
      </c>
      <c r="I402" s="148"/>
      <c r="J402" s="71">
        <v>0</v>
      </c>
      <c r="K402" s="71">
        <v>0.40921638436460844</v>
      </c>
      <c r="L402" s="71">
        <v>7.6848857867617122</v>
      </c>
      <c r="M402" s="71">
        <v>4.4535230361665947</v>
      </c>
      <c r="N402" s="71">
        <v>6.7998962846774411</v>
      </c>
      <c r="O402" s="71">
        <v>3.306355313908568</v>
      </c>
      <c r="P402" s="71">
        <v>6.2173691965783453</v>
      </c>
      <c r="Q402" s="71">
        <v>0.187167095876874</v>
      </c>
      <c r="R402" s="71">
        <v>0</v>
      </c>
      <c r="S402" s="71">
        <v>0</v>
      </c>
      <c r="T402" s="72"/>
      <c r="U402" s="71">
        <v>0</v>
      </c>
      <c r="V402" s="71">
        <v>152</v>
      </c>
      <c r="W402" s="71">
        <v>178</v>
      </c>
      <c r="X402" s="71">
        <v>949</v>
      </c>
      <c r="Y402" s="71">
        <v>1402</v>
      </c>
      <c r="Z402" s="71">
        <v>2070</v>
      </c>
      <c r="AA402" s="71">
        <v>1291</v>
      </c>
      <c r="AB402" s="71">
        <v>3033</v>
      </c>
      <c r="AC402" s="71">
        <v>0</v>
      </c>
      <c r="AD402" s="71">
        <v>0</v>
      </c>
      <c r="AE402" s="72"/>
      <c r="AF402" s="71">
        <v>0</v>
      </c>
      <c r="AG402" s="71">
        <v>283177.03522365558</v>
      </c>
      <c r="AH402" s="71">
        <v>1170413.6117256449</v>
      </c>
      <c r="AI402" s="71">
        <v>5885634.2544488246</v>
      </c>
      <c r="AJ402" s="71">
        <v>5480519.7732163593</v>
      </c>
      <c r="AK402" s="71">
        <v>0</v>
      </c>
      <c r="AL402" s="71">
        <v>0</v>
      </c>
      <c r="AM402" s="71">
        <v>413071.76758822438</v>
      </c>
      <c r="AN402" s="71">
        <v>0</v>
      </c>
      <c r="AO402" s="71">
        <v>0</v>
      </c>
      <c r="AP402" s="71">
        <v>13232816.44220271</v>
      </c>
      <c r="AQ402" s="72"/>
      <c r="AR402" s="71">
        <v>29</v>
      </c>
      <c r="AS402" s="71">
        <v>8</v>
      </c>
      <c r="AT402" s="71">
        <v>0</v>
      </c>
      <c r="AU402" s="71">
        <v>0</v>
      </c>
      <c r="AV402" s="71">
        <v>0</v>
      </c>
      <c r="AW402" s="71">
        <v>0</v>
      </c>
      <c r="AX402" s="71"/>
      <c r="AY402" s="72"/>
      <c r="AZ402" s="71">
        <v>187.90600000000001</v>
      </c>
      <c r="BA402" s="71">
        <v>4144.2</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2099</v>
      </c>
      <c r="B403" s="70">
        <v>391</v>
      </c>
      <c r="C403" s="70">
        <v>17</v>
      </c>
      <c r="D403" s="70">
        <v>23</v>
      </c>
      <c r="E403" s="70">
        <v>2020</v>
      </c>
      <c r="F403" s="70" t="s">
        <v>159</v>
      </c>
      <c r="G403" s="70" t="s">
        <v>1573</v>
      </c>
      <c r="H403" s="70" t="s">
        <v>1574</v>
      </c>
      <c r="I403" s="148"/>
      <c r="J403" s="71">
        <v>0</v>
      </c>
      <c r="K403" s="71">
        <v>0.41611689381948691</v>
      </c>
      <c r="L403" s="71">
        <v>6.4621789065189486</v>
      </c>
      <c r="M403" s="71">
        <v>3.9762784885205633</v>
      </c>
      <c r="N403" s="71">
        <v>6.1480257325514902</v>
      </c>
      <c r="O403" s="71">
        <v>2.7680865077108194</v>
      </c>
      <c r="P403" s="71">
        <v>5.9899285388924666</v>
      </c>
      <c r="Q403" s="71">
        <v>0.175643995005382</v>
      </c>
      <c r="R403" s="71">
        <v>0</v>
      </c>
      <c r="S403" s="71">
        <v>0</v>
      </c>
      <c r="T403" s="72"/>
      <c r="U403" s="71">
        <v>0</v>
      </c>
      <c r="V403" s="71">
        <v>143</v>
      </c>
      <c r="W403" s="71">
        <v>133</v>
      </c>
      <c r="X403" s="71">
        <v>891</v>
      </c>
      <c r="Y403" s="71">
        <v>1383</v>
      </c>
      <c r="Z403" s="71">
        <v>1978</v>
      </c>
      <c r="AA403" s="71">
        <v>1322</v>
      </c>
      <c r="AB403" s="71">
        <v>2979</v>
      </c>
      <c r="AC403" s="71">
        <v>0</v>
      </c>
      <c r="AD403" s="71">
        <v>0</v>
      </c>
      <c r="AE403" s="72"/>
      <c r="AF403" s="71">
        <v>0</v>
      </c>
      <c r="AG403" s="71">
        <v>266606.34185028222</v>
      </c>
      <c r="AH403" s="71">
        <v>947667.47390942601</v>
      </c>
      <c r="AI403" s="71">
        <v>5115838.3573353179</v>
      </c>
      <c r="AJ403" s="71">
        <v>5679272.6558284499</v>
      </c>
      <c r="AK403" s="71"/>
      <c r="AL403" s="71"/>
      <c r="AM403" s="71">
        <v>388792.59738031356</v>
      </c>
      <c r="AN403" s="71"/>
      <c r="AO403" s="71"/>
      <c r="AP403" s="71">
        <v>12398177.426303789</v>
      </c>
      <c r="AQ403" s="72"/>
      <c r="AR403" s="71">
        <v>30</v>
      </c>
      <c r="AS403" s="71">
        <v>8</v>
      </c>
      <c r="AT403" s="71">
        <v>0</v>
      </c>
      <c r="AU403" s="71">
        <v>0</v>
      </c>
      <c r="AV403" s="71">
        <v>0</v>
      </c>
      <c r="AW403" s="71">
        <v>0</v>
      </c>
      <c r="AX403" s="71"/>
      <c r="AY403" s="72"/>
      <c r="AZ403" s="71">
        <v>193.35599999999999</v>
      </c>
      <c r="BA403" s="71">
        <v>4144.2</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2100</v>
      </c>
      <c r="B404" s="70">
        <v>391</v>
      </c>
      <c r="C404" s="70">
        <v>18</v>
      </c>
      <c r="D404" s="70">
        <v>23</v>
      </c>
      <c r="E404" s="70">
        <v>2021</v>
      </c>
      <c r="F404" s="70" t="s">
        <v>160</v>
      </c>
      <c r="G404" s="70" t="s">
        <v>1573</v>
      </c>
      <c r="H404" s="70" t="s">
        <v>1574</v>
      </c>
      <c r="I404" s="148"/>
      <c r="J404" s="71">
        <v>3.6904066764002735E-2</v>
      </c>
      <c r="K404" s="71">
        <v>0.40083607569619478</v>
      </c>
      <c r="L404" s="71">
        <v>5.8973130226480022</v>
      </c>
      <c r="M404" s="71">
        <v>4.0383740168136235</v>
      </c>
      <c r="N404" s="71">
        <v>6.0520320537549743</v>
      </c>
      <c r="O404" s="71">
        <v>2.6299275161241984</v>
      </c>
      <c r="P404" s="71">
        <v>6.2078708285749364</v>
      </c>
      <c r="Q404" s="71">
        <v>0.17008164384873101</v>
      </c>
      <c r="R404" s="71">
        <v>0</v>
      </c>
      <c r="S404" s="71">
        <v>0</v>
      </c>
      <c r="T404" s="72"/>
      <c r="U404" s="71">
        <v>1765</v>
      </c>
      <c r="V404" s="71">
        <v>143</v>
      </c>
      <c r="W404" s="71">
        <v>133</v>
      </c>
      <c r="X404" s="71">
        <v>891</v>
      </c>
      <c r="Y404" s="71">
        <v>1378</v>
      </c>
      <c r="Z404" s="71">
        <v>1935</v>
      </c>
      <c r="AA404" s="71">
        <v>1336</v>
      </c>
      <c r="AB404" s="71">
        <v>2913</v>
      </c>
      <c r="AC404" s="71">
        <v>0</v>
      </c>
      <c r="AD404" s="71">
        <v>0</v>
      </c>
      <c r="AE404" s="72"/>
      <c r="AF404" s="71">
        <v>13519.140281235537</v>
      </c>
      <c r="AG404" s="71">
        <v>271210.21489153913</v>
      </c>
      <c r="AH404" s="71">
        <v>849639.04117708199</v>
      </c>
      <c r="AI404" s="71">
        <v>5613591.1707867552</v>
      </c>
      <c r="AJ404" s="71">
        <v>5512280.9162186654</v>
      </c>
      <c r="AK404" s="71">
        <v>0</v>
      </c>
      <c r="AL404" s="71">
        <v>0</v>
      </c>
      <c r="AM404" s="71">
        <v>382371.70518412988</v>
      </c>
      <c r="AN404" s="71">
        <v>0</v>
      </c>
      <c r="AO404" s="71">
        <v>0</v>
      </c>
      <c r="AP404" s="71">
        <v>12642612.188539406</v>
      </c>
      <c r="AQ404" s="72"/>
      <c r="AR404" s="71">
        <v>30</v>
      </c>
      <c r="AS404" s="71">
        <v>9</v>
      </c>
      <c r="AT404" s="71">
        <v>0</v>
      </c>
      <c r="AU404" s="71">
        <v>0</v>
      </c>
      <c r="AV404" s="71">
        <v>0</v>
      </c>
      <c r="AW404" s="71">
        <v>0</v>
      </c>
      <c r="AX404" s="71"/>
      <c r="AY404" s="72"/>
      <c r="AZ404" s="71">
        <v>195.256</v>
      </c>
      <c r="BA404" s="71">
        <v>4193.7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1584</v>
      </c>
      <c r="B405" s="70">
        <v>391</v>
      </c>
      <c r="C405" s="70">
        <v>19</v>
      </c>
      <c r="D405" s="70">
        <v>23</v>
      </c>
      <c r="E405" s="70">
        <v>2022</v>
      </c>
      <c r="F405" s="70" t="s">
        <v>161</v>
      </c>
      <c r="G405" s="70" t="s">
        <v>1573</v>
      </c>
      <c r="H405" s="70" t="s">
        <v>1574</v>
      </c>
      <c r="I405" s="148"/>
      <c r="J405" s="71">
        <v>3.1144394006447043E-2</v>
      </c>
      <c r="K405" s="71">
        <v>0.38342138247758584</v>
      </c>
      <c r="L405" s="71">
        <v>5.2877197566821232</v>
      </c>
      <c r="M405" s="71">
        <v>4.1173340488515278</v>
      </c>
      <c r="N405" s="71">
        <v>5.8824090541555201</v>
      </c>
      <c r="O405" s="71">
        <v>2.7580169286549792</v>
      </c>
      <c r="P405" s="71">
        <v>6.2061932031447196</v>
      </c>
      <c r="Q405" s="71">
        <v>0.16795566067271142</v>
      </c>
      <c r="R405" s="71">
        <v>0</v>
      </c>
      <c r="S405" s="71">
        <v>0</v>
      </c>
      <c r="T405" s="72"/>
      <c r="U405" s="71">
        <v>1832</v>
      </c>
      <c r="V405" s="71">
        <v>143</v>
      </c>
      <c r="W405" s="71">
        <v>133</v>
      </c>
      <c r="X405" s="71">
        <v>891</v>
      </c>
      <c r="Y405" s="71">
        <v>1360</v>
      </c>
      <c r="Z405" s="71">
        <v>1928</v>
      </c>
      <c r="AA405" s="71">
        <v>1356</v>
      </c>
      <c r="AB405" s="71">
        <v>2853</v>
      </c>
      <c r="AC405" s="71">
        <v>0</v>
      </c>
      <c r="AD405" s="71">
        <v>0</v>
      </c>
      <c r="AE405" s="72"/>
      <c r="AF405" s="71">
        <v>12509.859250471512</v>
      </c>
      <c r="AG405" s="71">
        <v>273592.68048147747</v>
      </c>
      <c r="AH405" s="71">
        <v>943107.14659143472</v>
      </c>
      <c r="AI405" s="71">
        <v>5574994.225464345</v>
      </c>
      <c r="AJ405" s="71">
        <v>5537735.9699733639</v>
      </c>
      <c r="AK405" s="71">
        <v>0</v>
      </c>
      <c r="AL405" s="71">
        <v>0</v>
      </c>
      <c r="AM405" s="71">
        <v>368400.17094350071</v>
      </c>
      <c r="AN405" s="71">
        <v>0</v>
      </c>
      <c r="AO405" s="71">
        <v>0</v>
      </c>
      <c r="AP405" s="71">
        <v>12710340.052704593</v>
      </c>
      <c r="AQ405" s="72"/>
      <c r="AR405" s="71">
        <v>34</v>
      </c>
      <c r="AS405" s="71">
        <v>9</v>
      </c>
      <c r="AT405" s="71">
        <v>0</v>
      </c>
      <c r="AU405" s="71">
        <v>0</v>
      </c>
      <c r="AV405" s="71">
        <v>0</v>
      </c>
      <c r="AW405" s="71">
        <v>0</v>
      </c>
      <c r="AX405" s="71"/>
      <c r="AY405" s="72"/>
      <c r="AZ405" s="71">
        <v>219.756</v>
      </c>
      <c r="BA405" s="71">
        <v>4193.7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391</v>
      </c>
      <c r="C406" s="70">
        <v>20</v>
      </c>
      <c r="D406" s="70">
        <v>23</v>
      </c>
      <c r="E406" s="70">
        <v>2023</v>
      </c>
      <c r="F406" s="70" t="s">
        <v>1539</v>
      </c>
      <c r="G406" s="1064" t="s">
        <v>1573</v>
      </c>
      <c r="H406" s="70" t="s">
        <v>1574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35</v>
      </c>
      <c r="AS406" s="71">
        <v>9</v>
      </c>
      <c r="AT406" s="71">
        <v>0</v>
      </c>
      <c r="AU406" s="71">
        <v>0</v>
      </c>
      <c r="AV406" s="71">
        <v>0</v>
      </c>
      <c r="AW406" s="71">
        <v>0</v>
      </c>
      <c r="AX406" s="71"/>
      <c r="AY406" s="72"/>
      <c r="AZ406" s="71">
        <v>224.65600000000001</v>
      </c>
      <c r="BA406" s="71">
        <v>4193.7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1572</v>
      </c>
      <c r="B407" s="70">
        <v>391</v>
      </c>
      <c r="C407" s="70">
        <v>21</v>
      </c>
      <c r="D407" s="70">
        <v>23</v>
      </c>
      <c r="E407" s="70">
        <v>2024</v>
      </c>
      <c r="F407" s="70" t="s">
        <v>1554</v>
      </c>
      <c r="G407" s="1064" t="s">
        <v>1573</v>
      </c>
      <c r="H407" s="70" t="s">
        <v>1574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2102</v>
      </c>
      <c r="B408" s="70">
        <v>1</v>
      </c>
      <c r="C408" s="70">
        <v>1</v>
      </c>
      <c r="D408" s="70">
        <v>1</v>
      </c>
      <c r="E408" s="70">
        <v>1990</v>
      </c>
      <c r="F408" s="70" t="s">
        <v>787</v>
      </c>
      <c r="G408" s="70" t="s">
        <v>1570</v>
      </c>
      <c r="H408" s="70" t="s">
        <v>1571</v>
      </c>
      <c r="I408" s="148" t="s">
        <v>793</v>
      </c>
      <c r="J408" s="71">
        <v>16.430673068954871</v>
      </c>
      <c r="K408" s="71">
        <v>1.8636924805502231</v>
      </c>
      <c r="L408" s="71">
        <v>2.4793706521531931</v>
      </c>
      <c r="M408" s="71">
        <v>2.7465827528608062</v>
      </c>
      <c r="N408" s="71">
        <v>5.8150882647651398</v>
      </c>
      <c r="O408" s="71">
        <v>2.9952953410874961</v>
      </c>
      <c r="P408" s="71">
        <v>5.1027322622245883</v>
      </c>
      <c r="Q408" s="71">
        <v>0.23249930006925601</v>
      </c>
      <c r="R408" s="71">
        <v>0</v>
      </c>
      <c r="S408" s="71">
        <v>0.18932707467352231</v>
      </c>
      <c r="T408" s="72"/>
      <c r="U408" s="71">
        <v>461315</v>
      </c>
      <c r="V408" s="71">
        <v>341</v>
      </c>
      <c r="W408" s="71">
        <v>29</v>
      </c>
      <c r="X408" s="71">
        <v>921</v>
      </c>
      <c r="Y408" s="71">
        <v>1244</v>
      </c>
      <c r="Z408" s="71">
        <v>1232</v>
      </c>
      <c r="AA408" s="71">
        <v>1239</v>
      </c>
      <c r="AB408" s="71">
        <v>3775</v>
      </c>
      <c r="AC408" s="71">
        <v>0</v>
      </c>
      <c r="AD408" s="71">
        <v>0.18932707467352231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2103</v>
      </c>
      <c r="B409" s="70">
        <v>2</v>
      </c>
      <c r="C409" s="70">
        <v>2</v>
      </c>
      <c r="D409" s="70">
        <v>1</v>
      </c>
      <c r="E409" s="70">
        <v>2005</v>
      </c>
      <c r="F409" s="70" t="s">
        <v>789</v>
      </c>
      <c r="G409" s="70" t="s">
        <v>1570</v>
      </c>
      <c r="H409" s="70" t="s">
        <v>1571</v>
      </c>
      <c r="I409" s="148"/>
      <c r="J409" s="71">
        <v>11.40277520639866</v>
      </c>
      <c r="K409" s="71">
        <v>0.9572614572598287</v>
      </c>
      <c r="L409" s="71">
        <v>6.3063876087689046</v>
      </c>
      <c r="M409" s="71">
        <v>5.8375420512553404</v>
      </c>
      <c r="N409" s="71">
        <v>7.1317033814449351</v>
      </c>
      <c r="O409" s="71">
        <v>3.7565704170135339</v>
      </c>
      <c r="P409" s="71">
        <v>3.937443526790795</v>
      </c>
      <c r="Q409" s="71">
        <v>0.20431485114957301</v>
      </c>
      <c r="R409" s="71">
        <v>0</v>
      </c>
      <c r="S409" s="71">
        <v>0</v>
      </c>
      <c r="T409" s="72"/>
      <c r="U409" s="71">
        <v>352179</v>
      </c>
      <c r="V409" s="71">
        <v>292</v>
      </c>
      <c r="W409" s="71">
        <v>56</v>
      </c>
      <c r="X409" s="71">
        <v>948</v>
      </c>
      <c r="Y409" s="71">
        <v>1454</v>
      </c>
      <c r="Z409" s="71">
        <v>1788</v>
      </c>
      <c r="AA409" s="71">
        <v>783</v>
      </c>
      <c r="AB409" s="71">
        <v>3468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2104</v>
      </c>
      <c r="B410" s="70">
        <v>3</v>
      </c>
      <c r="C410" s="70">
        <v>3</v>
      </c>
      <c r="D410" s="70">
        <v>1</v>
      </c>
      <c r="E410" s="70">
        <v>2006</v>
      </c>
      <c r="F410" s="70" t="s">
        <v>790</v>
      </c>
      <c r="G410" s="70" t="s">
        <v>1570</v>
      </c>
      <c r="H410" s="70" t="s">
        <v>1571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2105</v>
      </c>
      <c r="B411" s="70">
        <v>4</v>
      </c>
      <c r="C411" s="70">
        <v>4</v>
      </c>
      <c r="D411" s="70">
        <v>1</v>
      </c>
      <c r="E411" s="70">
        <v>2007</v>
      </c>
      <c r="F411" s="70" t="s">
        <v>791</v>
      </c>
      <c r="G411" s="70" t="s">
        <v>1570</v>
      </c>
      <c r="H411" s="70" t="s">
        <v>1571</v>
      </c>
      <c r="I411" s="148"/>
      <c r="J411" s="71">
        <v>11.333543564710769</v>
      </c>
      <c r="K411" s="71">
        <v>0.76341401963987909</v>
      </c>
      <c r="L411" s="71">
        <v>3.8572343790288488</v>
      </c>
      <c r="M411" s="71">
        <v>7.4234106943715146</v>
      </c>
      <c r="N411" s="71">
        <v>6.9955770657683658</v>
      </c>
      <c r="O411" s="71">
        <v>3.6237502008415201</v>
      </c>
      <c r="P411" s="71">
        <v>4.0290296127959619</v>
      </c>
      <c r="Q411" s="71">
        <v>0.21279860330269901</v>
      </c>
      <c r="R411" s="71">
        <v>0</v>
      </c>
      <c r="S411" s="71">
        <v>0</v>
      </c>
      <c r="T411" s="72"/>
      <c r="U411" s="71">
        <v>372196</v>
      </c>
      <c r="V411" s="71">
        <v>254</v>
      </c>
      <c r="W411" s="71">
        <v>47</v>
      </c>
      <c r="X411" s="71">
        <v>1510</v>
      </c>
      <c r="Y411" s="71">
        <v>1430</v>
      </c>
      <c r="Z411" s="71">
        <v>1793</v>
      </c>
      <c r="AA411" s="71">
        <v>789</v>
      </c>
      <c r="AB411" s="71">
        <v>3421</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2106</v>
      </c>
      <c r="B412" s="70">
        <v>5</v>
      </c>
      <c r="C412" s="70">
        <v>5</v>
      </c>
      <c r="D412" s="70">
        <v>1</v>
      </c>
      <c r="E412" s="70">
        <v>2008</v>
      </c>
      <c r="F412" s="70" t="s">
        <v>792</v>
      </c>
      <c r="G412" s="70" t="s">
        <v>1570</v>
      </c>
      <c r="H412" s="70" t="s">
        <v>1571</v>
      </c>
      <c r="I412" s="148"/>
      <c r="J412" s="71">
        <v>11.47727628943851</v>
      </c>
      <c r="K412" s="71">
        <v>0.67001602042144592</v>
      </c>
      <c r="L412" s="71">
        <v>3.330576306823176</v>
      </c>
      <c r="M412" s="71">
        <v>8.6861093619166425</v>
      </c>
      <c r="N412" s="71">
        <v>7.3376301134074264</v>
      </c>
      <c r="O412" s="71">
        <v>3.565308895715904</v>
      </c>
      <c r="P412" s="71">
        <v>4.0244379371714976</v>
      </c>
      <c r="Q412" s="71">
        <v>0.21076268990510899</v>
      </c>
      <c r="R412" s="71">
        <v>0</v>
      </c>
      <c r="S412" s="71">
        <v>0</v>
      </c>
      <c r="T412" s="72"/>
      <c r="U412" s="71">
        <v>396022</v>
      </c>
      <c r="V412" s="71">
        <v>254</v>
      </c>
      <c r="W412" s="71">
        <v>47</v>
      </c>
      <c r="X412" s="71">
        <v>1510</v>
      </c>
      <c r="Y412" s="71">
        <v>1480</v>
      </c>
      <c r="Z412" s="71">
        <v>1826</v>
      </c>
      <c r="AA412" s="71">
        <v>789</v>
      </c>
      <c r="AB412" s="71">
        <v>3444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2107</v>
      </c>
      <c r="B413" s="70">
        <v>6</v>
      </c>
      <c r="C413" s="70">
        <v>6</v>
      </c>
      <c r="D413" s="70">
        <v>1</v>
      </c>
      <c r="E413" s="70">
        <v>2009</v>
      </c>
      <c r="F413" s="70" t="s">
        <v>176</v>
      </c>
      <c r="G413" s="70" t="s">
        <v>1570</v>
      </c>
      <c r="H413" s="70" t="s">
        <v>1571</v>
      </c>
      <c r="I413" s="148"/>
      <c r="J413" s="71">
        <v>12.24933253306224</v>
      </c>
      <c r="K413" s="71">
        <v>0.52552065044742824</v>
      </c>
      <c r="L413" s="71">
        <v>6.9878630435713358</v>
      </c>
      <c r="M413" s="71">
        <v>6.9598645610112806</v>
      </c>
      <c r="N413" s="71">
        <v>6.3748985245975041</v>
      </c>
      <c r="O413" s="71">
        <v>3.6734130172848789</v>
      </c>
      <c r="P413" s="71">
        <v>3.900238649527493</v>
      </c>
      <c r="Q413" s="71">
        <v>0.20048461538832801</v>
      </c>
      <c r="R413" s="71">
        <v>0</v>
      </c>
      <c r="S413" s="71">
        <v>0</v>
      </c>
      <c r="T413" s="72"/>
      <c r="U413" s="71">
        <v>426829</v>
      </c>
      <c r="V413" s="71">
        <v>244</v>
      </c>
      <c r="W413" s="71">
        <v>113</v>
      </c>
      <c r="X413" s="71">
        <v>1528</v>
      </c>
      <c r="Y413" s="71">
        <v>1497</v>
      </c>
      <c r="Z413" s="71">
        <v>1857</v>
      </c>
      <c r="AA413" s="71">
        <v>785</v>
      </c>
      <c r="AB413" s="71">
        <v>3439</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8.4280000000000008</v>
      </c>
      <c r="BK413" s="71">
        <v>0</v>
      </c>
      <c r="BL413" s="71">
        <v>0</v>
      </c>
      <c r="BM413" s="71">
        <v>0</v>
      </c>
      <c r="BN413" s="72"/>
      <c r="BO413" s="71">
        <v>0</v>
      </c>
      <c r="BP413" s="71">
        <v>0</v>
      </c>
      <c r="BQ413" s="71">
        <v>1</v>
      </c>
      <c r="BR413" s="71">
        <v>0</v>
      </c>
      <c r="BS413" s="71">
        <v>0</v>
      </c>
      <c r="BT413" s="71">
        <v>0</v>
      </c>
      <c r="BU413"/>
      <c r="BV413" s="70">
        <v>8.4280000000000008</v>
      </c>
      <c r="BW413" s="70">
        <v>0</v>
      </c>
      <c r="BX413" s="70">
        <v>0</v>
      </c>
      <c r="BY413" s="70">
        <v>0</v>
      </c>
      <c r="BZ413" s="70">
        <v>0</v>
      </c>
      <c r="CA413" s="70">
        <v>0</v>
      </c>
      <c r="CB413" s="70">
        <v>0</v>
      </c>
      <c r="CC413" s="70">
        <v>0</v>
      </c>
      <c r="CD413" s="70">
        <v>0</v>
      </c>
    </row>
    <row r="414" spans="1:82">
      <c r="A414" s="70" t="s">
        <v>2108</v>
      </c>
      <c r="B414" s="70">
        <v>7</v>
      </c>
      <c r="C414" s="70">
        <v>7</v>
      </c>
      <c r="D414" s="70">
        <v>1</v>
      </c>
      <c r="E414" s="70">
        <v>2010</v>
      </c>
      <c r="F414" s="70" t="s">
        <v>177</v>
      </c>
      <c r="G414" s="70" t="s">
        <v>1570</v>
      </c>
      <c r="H414" s="70" t="s">
        <v>1571</v>
      </c>
      <c r="I414" s="148"/>
      <c r="J414" s="71">
        <v>10.60316812216856</v>
      </c>
      <c r="K414" s="71">
        <v>0.54806875751496908</v>
      </c>
      <c r="L414" s="71">
        <v>6.3617662593203814</v>
      </c>
      <c r="M414" s="71">
        <v>6.2300494593920366</v>
      </c>
      <c r="N414" s="71">
        <v>6.343510015647924</v>
      </c>
      <c r="O414" s="71">
        <v>3.626887441571327</v>
      </c>
      <c r="P414" s="71">
        <v>4.1071468542666247</v>
      </c>
      <c r="Q414" s="71">
        <v>0.20697416301593399</v>
      </c>
      <c r="R414" s="71">
        <v>0</v>
      </c>
      <c r="S414" s="71">
        <v>0</v>
      </c>
      <c r="T414" s="72"/>
      <c r="U414" s="71">
        <v>413589</v>
      </c>
      <c r="V414" s="71">
        <v>244</v>
      </c>
      <c r="W414" s="71">
        <v>113</v>
      </c>
      <c r="X414" s="71">
        <v>1528</v>
      </c>
      <c r="Y414" s="71">
        <v>1515</v>
      </c>
      <c r="Z414" s="71">
        <v>1842</v>
      </c>
      <c r="AA414" s="71">
        <v>806</v>
      </c>
      <c r="AB414" s="71">
        <v>3402</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7.0410000000000004</v>
      </c>
      <c r="BK414" s="71">
        <v>0</v>
      </c>
      <c r="BL414" s="71">
        <v>0</v>
      </c>
      <c r="BM414" s="71">
        <v>0</v>
      </c>
      <c r="BN414" s="72"/>
      <c r="BO414" s="71">
        <v>0</v>
      </c>
      <c r="BP414" s="71">
        <v>0</v>
      </c>
      <c r="BQ414" s="71">
        <v>1</v>
      </c>
      <c r="BR414" s="71">
        <v>0</v>
      </c>
      <c r="BS414" s="71">
        <v>0</v>
      </c>
      <c r="BT414" s="71">
        <v>0</v>
      </c>
      <c r="BU414"/>
      <c r="BV414" s="70">
        <v>7.0410000000000004</v>
      </c>
      <c r="BW414" s="70">
        <v>0</v>
      </c>
      <c r="BX414" s="70">
        <v>0</v>
      </c>
      <c r="BY414" s="70">
        <v>0</v>
      </c>
      <c r="BZ414" s="70">
        <v>0</v>
      </c>
      <c r="CA414" s="70">
        <v>0</v>
      </c>
      <c r="CB414" s="70">
        <v>0</v>
      </c>
      <c r="CC414" s="70">
        <v>0</v>
      </c>
      <c r="CD414" s="70">
        <v>0</v>
      </c>
    </row>
    <row r="415" spans="1:82">
      <c r="A415" s="70" t="s">
        <v>2109</v>
      </c>
      <c r="B415" s="70">
        <v>8</v>
      </c>
      <c r="C415" s="70">
        <v>8</v>
      </c>
      <c r="D415" s="70">
        <v>1</v>
      </c>
      <c r="E415" s="70">
        <v>2011</v>
      </c>
      <c r="F415" s="70" t="s">
        <v>178</v>
      </c>
      <c r="G415" s="70" t="s">
        <v>1570</v>
      </c>
      <c r="H415" s="70" t="s">
        <v>1571</v>
      </c>
      <c r="I415" s="148"/>
      <c r="J415" s="71">
        <v>11.6058773040149</v>
      </c>
      <c r="K415" s="71">
        <v>0.76794627366920698</v>
      </c>
      <c r="L415" s="71">
        <v>5.9359914690335698</v>
      </c>
      <c r="M415" s="71">
        <v>7.8703040111334861</v>
      </c>
      <c r="N415" s="71">
        <v>7.6103485159098208</v>
      </c>
      <c r="O415" s="71">
        <v>3.5343517021323883</v>
      </c>
      <c r="P415" s="71">
        <v>4.0676322607948014</v>
      </c>
      <c r="Q415" s="71">
        <v>0.23586503750205201</v>
      </c>
      <c r="R415" s="71">
        <v>0</v>
      </c>
      <c r="S415" s="71">
        <v>0</v>
      </c>
      <c r="T415" s="72"/>
      <c r="U415" s="71">
        <v>426352</v>
      </c>
      <c r="V415" s="71">
        <v>244</v>
      </c>
      <c r="W415" s="71">
        <v>113</v>
      </c>
      <c r="X415" s="71">
        <v>1528</v>
      </c>
      <c r="Y415" s="71">
        <v>1510</v>
      </c>
      <c r="Z415" s="71">
        <v>1834</v>
      </c>
      <c r="AA415" s="71">
        <v>822</v>
      </c>
      <c r="AB415" s="71">
        <v>3361</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6.3789999999999996</v>
      </c>
      <c r="BK415" s="71">
        <v>0</v>
      </c>
      <c r="BL415" s="71">
        <v>0</v>
      </c>
      <c r="BM415" s="71">
        <v>0</v>
      </c>
      <c r="BN415" s="72"/>
      <c r="BO415" s="71">
        <v>0</v>
      </c>
      <c r="BP415" s="71">
        <v>0</v>
      </c>
      <c r="BQ415" s="71">
        <v>1</v>
      </c>
      <c r="BR415" s="71">
        <v>0</v>
      </c>
      <c r="BS415" s="71">
        <v>0</v>
      </c>
      <c r="BT415" s="71">
        <v>0</v>
      </c>
      <c r="BU415"/>
      <c r="BV415" s="70">
        <v>6.3789999999999996</v>
      </c>
      <c r="BW415" s="70">
        <v>0</v>
      </c>
      <c r="BX415" s="70">
        <v>0</v>
      </c>
      <c r="BY415" s="70">
        <v>0</v>
      </c>
      <c r="BZ415" s="70">
        <v>0</v>
      </c>
      <c r="CA415" s="70">
        <v>0</v>
      </c>
      <c r="CB415" s="70">
        <v>0</v>
      </c>
      <c r="CC415" s="70">
        <v>0</v>
      </c>
      <c r="CD415" s="70">
        <v>0</v>
      </c>
    </row>
    <row r="416" spans="1:82">
      <c r="A416" s="70" t="s">
        <v>2110</v>
      </c>
      <c r="B416" s="70">
        <v>9</v>
      </c>
      <c r="C416" s="70">
        <v>9</v>
      </c>
      <c r="D416" s="70">
        <v>1</v>
      </c>
      <c r="E416" s="70">
        <v>2012</v>
      </c>
      <c r="F416" s="70" t="s">
        <v>179</v>
      </c>
      <c r="G416" s="70" t="s">
        <v>1570</v>
      </c>
      <c r="H416" s="70" t="s">
        <v>1571</v>
      </c>
      <c r="I416" s="148"/>
      <c r="J416" s="71">
        <v>11.48568763138851</v>
      </c>
      <c r="K416" s="71">
        <v>0.86512117839769331</v>
      </c>
      <c r="L416" s="71">
        <v>5.9892388808362984</v>
      </c>
      <c r="M416" s="71">
        <v>9.7748925752202283</v>
      </c>
      <c r="N416" s="71">
        <v>8.227167077919054</v>
      </c>
      <c r="O416" s="71">
        <v>3.5371307482134515</v>
      </c>
      <c r="P416" s="71">
        <v>4.0559387879415851</v>
      </c>
      <c r="Q416" s="71">
        <v>0.25145911623122502</v>
      </c>
      <c r="R416" s="71">
        <v>0</v>
      </c>
      <c r="S416" s="71">
        <v>0</v>
      </c>
      <c r="T416" s="72"/>
      <c r="U416" s="71">
        <v>404273</v>
      </c>
      <c r="V416" s="71">
        <v>244</v>
      </c>
      <c r="W416" s="71">
        <v>113</v>
      </c>
      <c r="X416" s="71">
        <v>1528</v>
      </c>
      <c r="Y416" s="71">
        <v>1486</v>
      </c>
      <c r="Z416" s="71">
        <v>1850</v>
      </c>
      <c r="AA416" s="71">
        <v>815</v>
      </c>
      <c r="AB416" s="71">
        <v>3298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7.67</v>
      </c>
      <c r="BK416" s="71">
        <v>0</v>
      </c>
      <c r="BL416" s="71">
        <v>0</v>
      </c>
      <c r="BM416" s="71">
        <v>0</v>
      </c>
      <c r="BN416" s="72"/>
      <c r="BO416" s="71">
        <v>0</v>
      </c>
      <c r="BP416" s="71">
        <v>0</v>
      </c>
      <c r="BQ416" s="71">
        <v>1</v>
      </c>
      <c r="BR416" s="71">
        <v>0</v>
      </c>
      <c r="BS416" s="71">
        <v>0</v>
      </c>
      <c r="BT416" s="71">
        <v>0</v>
      </c>
      <c r="BU416"/>
      <c r="BV416" s="70">
        <v>7.67</v>
      </c>
      <c r="BW416" s="70">
        <v>0</v>
      </c>
      <c r="BX416" s="70">
        <v>0</v>
      </c>
      <c r="BY416" s="70">
        <v>0</v>
      </c>
      <c r="BZ416" s="70">
        <v>0</v>
      </c>
      <c r="CA416" s="70">
        <v>0</v>
      </c>
      <c r="CB416" s="70">
        <v>0</v>
      </c>
      <c r="CC416" s="70">
        <v>0</v>
      </c>
      <c r="CD416" s="70">
        <v>0</v>
      </c>
    </row>
    <row r="417" spans="1:82">
      <c r="A417" s="70" t="s">
        <v>2111</v>
      </c>
      <c r="B417" s="70">
        <v>10</v>
      </c>
      <c r="C417" s="70">
        <v>10</v>
      </c>
      <c r="D417" s="70">
        <v>1</v>
      </c>
      <c r="E417" s="70">
        <v>2013</v>
      </c>
      <c r="F417" s="70" t="s">
        <v>180</v>
      </c>
      <c r="G417" s="70" t="s">
        <v>1570</v>
      </c>
      <c r="H417" s="70" t="s">
        <v>1571</v>
      </c>
      <c r="I417" s="148"/>
      <c r="J417" s="71">
        <v>11.00249673620595</v>
      </c>
      <c r="K417" s="71">
        <v>0.71502560484513189</v>
      </c>
      <c r="L417" s="71">
        <v>5.2889701929776214</v>
      </c>
      <c r="M417" s="71">
        <v>9.0908837950527293</v>
      </c>
      <c r="N417" s="71">
        <v>8.0322403297791141</v>
      </c>
      <c r="O417" s="71">
        <v>3.3987658547811543</v>
      </c>
      <c r="P417" s="71">
        <v>4.1261705978269347</v>
      </c>
      <c r="Q417" s="71">
        <v>0.25271843803806998</v>
      </c>
      <c r="R417" s="71">
        <v>0</v>
      </c>
      <c r="S417" s="71">
        <v>0</v>
      </c>
      <c r="T417" s="72"/>
      <c r="U417" s="71">
        <v>394316</v>
      </c>
      <c r="V417" s="71">
        <v>244</v>
      </c>
      <c r="W417" s="71">
        <v>113</v>
      </c>
      <c r="X417" s="71">
        <v>1528</v>
      </c>
      <c r="Y417" s="71">
        <v>1497</v>
      </c>
      <c r="Z417" s="71">
        <v>1857</v>
      </c>
      <c r="AA417" s="71">
        <v>826</v>
      </c>
      <c r="AB417" s="71">
        <v>3267</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7.3970000000000002</v>
      </c>
      <c r="BK417" s="71">
        <v>0</v>
      </c>
      <c r="BL417" s="71">
        <v>0</v>
      </c>
      <c r="BM417" s="71">
        <v>0</v>
      </c>
      <c r="BN417" s="72"/>
      <c r="BO417" s="71">
        <v>0</v>
      </c>
      <c r="BP417" s="71">
        <v>0</v>
      </c>
      <c r="BQ417" s="71">
        <v>1</v>
      </c>
      <c r="BR417" s="71">
        <v>0</v>
      </c>
      <c r="BS417" s="71">
        <v>0</v>
      </c>
      <c r="BT417" s="71">
        <v>0</v>
      </c>
      <c r="BU417"/>
      <c r="BV417" s="70">
        <v>7.3970000000000002</v>
      </c>
      <c r="BW417" s="70">
        <v>0</v>
      </c>
      <c r="BX417" s="70">
        <v>0</v>
      </c>
      <c r="BY417" s="70">
        <v>0</v>
      </c>
      <c r="BZ417" s="70">
        <v>0</v>
      </c>
      <c r="CA417" s="70">
        <v>0</v>
      </c>
      <c r="CB417" s="70">
        <v>0</v>
      </c>
      <c r="CC417" s="70">
        <v>0</v>
      </c>
      <c r="CD417" s="70">
        <v>0</v>
      </c>
    </row>
    <row r="418" spans="1:82">
      <c r="A418" s="70" t="s">
        <v>2112</v>
      </c>
      <c r="B418" s="70">
        <v>11</v>
      </c>
      <c r="C418" s="70">
        <v>11</v>
      </c>
      <c r="D418" s="70">
        <v>1</v>
      </c>
      <c r="E418" s="70">
        <v>2014</v>
      </c>
      <c r="F418" s="70" t="s">
        <v>181</v>
      </c>
      <c r="G418" s="70" t="s">
        <v>1570</v>
      </c>
      <c r="H418" s="70" t="s">
        <v>1571</v>
      </c>
      <c r="I418" s="148"/>
      <c r="J418" s="71">
        <v>10.132446083789009</v>
      </c>
      <c r="K418" s="71">
        <v>0.63406228464818071</v>
      </c>
      <c r="L418" s="71">
        <v>4.8145715029233616</v>
      </c>
      <c r="M418" s="71">
        <v>7.7224269476733474</v>
      </c>
      <c r="N418" s="71">
        <v>8.4482913273237887</v>
      </c>
      <c r="O418" s="71">
        <v>3.2218025773428223</v>
      </c>
      <c r="P418" s="71">
        <v>4.1928097639357693</v>
      </c>
      <c r="Q418" s="71">
        <v>0.238608983071774</v>
      </c>
      <c r="R418" s="71">
        <v>0</v>
      </c>
      <c r="S418" s="71">
        <v>0</v>
      </c>
      <c r="T418" s="72"/>
      <c r="U418" s="71">
        <v>403303</v>
      </c>
      <c r="V418" s="71">
        <v>188</v>
      </c>
      <c r="W418" s="71">
        <v>105</v>
      </c>
      <c r="X418" s="71">
        <v>1234</v>
      </c>
      <c r="Y418" s="71">
        <v>1487</v>
      </c>
      <c r="Z418" s="71">
        <v>1854</v>
      </c>
      <c r="AA418" s="71">
        <v>835</v>
      </c>
      <c r="AB418" s="71">
        <v>3215</v>
      </c>
      <c r="AC418" s="71">
        <v>0</v>
      </c>
      <c r="AD418" s="71">
        <v>0</v>
      </c>
      <c r="AE418" s="72"/>
      <c r="AF418" s="71"/>
      <c r="AG418" s="71"/>
      <c r="AH418" s="71"/>
      <c r="AI418" s="71"/>
      <c r="AJ418" s="71"/>
      <c r="AK418" s="71"/>
      <c r="AL418" s="71"/>
      <c r="AM418" s="71"/>
      <c r="AN418" s="71"/>
      <c r="AO418" s="71"/>
      <c r="AP418" s="71"/>
      <c r="AQ418" s="72"/>
      <c r="AR418" s="71">
        <v>2</v>
      </c>
      <c r="AS418" s="71">
        <v>0</v>
      </c>
      <c r="AT418" s="71">
        <v>0</v>
      </c>
      <c r="AU418" s="71">
        <v>0</v>
      </c>
      <c r="AV418" s="71">
        <v>0</v>
      </c>
      <c r="AW418" s="71">
        <v>0</v>
      </c>
      <c r="AX418" s="71"/>
      <c r="AY418" s="72"/>
      <c r="AZ418" s="71">
        <v>11</v>
      </c>
      <c r="BA418" s="71">
        <v>0</v>
      </c>
      <c r="BB418" s="71">
        <v>0</v>
      </c>
      <c r="BC418" s="71">
        <v>0</v>
      </c>
      <c r="BD418" s="71">
        <v>0</v>
      </c>
      <c r="BE418" s="71">
        <v>0</v>
      </c>
      <c r="BF418" s="71"/>
      <c r="BG418" s="72"/>
      <c r="BH418" s="71">
        <v>0</v>
      </c>
      <c r="BI418" s="71">
        <v>0</v>
      </c>
      <c r="BJ418" s="71">
        <v>7.641</v>
      </c>
      <c r="BK418" s="71">
        <v>0</v>
      </c>
      <c r="BL418" s="71">
        <v>0</v>
      </c>
      <c r="BM418" s="71">
        <v>0</v>
      </c>
      <c r="BN418" s="72"/>
      <c r="BO418" s="71">
        <v>0</v>
      </c>
      <c r="BP418" s="71">
        <v>0</v>
      </c>
      <c r="BQ418" s="71">
        <v>1</v>
      </c>
      <c r="BR418" s="71">
        <v>0</v>
      </c>
      <c r="BS418" s="71">
        <v>0</v>
      </c>
      <c r="BT418" s="71">
        <v>0</v>
      </c>
      <c r="BU418"/>
      <c r="BV418" s="70">
        <v>7.641</v>
      </c>
      <c r="BW418" s="70">
        <v>0</v>
      </c>
      <c r="BX418" s="70">
        <v>0</v>
      </c>
      <c r="BY418" s="70">
        <v>0</v>
      </c>
      <c r="BZ418" s="70">
        <v>0</v>
      </c>
      <c r="CA418" s="70">
        <v>0</v>
      </c>
      <c r="CB418" s="70">
        <v>0</v>
      </c>
      <c r="CC418" s="70">
        <v>0</v>
      </c>
      <c r="CD418" s="70">
        <v>0</v>
      </c>
    </row>
    <row r="419" spans="1:82">
      <c r="A419" s="70" t="s">
        <v>2113</v>
      </c>
      <c r="B419" s="70">
        <v>12</v>
      </c>
      <c r="C419" s="70">
        <v>12</v>
      </c>
      <c r="D419" s="70">
        <v>1</v>
      </c>
      <c r="E419" s="70">
        <v>2015</v>
      </c>
      <c r="F419" s="70" t="s">
        <v>182</v>
      </c>
      <c r="G419" s="70" t="s">
        <v>1570</v>
      </c>
      <c r="H419" s="70" t="s">
        <v>1571</v>
      </c>
      <c r="I419" s="148"/>
      <c r="J419" s="71">
        <v>12.653835103407911</v>
      </c>
      <c r="K419" s="71">
        <v>0.60799981843535855</v>
      </c>
      <c r="L419" s="71">
        <v>5.067838780899196</v>
      </c>
      <c r="M419" s="71">
        <v>7.4720105857269354</v>
      </c>
      <c r="N419" s="71">
        <v>7.7810303484332852</v>
      </c>
      <c r="O419" s="71">
        <v>3.1239652506495328</v>
      </c>
      <c r="P419" s="71">
        <v>3.975009295773531</v>
      </c>
      <c r="Q419" s="71">
        <v>0.22965949689253301</v>
      </c>
      <c r="R419" s="71">
        <v>0</v>
      </c>
      <c r="S419" s="71">
        <v>0</v>
      </c>
      <c r="T419" s="72"/>
      <c r="U419" s="71">
        <v>504977</v>
      </c>
      <c r="V419" s="71">
        <v>188</v>
      </c>
      <c r="W419" s="71">
        <v>105</v>
      </c>
      <c r="X419" s="71">
        <v>1234</v>
      </c>
      <c r="Y419" s="71">
        <v>1488</v>
      </c>
      <c r="Z419" s="71">
        <v>1815</v>
      </c>
      <c r="AA419" s="71">
        <v>791</v>
      </c>
      <c r="AB419" s="71">
        <v>3161</v>
      </c>
      <c r="AC419" s="71">
        <v>0</v>
      </c>
      <c r="AD419" s="71">
        <v>0</v>
      </c>
      <c r="AE419" s="72"/>
      <c r="AF419" s="71">
        <v>3897059.289025859</v>
      </c>
      <c r="AG419" s="71">
        <v>405061.55865720962</v>
      </c>
      <c r="AH419" s="71">
        <v>655281.00277503848</v>
      </c>
      <c r="AI419" s="71">
        <v>7848340.1566491956</v>
      </c>
      <c r="AJ419" s="71">
        <v>6590422.8616864588</v>
      </c>
      <c r="AK419" s="71">
        <v>0</v>
      </c>
      <c r="AL419" s="71">
        <v>0</v>
      </c>
      <c r="AM419" s="71">
        <v>433201.79010371421</v>
      </c>
      <c r="AN419" s="71">
        <v>0</v>
      </c>
      <c r="AO419" s="71">
        <v>0</v>
      </c>
      <c r="AP419" s="71">
        <v>19829366.658897478</v>
      </c>
      <c r="AQ419" s="72"/>
      <c r="AR419" s="71">
        <v>3</v>
      </c>
      <c r="AS419" s="71">
        <v>1</v>
      </c>
      <c r="AT419" s="71">
        <v>0</v>
      </c>
      <c r="AU419" s="71">
        <v>0</v>
      </c>
      <c r="AV419" s="71">
        <v>0</v>
      </c>
      <c r="AW419" s="71">
        <v>0</v>
      </c>
      <c r="AX419" s="71"/>
      <c r="AY419" s="72"/>
      <c r="AZ419" s="71">
        <v>19.7</v>
      </c>
      <c r="BA419" s="71">
        <v>10.4</v>
      </c>
      <c r="BB419" s="71">
        <v>0</v>
      </c>
      <c r="BC419" s="71">
        <v>0</v>
      </c>
      <c r="BD419" s="71">
        <v>0</v>
      </c>
      <c r="BE419" s="71">
        <v>0</v>
      </c>
      <c r="BF419" s="71"/>
      <c r="BG419" s="72"/>
      <c r="BH419" s="71">
        <v>0</v>
      </c>
      <c r="BI419" s="71">
        <v>0</v>
      </c>
      <c r="BJ419" s="71">
        <v>8.1419999999999995</v>
      </c>
      <c r="BK419" s="71">
        <v>0</v>
      </c>
      <c r="BL419" s="71">
        <v>0</v>
      </c>
      <c r="BM419" s="71">
        <v>0</v>
      </c>
      <c r="BN419" s="72"/>
      <c r="BO419" s="71">
        <v>0</v>
      </c>
      <c r="BP419" s="71">
        <v>0</v>
      </c>
      <c r="BQ419" s="71">
        <v>1</v>
      </c>
      <c r="BR419" s="71">
        <v>0</v>
      </c>
      <c r="BS419" s="71">
        <v>0</v>
      </c>
      <c r="BT419" s="71">
        <v>0</v>
      </c>
      <c r="BU419"/>
      <c r="BV419" s="70">
        <v>8.1419999999999995</v>
      </c>
      <c r="BW419" s="70">
        <v>0</v>
      </c>
      <c r="BX419" s="70">
        <v>0</v>
      </c>
      <c r="BY419" s="70">
        <v>0</v>
      </c>
      <c r="BZ419" s="70">
        <v>0</v>
      </c>
      <c r="CA419" s="70">
        <v>0</v>
      </c>
      <c r="CB419" s="70">
        <v>0</v>
      </c>
      <c r="CC419" s="70">
        <v>0</v>
      </c>
      <c r="CD419" s="70">
        <v>0</v>
      </c>
    </row>
    <row r="420" spans="1:82">
      <c r="A420" s="70" t="s">
        <v>2114</v>
      </c>
      <c r="B420" s="70">
        <v>13</v>
      </c>
      <c r="C420" s="70">
        <v>13</v>
      </c>
      <c r="D420" s="70">
        <v>1</v>
      </c>
      <c r="E420" s="70">
        <v>2016</v>
      </c>
      <c r="F420" s="70" t="s">
        <v>155</v>
      </c>
      <c r="G420" s="70" t="s">
        <v>1570</v>
      </c>
      <c r="H420" s="70" t="s">
        <v>1571</v>
      </c>
      <c r="I420" s="148"/>
      <c r="J420" s="71">
        <v>12.877024589787922</v>
      </c>
      <c r="K420" s="71">
        <v>0.57351288804834988</v>
      </c>
      <c r="L420" s="71">
        <v>5.4496911788519489</v>
      </c>
      <c r="M420" s="71">
        <v>6.406382520507572</v>
      </c>
      <c r="N420" s="71">
        <v>7.9766066387164765</v>
      </c>
      <c r="O420" s="71">
        <v>3.046922728403612</v>
      </c>
      <c r="P420" s="71">
        <v>4.4165782380611924</v>
      </c>
      <c r="Q420" s="71">
        <v>0.22030129486822367</v>
      </c>
      <c r="R420" s="71">
        <v>0</v>
      </c>
      <c r="S420" s="71">
        <v>0</v>
      </c>
      <c r="T420" s="72"/>
      <c r="U420" s="71">
        <v>489147.99999999988</v>
      </c>
      <c r="V420" s="71">
        <v>188</v>
      </c>
      <c r="W420" s="71">
        <v>105</v>
      </c>
      <c r="X420" s="71">
        <v>1234</v>
      </c>
      <c r="Y420" s="71">
        <v>1500</v>
      </c>
      <c r="Z420" s="71">
        <v>1792</v>
      </c>
      <c r="AA420" s="71">
        <v>909</v>
      </c>
      <c r="AB420" s="71">
        <v>3119</v>
      </c>
      <c r="AC420" s="71">
        <v>0</v>
      </c>
      <c r="AD420" s="71">
        <v>0</v>
      </c>
      <c r="AE420" s="72"/>
      <c r="AF420" s="71">
        <v>4035224.417953189</v>
      </c>
      <c r="AG420" s="71">
        <v>386106.50484121853</v>
      </c>
      <c r="AH420" s="71">
        <v>555382.93921833858</v>
      </c>
      <c r="AI420" s="71">
        <v>7834208.2590800244</v>
      </c>
      <c r="AJ420" s="71">
        <v>6598995.4405025328</v>
      </c>
      <c r="AK420" s="71">
        <v>0</v>
      </c>
      <c r="AL420" s="71">
        <v>0</v>
      </c>
      <c r="AM420" s="71">
        <v>427777.9497845805</v>
      </c>
      <c r="AN420" s="71">
        <v>0</v>
      </c>
      <c r="AO420" s="71">
        <v>0</v>
      </c>
      <c r="AP420" s="71">
        <v>19837695.511379883</v>
      </c>
      <c r="AQ420" s="72"/>
      <c r="AR420" s="71">
        <v>3</v>
      </c>
      <c r="AS420" s="71">
        <v>1</v>
      </c>
      <c r="AT420" s="71">
        <v>0</v>
      </c>
      <c r="AU420" s="71">
        <v>1</v>
      </c>
      <c r="AV420" s="71">
        <v>0</v>
      </c>
      <c r="AW420" s="71">
        <v>0</v>
      </c>
      <c r="AX420" s="71"/>
      <c r="AY420" s="72"/>
      <c r="AZ420" s="71">
        <v>19.7</v>
      </c>
      <c r="BA420" s="71">
        <v>10.4</v>
      </c>
      <c r="BB420" s="71">
        <v>0</v>
      </c>
      <c r="BC420" s="71">
        <v>410.6</v>
      </c>
      <c r="BD420" s="71">
        <v>0</v>
      </c>
      <c r="BE420" s="71">
        <v>0</v>
      </c>
      <c r="BF420" s="71"/>
      <c r="BG420" s="72"/>
      <c r="BH420" s="71">
        <v>0</v>
      </c>
      <c r="BI420" s="71">
        <v>0</v>
      </c>
      <c r="BJ420" s="71">
        <v>7.8719999999999999</v>
      </c>
      <c r="BK420" s="71">
        <v>0</v>
      </c>
      <c r="BL420" s="71">
        <v>0</v>
      </c>
      <c r="BM420" s="71">
        <v>0</v>
      </c>
      <c r="BN420" s="72"/>
      <c r="BO420" s="71">
        <v>0</v>
      </c>
      <c r="BP420" s="71">
        <v>0</v>
      </c>
      <c r="BQ420" s="71">
        <v>1</v>
      </c>
      <c r="BR420" s="71">
        <v>0</v>
      </c>
      <c r="BS420" s="71">
        <v>0</v>
      </c>
      <c r="BT420" s="71">
        <v>0</v>
      </c>
      <c r="BU420"/>
      <c r="BV420" s="70">
        <v>7.8719999999999999</v>
      </c>
      <c r="BW420" s="70">
        <v>0</v>
      </c>
      <c r="BX420" s="70">
        <v>0</v>
      </c>
      <c r="BY420" s="70">
        <v>0</v>
      </c>
      <c r="BZ420" s="70">
        <v>0</v>
      </c>
      <c r="CA420" s="70">
        <v>0</v>
      </c>
      <c r="CB420" s="70">
        <v>0</v>
      </c>
      <c r="CC420" s="70">
        <v>0</v>
      </c>
      <c r="CD420" s="70">
        <v>0</v>
      </c>
    </row>
    <row r="421" spans="1:82">
      <c r="A421" s="70" t="s">
        <v>2115</v>
      </c>
      <c r="B421" s="70">
        <v>14</v>
      </c>
      <c r="C421" s="70">
        <v>14</v>
      </c>
      <c r="D421" s="70">
        <v>1</v>
      </c>
      <c r="E421" s="70">
        <v>2017</v>
      </c>
      <c r="F421" s="70" t="s">
        <v>156</v>
      </c>
      <c r="G421" s="70" t="s">
        <v>1570</v>
      </c>
      <c r="H421" s="70" t="s">
        <v>1571</v>
      </c>
      <c r="I421" s="148"/>
      <c r="J421" s="71">
        <v>12.962437109560039</v>
      </c>
      <c r="K421" s="71">
        <v>0.58604430063854884</v>
      </c>
      <c r="L421" s="71">
        <v>4.9194910240925775</v>
      </c>
      <c r="M421" s="71">
        <v>6.4236155004107403</v>
      </c>
      <c r="N421" s="71">
        <v>7.7223106494757241</v>
      </c>
      <c r="O421" s="71">
        <v>3.0222924143911052</v>
      </c>
      <c r="P421" s="71">
        <v>4.4272243413509331</v>
      </c>
      <c r="Q421" s="71">
        <v>0.21037244884108899</v>
      </c>
      <c r="R421" s="71">
        <v>0</v>
      </c>
      <c r="S421" s="71">
        <v>0</v>
      </c>
      <c r="T421" s="72"/>
      <c r="U421" s="71">
        <v>484505</v>
      </c>
      <c r="V421" s="71">
        <v>188</v>
      </c>
      <c r="W421" s="71">
        <v>105</v>
      </c>
      <c r="X421" s="71">
        <v>1234</v>
      </c>
      <c r="Y421" s="71">
        <v>1484</v>
      </c>
      <c r="Z421" s="71">
        <v>1807</v>
      </c>
      <c r="AA421" s="71">
        <v>917</v>
      </c>
      <c r="AB421" s="71">
        <v>3080</v>
      </c>
      <c r="AC421" s="71">
        <v>0</v>
      </c>
      <c r="AD421" s="71">
        <v>0</v>
      </c>
      <c r="AE421" s="72"/>
      <c r="AF421" s="71">
        <v>3927529.9876171071</v>
      </c>
      <c r="AG421" s="71">
        <v>387228.35588843311</v>
      </c>
      <c r="AH421" s="71">
        <v>678459.02153304603</v>
      </c>
      <c r="AI421" s="71">
        <v>7640385.0154000586</v>
      </c>
      <c r="AJ421" s="71">
        <v>5920141.3233479699</v>
      </c>
      <c r="AK421" s="71">
        <v>0</v>
      </c>
      <c r="AL421" s="71">
        <v>0</v>
      </c>
      <c r="AM421" s="71">
        <v>423089.99710032158</v>
      </c>
      <c r="AN421" s="71">
        <v>0</v>
      </c>
      <c r="AO421" s="71">
        <v>0</v>
      </c>
      <c r="AP421" s="71">
        <v>18976833.700886935</v>
      </c>
      <c r="AQ421" s="72"/>
      <c r="AR421" s="71">
        <v>3</v>
      </c>
      <c r="AS421" s="71">
        <v>1</v>
      </c>
      <c r="AT421" s="71">
        <v>0</v>
      </c>
      <c r="AU421" s="71">
        <v>1</v>
      </c>
      <c r="AV421" s="71">
        <v>0</v>
      </c>
      <c r="AW421" s="71">
        <v>0</v>
      </c>
      <c r="AX421" s="71"/>
      <c r="AY421" s="72"/>
      <c r="AZ421" s="71">
        <v>19.7</v>
      </c>
      <c r="BA421" s="71">
        <v>10.4</v>
      </c>
      <c r="BB421" s="71">
        <v>0</v>
      </c>
      <c r="BC421" s="71">
        <v>410.6</v>
      </c>
      <c r="BD421" s="71">
        <v>0</v>
      </c>
      <c r="BE421" s="71">
        <v>0</v>
      </c>
      <c r="BF421" s="71"/>
      <c r="BG421" s="72"/>
      <c r="BH421" s="71">
        <v>0</v>
      </c>
      <c r="BI421" s="71">
        <v>0</v>
      </c>
      <c r="BJ421" s="71">
        <v>8.0269999999999992</v>
      </c>
      <c r="BK421" s="71">
        <v>0</v>
      </c>
      <c r="BL421" s="71">
        <v>0</v>
      </c>
      <c r="BM421" s="71">
        <v>0</v>
      </c>
      <c r="BN421" s="72"/>
      <c r="BO421" s="71">
        <v>0</v>
      </c>
      <c r="BP421" s="71">
        <v>0</v>
      </c>
      <c r="BQ421" s="71">
        <v>1</v>
      </c>
      <c r="BR421" s="71">
        <v>0</v>
      </c>
      <c r="BS421" s="71">
        <v>0</v>
      </c>
      <c r="BT421" s="71">
        <v>0</v>
      </c>
      <c r="BU421"/>
      <c r="BV421" s="70">
        <v>8.0269999999999992</v>
      </c>
      <c r="BW421" s="70">
        <v>0</v>
      </c>
      <c r="BX421" s="70">
        <v>0</v>
      </c>
      <c r="BY421" s="70">
        <v>0</v>
      </c>
      <c r="BZ421" s="70">
        <v>0</v>
      </c>
      <c r="CA421" s="70">
        <v>0</v>
      </c>
      <c r="CB421" s="70">
        <v>0</v>
      </c>
      <c r="CC421" s="70">
        <v>0</v>
      </c>
      <c r="CD421" s="70">
        <v>0</v>
      </c>
    </row>
    <row r="422" spans="1:82">
      <c r="A422" s="70" t="s">
        <v>2116</v>
      </c>
      <c r="B422" s="70">
        <v>15</v>
      </c>
      <c r="C422" s="70">
        <v>15</v>
      </c>
      <c r="D422" s="70">
        <v>1</v>
      </c>
      <c r="E422" s="70">
        <v>2018</v>
      </c>
      <c r="F422" s="70" t="s">
        <v>183</v>
      </c>
      <c r="G422" s="70" t="s">
        <v>1570</v>
      </c>
      <c r="H422" s="70" t="s">
        <v>1571</v>
      </c>
      <c r="I422" s="148"/>
      <c r="J422" s="71">
        <v>14.33325513775333</v>
      </c>
      <c r="K422" s="71">
        <v>0.54544851138419781</v>
      </c>
      <c r="L422" s="71">
        <v>4.5129993668276311</v>
      </c>
      <c r="M422" s="71">
        <v>6.4552972626951792</v>
      </c>
      <c r="N422" s="71">
        <v>7.2104113645633277</v>
      </c>
      <c r="O422" s="71">
        <v>2.9376110366760249</v>
      </c>
      <c r="P422" s="71">
        <v>4.3783748142564898</v>
      </c>
      <c r="Q422" s="71">
        <v>0.19280449514256601</v>
      </c>
      <c r="R422" s="71">
        <v>0</v>
      </c>
      <c r="S422" s="71">
        <v>0</v>
      </c>
      <c r="T422" s="72"/>
      <c r="U422" s="71">
        <v>559788</v>
      </c>
      <c r="V422" s="71">
        <v>188</v>
      </c>
      <c r="W422" s="71">
        <v>105</v>
      </c>
      <c r="X422" s="71">
        <v>1234</v>
      </c>
      <c r="Y422" s="71">
        <v>1505</v>
      </c>
      <c r="Z422" s="71">
        <v>1790</v>
      </c>
      <c r="AA422" s="71">
        <v>916</v>
      </c>
      <c r="AB422" s="71">
        <v>3042</v>
      </c>
      <c r="AC422" s="71">
        <v>0</v>
      </c>
      <c r="AD422" s="71">
        <v>0</v>
      </c>
      <c r="AE422" s="72"/>
      <c r="AF422" s="71">
        <v>4555148.1459995676</v>
      </c>
      <c r="AG422" s="71">
        <v>350349.02858803701</v>
      </c>
      <c r="AH422" s="71">
        <v>639447.71127556812</v>
      </c>
      <c r="AI422" s="71">
        <v>7810034.1453228351</v>
      </c>
      <c r="AJ422" s="71">
        <v>5577268.1801254135</v>
      </c>
      <c r="AK422" s="71">
        <v>0</v>
      </c>
      <c r="AL422" s="71">
        <v>0</v>
      </c>
      <c r="AM422" s="71">
        <v>418734.67878483591</v>
      </c>
      <c r="AN422" s="71">
        <v>0</v>
      </c>
      <c r="AO422" s="71">
        <v>0</v>
      </c>
      <c r="AP422" s="71">
        <v>19350981.890096258</v>
      </c>
      <c r="AQ422" s="72"/>
      <c r="AR422" s="71">
        <v>4</v>
      </c>
      <c r="AS422" s="71">
        <v>1</v>
      </c>
      <c r="AT422" s="71">
        <v>0</v>
      </c>
      <c r="AU422" s="71">
        <v>1</v>
      </c>
      <c r="AV422" s="71">
        <v>0</v>
      </c>
      <c r="AW422" s="71">
        <v>0</v>
      </c>
      <c r="AX422" s="71"/>
      <c r="AY422" s="72"/>
      <c r="AZ422" s="71">
        <v>25</v>
      </c>
      <c r="BA422" s="71">
        <v>10</v>
      </c>
      <c r="BB422" s="71">
        <v>0</v>
      </c>
      <c r="BC422" s="71">
        <v>411</v>
      </c>
      <c r="BD422" s="71">
        <v>0</v>
      </c>
      <c r="BE422" s="71">
        <v>0</v>
      </c>
      <c r="BF422" s="71"/>
      <c r="BG422" s="72"/>
      <c r="BH422" s="71">
        <v>0</v>
      </c>
      <c r="BI422" s="71">
        <v>0</v>
      </c>
      <c r="BJ422" s="71">
        <v>8.1910000000000007</v>
      </c>
      <c r="BK422" s="71">
        <v>0</v>
      </c>
      <c r="BL422" s="71">
        <v>0</v>
      </c>
      <c r="BM422" s="71">
        <v>0</v>
      </c>
      <c r="BN422" s="72"/>
      <c r="BO422" s="71">
        <v>0</v>
      </c>
      <c r="BP422" s="71">
        <v>0</v>
      </c>
      <c r="BQ422" s="71">
        <v>1</v>
      </c>
      <c r="BR422" s="71">
        <v>0</v>
      </c>
      <c r="BS422" s="71">
        <v>0</v>
      </c>
      <c r="BT422" s="71">
        <v>0</v>
      </c>
      <c r="BU422"/>
      <c r="BV422" s="70">
        <v>8.1910000000000007</v>
      </c>
      <c r="BW422" s="70">
        <v>0</v>
      </c>
      <c r="BX422" s="70">
        <v>0</v>
      </c>
      <c r="BY422" s="70">
        <v>0</v>
      </c>
      <c r="BZ422" s="70">
        <v>0</v>
      </c>
      <c r="CA422" s="70">
        <v>0</v>
      </c>
      <c r="CB422" s="70">
        <v>0</v>
      </c>
      <c r="CC422" s="70">
        <v>0</v>
      </c>
      <c r="CD422" s="70">
        <v>0</v>
      </c>
    </row>
    <row r="423" spans="1:82">
      <c r="A423" s="70" t="s">
        <v>2117</v>
      </c>
      <c r="B423" s="70">
        <v>16</v>
      </c>
      <c r="C423" s="70">
        <v>16</v>
      </c>
      <c r="D423" s="70">
        <v>1</v>
      </c>
      <c r="E423" s="70">
        <v>2019</v>
      </c>
      <c r="F423" s="70" t="s">
        <v>158</v>
      </c>
      <c r="G423" s="70" t="s">
        <v>1570</v>
      </c>
      <c r="H423" s="70" t="s">
        <v>1571</v>
      </c>
      <c r="I423" s="148"/>
      <c r="J423" s="71">
        <v>14.002254464884436</v>
      </c>
      <c r="K423" s="71">
        <v>0.50613605434569986</v>
      </c>
      <c r="L423" s="71">
        <v>4.5332191438762912</v>
      </c>
      <c r="M423" s="71">
        <v>5.7909878046676262</v>
      </c>
      <c r="N423" s="71">
        <v>7.2170083249643602</v>
      </c>
      <c r="O423" s="71">
        <v>2.8239788381595883</v>
      </c>
      <c r="P423" s="71">
        <v>3.8142187480170793</v>
      </c>
      <c r="Q423" s="71">
        <v>0.18383474402149899</v>
      </c>
      <c r="R423" s="71">
        <v>0</v>
      </c>
      <c r="S423" s="71">
        <v>0</v>
      </c>
      <c r="T423" s="72"/>
      <c r="U423" s="71">
        <v>575270</v>
      </c>
      <c r="V423" s="71">
        <v>188</v>
      </c>
      <c r="W423" s="71">
        <v>105</v>
      </c>
      <c r="X423" s="71">
        <v>1234</v>
      </c>
      <c r="Y423" s="71">
        <v>1488</v>
      </c>
      <c r="Z423" s="71">
        <v>1768</v>
      </c>
      <c r="AA423" s="71">
        <v>792</v>
      </c>
      <c r="AB423" s="71">
        <v>2979</v>
      </c>
      <c r="AC423" s="71">
        <v>0</v>
      </c>
      <c r="AD423" s="71">
        <v>0</v>
      </c>
      <c r="AE423" s="72"/>
      <c r="AF423" s="71">
        <v>4593433.2152866954</v>
      </c>
      <c r="AG423" s="71">
        <v>350245.28040820558</v>
      </c>
      <c r="AH423" s="71">
        <v>690412.52377074561</v>
      </c>
      <c r="AI423" s="71">
        <v>7653185.1106320852</v>
      </c>
      <c r="AJ423" s="71">
        <v>5816700.0160812717</v>
      </c>
      <c r="AK423" s="71">
        <v>0</v>
      </c>
      <c r="AL423" s="71">
        <v>0</v>
      </c>
      <c r="AM423" s="71">
        <v>405717.37410000677</v>
      </c>
      <c r="AN423" s="71">
        <v>0</v>
      </c>
      <c r="AO423" s="71">
        <v>0</v>
      </c>
      <c r="AP423" s="71">
        <v>19509693.520279013</v>
      </c>
      <c r="AQ423" s="72"/>
      <c r="AR423" s="71">
        <v>5</v>
      </c>
      <c r="AS423" s="71">
        <v>1</v>
      </c>
      <c r="AT423" s="71">
        <v>0</v>
      </c>
      <c r="AU423" s="71">
        <v>1</v>
      </c>
      <c r="AV423" s="71">
        <v>0</v>
      </c>
      <c r="AW423" s="71">
        <v>0</v>
      </c>
      <c r="AX423" s="71"/>
      <c r="AY423" s="72"/>
      <c r="AZ423" s="71">
        <v>34.299999999999997</v>
      </c>
      <c r="BA423" s="71">
        <v>10.4</v>
      </c>
      <c r="BB423" s="71">
        <v>0</v>
      </c>
      <c r="BC423" s="71">
        <v>410.6</v>
      </c>
      <c r="BD423" s="71">
        <v>0</v>
      </c>
      <c r="BE423" s="71">
        <v>0</v>
      </c>
      <c r="BF423" s="71"/>
      <c r="BG423" s="72"/>
      <c r="BH423" s="71">
        <v>0</v>
      </c>
      <c r="BI423" s="71">
        <v>0</v>
      </c>
      <c r="BJ423" s="71">
        <v>8.1959999999999997</v>
      </c>
      <c r="BK423" s="71">
        <v>0</v>
      </c>
      <c r="BL423" s="71">
        <v>0</v>
      </c>
      <c r="BM423" s="71">
        <v>0</v>
      </c>
      <c r="BN423" s="72"/>
      <c r="BO423" s="71">
        <v>0</v>
      </c>
      <c r="BP423" s="71">
        <v>0</v>
      </c>
      <c r="BQ423" s="71">
        <v>1</v>
      </c>
      <c r="BR423" s="71">
        <v>0</v>
      </c>
      <c r="BS423" s="71">
        <v>0</v>
      </c>
      <c r="BT423" s="71">
        <v>0</v>
      </c>
      <c r="BU423"/>
      <c r="BV423" s="70">
        <v>8.1959999999999997</v>
      </c>
      <c r="BW423" s="70">
        <v>0</v>
      </c>
      <c r="BX423" s="70">
        <v>0</v>
      </c>
      <c r="BY423" s="70">
        <v>0</v>
      </c>
      <c r="BZ423" s="70">
        <v>0</v>
      </c>
      <c r="CA423" s="70">
        <v>0</v>
      </c>
      <c r="CB423" s="70">
        <v>0</v>
      </c>
      <c r="CC423" s="70">
        <v>0</v>
      </c>
      <c r="CD423" s="70">
        <v>0</v>
      </c>
    </row>
    <row r="424" spans="1:82">
      <c r="A424" s="70" t="s">
        <v>2118</v>
      </c>
      <c r="B424" s="70">
        <v>17</v>
      </c>
      <c r="C424" s="70">
        <v>17</v>
      </c>
      <c r="D424" s="70">
        <v>1</v>
      </c>
      <c r="E424" s="70">
        <v>2020</v>
      </c>
      <c r="F424" s="70" t="s">
        <v>159</v>
      </c>
      <c r="G424" s="70" t="s">
        <v>1570</v>
      </c>
      <c r="H424" s="70" t="s">
        <v>1571</v>
      </c>
      <c r="I424" s="148"/>
      <c r="J424" s="71">
        <v>12.55280849878004</v>
      </c>
      <c r="K424" s="71">
        <v>0.44230606895497909</v>
      </c>
      <c r="L424" s="71">
        <v>4.5186664534305434</v>
      </c>
      <c r="M424" s="71">
        <v>4.3466837798193358</v>
      </c>
      <c r="N424" s="71">
        <v>6.4814327679393164</v>
      </c>
      <c r="O424" s="71">
        <v>2.4826013471582375</v>
      </c>
      <c r="P424" s="71">
        <v>3.5839890123025273</v>
      </c>
      <c r="Q424" s="71">
        <v>0.172578037388638</v>
      </c>
      <c r="R424" s="71">
        <v>0</v>
      </c>
      <c r="S424" s="71">
        <v>0</v>
      </c>
      <c r="T424" s="72"/>
      <c r="U424" s="71">
        <v>584615</v>
      </c>
      <c r="V424" s="71">
        <v>152</v>
      </c>
      <c r="W424" s="71">
        <v>93</v>
      </c>
      <c r="X424" s="71">
        <v>974</v>
      </c>
      <c r="Y424" s="71">
        <v>1458</v>
      </c>
      <c r="Z424" s="71">
        <v>1774</v>
      </c>
      <c r="AA424" s="71">
        <v>791</v>
      </c>
      <c r="AB424" s="71">
        <v>2927</v>
      </c>
      <c r="AC424" s="71">
        <v>0</v>
      </c>
      <c r="AD424" s="71">
        <v>0</v>
      </c>
      <c r="AE424" s="72"/>
      <c r="AF424" s="71">
        <v>4564619.8046433581</v>
      </c>
      <c r="AG424" s="71">
        <v>283385.76196673355</v>
      </c>
      <c r="AH424" s="71">
        <v>662654.69980132813</v>
      </c>
      <c r="AI424" s="71">
        <v>5592397.9349546582</v>
      </c>
      <c r="AJ424" s="71">
        <v>5987259.2423701221</v>
      </c>
      <c r="AK424" s="71"/>
      <c r="AL424" s="71"/>
      <c r="AM424" s="71">
        <v>382006.01964826381</v>
      </c>
      <c r="AN424" s="71"/>
      <c r="AO424" s="71"/>
      <c r="AP424" s="71">
        <v>17472323.463384464</v>
      </c>
      <c r="AQ424" s="72"/>
      <c r="AR424" s="71">
        <v>6</v>
      </c>
      <c r="AS424" s="71">
        <v>1</v>
      </c>
      <c r="AT424" s="71">
        <v>0</v>
      </c>
      <c r="AU424" s="71">
        <v>1</v>
      </c>
      <c r="AV424" s="71">
        <v>0</v>
      </c>
      <c r="AW424" s="71">
        <v>0</v>
      </c>
      <c r="AX424" s="71"/>
      <c r="AY424" s="72"/>
      <c r="AZ424" s="71">
        <v>38.5</v>
      </c>
      <c r="BA424" s="71">
        <v>10.4</v>
      </c>
      <c r="BB424" s="71">
        <v>0</v>
      </c>
      <c r="BC424" s="71">
        <v>410.6</v>
      </c>
      <c r="BD424" s="71">
        <v>0</v>
      </c>
      <c r="BE424" s="71">
        <v>0</v>
      </c>
      <c r="BF424" s="71"/>
      <c r="BG424" s="72"/>
      <c r="BH424" s="71">
        <v>0</v>
      </c>
      <c r="BI424" s="71">
        <v>0</v>
      </c>
      <c r="BJ424" s="71">
        <v>8.01</v>
      </c>
      <c r="BK424" s="71">
        <v>0</v>
      </c>
      <c r="BL424" s="71">
        <v>0</v>
      </c>
      <c r="BM424" s="71">
        <v>0</v>
      </c>
      <c r="BN424" s="72"/>
      <c r="BO424" s="71">
        <v>0</v>
      </c>
      <c r="BP424" s="71">
        <v>0</v>
      </c>
      <c r="BQ424" s="71">
        <v>1</v>
      </c>
      <c r="BR424" s="71">
        <v>0</v>
      </c>
      <c r="BS424" s="71">
        <v>0</v>
      </c>
      <c r="BT424" s="71">
        <v>0</v>
      </c>
      <c r="BU424"/>
      <c r="BV424" s="70">
        <v>8.01</v>
      </c>
      <c r="BW424" s="70">
        <v>0</v>
      </c>
      <c r="BX424" s="70">
        <v>0</v>
      </c>
      <c r="BY424" s="70">
        <v>0</v>
      </c>
      <c r="BZ424" s="70">
        <v>0</v>
      </c>
      <c r="CA424" s="70">
        <v>0</v>
      </c>
      <c r="CB424" s="70">
        <v>0</v>
      </c>
      <c r="CC424" s="70">
        <v>0</v>
      </c>
      <c r="CD424" s="70">
        <v>0</v>
      </c>
    </row>
    <row r="425" spans="1:82">
      <c r="A425" s="70" t="s">
        <v>2119</v>
      </c>
      <c r="B425" s="70">
        <v>17</v>
      </c>
      <c r="C425" s="70">
        <v>18</v>
      </c>
      <c r="D425" s="70">
        <v>1</v>
      </c>
      <c r="E425" s="70">
        <v>2021</v>
      </c>
      <c r="F425" s="70" t="s">
        <v>160</v>
      </c>
      <c r="G425" s="1064" t="s">
        <v>1570</v>
      </c>
      <c r="H425" s="70" t="s">
        <v>1571</v>
      </c>
      <c r="I425" s="148"/>
      <c r="J425" s="71">
        <v>12.866994917638861</v>
      </c>
      <c r="K425" s="71">
        <v>0.42606352101973161</v>
      </c>
      <c r="L425" s="71">
        <v>4.1236850459117607</v>
      </c>
      <c r="M425" s="71">
        <v>4.4145637400409301</v>
      </c>
      <c r="N425" s="71">
        <v>6.2320997708841137</v>
      </c>
      <c r="O425" s="71">
        <v>2.3961561813576031</v>
      </c>
      <c r="P425" s="71">
        <v>3.7823404599251482</v>
      </c>
      <c r="Q425" s="71">
        <v>0.16657841740488499</v>
      </c>
      <c r="R425" s="71">
        <v>0</v>
      </c>
      <c r="S425" s="71">
        <v>0</v>
      </c>
      <c r="T425" s="72"/>
      <c r="U425" s="71">
        <v>615386</v>
      </c>
      <c r="V425" s="71">
        <v>152</v>
      </c>
      <c r="W425" s="71">
        <v>93</v>
      </c>
      <c r="X425" s="71">
        <v>974</v>
      </c>
      <c r="Y425" s="71">
        <v>1419</v>
      </c>
      <c r="Z425" s="71">
        <v>1763</v>
      </c>
      <c r="AA425" s="71">
        <v>814</v>
      </c>
      <c r="AB425" s="71">
        <v>2853</v>
      </c>
      <c r="AC425" s="71">
        <v>0</v>
      </c>
      <c r="AD425" s="71">
        <v>0</v>
      </c>
      <c r="AE425" s="72"/>
      <c r="AF425" s="71">
        <v>4713591.8759821029</v>
      </c>
      <c r="AG425" s="71">
        <v>288279.38925534225</v>
      </c>
      <c r="AH425" s="71">
        <v>594108.5024772078</v>
      </c>
      <c r="AI425" s="71">
        <v>6136518.2944402918</v>
      </c>
      <c r="AJ425" s="71">
        <v>5676289.2743935306</v>
      </c>
      <c r="AK425" s="71">
        <v>0</v>
      </c>
      <c r="AL425" s="71">
        <v>0</v>
      </c>
      <c r="AM425" s="71">
        <v>374495.87191566173</v>
      </c>
      <c r="AN425" s="71">
        <v>0</v>
      </c>
      <c r="AO425" s="71">
        <v>0</v>
      </c>
      <c r="AP425" s="71">
        <v>17783283.208464138</v>
      </c>
      <c r="AQ425" s="72"/>
      <c r="AR425" s="71">
        <v>7</v>
      </c>
      <c r="AS425" s="71">
        <v>1</v>
      </c>
      <c r="AT425" s="71">
        <v>0</v>
      </c>
      <c r="AU425" s="71">
        <v>1</v>
      </c>
      <c r="AV425" s="71">
        <v>0</v>
      </c>
      <c r="AW425" s="71">
        <v>0</v>
      </c>
      <c r="AX425" s="71"/>
      <c r="AY425" s="72"/>
      <c r="AZ425" s="71">
        <v>48.4</v>
      </c>
      <c r="BA425" s="71">
        <v>10.4</v>
      </c>
      <c r="BB425" s="71">
        <v>0</v>
      </c>
      <c r="BC425" s="71">
        <v>410.6</v>
      </c>
      <c r="BD425" s="71">
        <v>0</v>
      </c>
      <c r="BE425" s="71">
        <v>0</v>
      </c>
      <c r="BF425" s="71"/>
      <c r="BG425" s="72"/>
      <c r="BH425" s="71">
        <v>0</v>
      </c>
      <c r="BI425" s="71">
        <v>0</v>
      </c>
      <c r="BJ425" s="71">
        <v>7.7</v>
      </c>
      <c r="BK425" s="71">
        <v>0</v>
      </c>
      <c r="BL425" s="71">
        <v>0</v>
      </c>
      <c r="BM425" s="71">
        <v>0</v>
      </c>
      <c r="BN425" s="72"/>
      <c r="BO425" s="71">
        <v>0</v>
      </c>
      <c r="BP425" s="71">
        <v>0</v>
      </c>
      <c r="BQ425" s="71">
        <v>1</v>
      </c>
      <c r="BR425" s="71">
        <v>0</v>
      </c>
      <c r="BS425" s="71">
        <v>0</v>
      </c>
      <c r="BT425" s="71">
        <v>0</v>
      </c>
      <c r="BU425"/>
      <c r="BV425" s="70">
        <v>7.7</v>
      </c>
      <c r="BW425" s="70">
        <v>0</v>
      </c>
      <c r="BX425" s="70">
        <v>0</v>
      </c>
      <c r="BY425" s="70">
        <v>0</v>
      </c>
      <c r="BZ425" s="70">
        <v>0</v>
      </c>
      <c r="CA425" s="70">
        <v>0</v>
      </c>
      <c r="CB425" s="70">
        <v>0</v>
      </c>
      <c r="CC425" s="70">
        <v>0</v>
      </c>
      <c r="CD425" s="70">
        <v>0</v>
      </c>
    </row>
    <row r="426" spans="1:82">
      <c r="A426" s="70" t="s">
        <v>1583</v>
      </c>
      <c r="B426" s="70">
        <v>17</v>
      </c>
      <c r="C426" s="70">
        <v>19</v>
      </c>
      <c r="D426" s="70">
        <v>1</v>
      </c>
      <c r="E426" s="70">
        <v>2022</v>
      </c>
      <c r="F426" s="70" t="s">
        <v>161</v>
      </c>
      <c r="G426" s="1064" t="s">
        <v>1570</v>
      </c>
      <c r="H426" s="70" t="s">
        <v>1571</v>
      </c>
      <c r="I426" s="148"/>
      <c r="J426" s="71">
        <v>11.69825599415522</v>
      </c>
      <c r="K426" s="71">
        <v>0.40755279815799333</v>
      </c>
      <c r="L426" s="71">
        <v>3.6974281005371239</v>
      </c>
      <c r="M426" s="71">
        <v>4.5008791959387073</v>
      </c>
      <c r="N426" s="71">
        <v>6.2630355223655831</v>
      </c>
      <c r="O426" s="71">
        <v>2.5033867350343431</v>
      </c>
      <c r="P426" s="71">
        <v>3.8536981394158221</v>
      </c>
      <c r="Q426" s="71">
        <v>0.16742583209014766</v>
      </c>
      <c r="R426" s="71">
        <v>0</v>
      </c>
      <c r="S426" s="71">
        <v>0</v>
      </c>
      <c r="T426" s="72"/>
      <c r="U426" s="71">
        <v>688124</v>
      </c>
      <c r="V426" s="71">
        <v>152</v>
      </c>
      <c r="W426" s="71">
        <v>93</v>
      </c>
      <c r="X426" s="71">
        <v>974</v>
      </c>
      <c r="Y426" s="71">
        <v>1448</v>
      </c>
      <c r="Z426" s="71">
        <v>1750</v>
      </c>
      <c r="AA426" s="71">
        <v>842</v>
      </c>
      <c r="AB426" s="71">
        <v>2844</v>
      </c>
      <c r="AC426" s="71">
        <v>0</v>
      </c>
      <c r="AD426" s="71">
        <v>0</v>
      </c>
      <c r="AE426" s="72"/>
      <c r="AF426" s="71">
        <v>4698872.4819167359</v>
      </c>
      <c r="AG426" s="71">
        <v>290811.80023205996</v>
      </c>
      <c r="AH426" s="71">
        <v>659465.89949626639</v>
      </c>
      <c r="AI426" s="71">
        <v>6094325.8985435143</v>
      </c>
      <c r="AJ426" s="71">
        <v>5896060.0621481119</v>
      </c>
      <c r="AK426" s="71">
        <v>0</v>
      </c>
      <c r="AL426" s="71">
        <v>0</v>
      </c>
      <c r="AM426" s="71">
        <v>367238.02529383666</v>
      </c>
      <c r="AN426" s="71">
        <v>0</v>
      </c>
      <c r="AO426" s="71">
        <v>0</v>
      </c>
      <c r="AP426" s="71">
        <v>18006774.167630527</v>
      </c>
      <c r="AQ426" s="72"/>
      <c r="AR426" s="71">
        <v>7</v>
      </c>
      <c r="AS426" s="71">
        <v>1</v>
      </c>
      <c r="AT426" s="71">
        <v>0</v>
      </c>
      <c r="AU426" s="71">
        <v>1</v>
      </c>
      <c r="AV426" s="71">
        <v>0</v>
      </c>
      <c r="AW426" s="71">
        <v>0</v>
      </c>
      <c r="AX426" s="71"/>
      <c r="AY426" s="72"/>
      <c r="AZ426" s="71">
        <v>48.4</v>
      </c>
      <c r="BA426" s="71">
        <v>10.4</v>
      </c>
      <c r="BB426" s="71">
        <v>0</v>
      </c>
      <c r="BC426" s="71">
        <v>410.6</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2120</v>
      </c>
      <c r="B427" s="70">
        <v>17</v>
      </c>
      <c r="C427" s="70">
        <v>20</v>
      </c>
      <c r="D427" s="70">
        <v>1</v>
      </c>
      <c r="E427" s="70">
        <v>2023</v>
      </c>
      <c r="F427" s="70" t="s">
        <v>1539</v>
      </c>
      <c r="G427" s="70" t="s">
        <v>1570</v>
      </c>
      <c r="H427" s="70" t="s">
        <v>1571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v>
      </c>
      <c r="AS427" s="71">
        <v>1</v>
      </c>
      <c r="AT427" s="71">
        <v>0</v>
      </c>
      <c r="AU427" s="71">
        <v>1</v>
      </c>
      <c r="AV427" s="71">
        <v>0</v>
      </c>
      <c r="AW427" s="71">
        <v>0</v>
      </c>
      <c r="AX427" s="71"/>
      <c r="AY427" s="72"/>
      <c r="AZ427" s="71">
        <v>48.4</v>
      </c>
      <c r="BA427" s="71">
        <v>10.4</v>
      </c>
      <c r="BB427" s="71">
        <v>0</v>
      </c>
      <c r="BC427" s="71">
        <v>410.6</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1569</v>
      </c>
      <c r="B428" s="70">
        <v>17</v>
      </c>
      <c r="C428" s="70">
        <v>21</v>
      </c>
      <c r="D428" s="70">
        <v>1</v>
      </c>
      <c r="E428" s="70">
        <v>2024</v>
      </c>
      <c r="F428" s="70" t="s">
        <v>1554</v>
      </c>
      <c r="G428" s="70" t="s">
        <v>1570</v>
      </c>
      <c r="H428" s="70" t="s">
        <v>1571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2121</v>
      </c>
      <c r="B429" s="70">
        <v>171</v>
      </c>
      <c r="C429" s="70">
        <v>1</v>
      </c>
      <c r="D429" s="70">
        <v>11</v>
      </c>
      <c r="E429" s="70">
        <v>1990</v>
      </c>
      <c r="F429" s="70" t="s">
        <v>787</v>
      </c>
      <c r="G429" s="70" t="s">
        <v>2122</v>
      </c>
      <c r="H429" s="70" t="s">
        <v>2123</v>
      </c>
      <c r="I429" s="148"/>
      <c r="J429" s="71">
        <v>1.214715810538703</v>
      </c>
      <c r="K429" s="71">
        <v>0.98619650010360538</v>
      </c>
      <c r="L429" s="71">
        <v>1.3036109859023239</v>
      </c>
      <c r="M429" s="71">
        <v>2.391073306786994</v>
      </c>
      <c r="N429" s="71">
        <v>4.7744070460372763</v>
      </c>
      <c r="O429" s="71">
        <v>3.7441191763593702</v>
      </c>
      <c r="P429" s="71">
        <v>6.0252601288414631</v>
      </c>
      <c r="Q429" s="71">
        <v>0.37877369415256401</v>
      </c>
      <c r="R429" s="71">
        <v>0</v>
      </c>
      <c r="S429" s="71">
        <v>0.35034494051597381</v>
      </c>
      <c r="T429" s="72"/>
      <c r="U429" s="71">
        <v>97962</v>
      </c>
      <c r="V429" s="71">
        <v>290</v>
      </c>
      <c r="W429" s="71">
        <v>17</v>
      </c>
      <c r="X429" s="71">
        <v>938</v>
      </c>
      <c r="Y429" s="71">
        <v>1725</v>
      </c>
      <c r="Z429" s="71">
        <v>1540</v>
      </c>
      <c r="AA429" s="71">
        <v>1463</v>
      </c>
      <c r="AB429" s="71">
        <v>6150</v>
      </c>
      <c r="AC429" s="71">
        <v>0</v>
      </c>
      <c r="AD429" s="71">
        <v>0.35034494051597381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2124</v>
      </c>
      <c r="B430" s="70">
        <v>172</v>
      </c>
      <c r="C430" s="70">
        <v>2</v>
      </c>
      <c r="D430" s="70">
        <v>11</v>
      </c>
      <c r="E430" s="70">
        <v>2005</v>
      </c>
      <c r="F430" s="70" t="s">
        <v>789</v>
      </c>
      <c r="G430" s="70" t="s">
        <v>2122</v>
      </c>
      <c r="H430" s="70" t="s">
        <v>2123</v>
      </c>
      <c r="I430" s="148"/>
      <c r="J430" s="71">
        <v>0.64225422844333102</v>
      </c>
      <c r="K430" s="71">
        <v>0.50704144221329639</v>
      </c>
      <c r="L430" s="71">
        <v>0.45498417208872938</v>
      </c>
      <c r="M430" s="71">
        <v>2.64477810983762</v>
      </c>
      <c r="N430" s="71">
        <v>5.1193818668652389</v>
      </c>
      <c r="O430" s="71">
        <v>4.4246852898380888</v>
      </c>
      <c r="P430" s="71">
        <v>6.1450268068178184</v>
      </c>
      <c r="Q430" s="71">
        <v>0.295632042407313</v>
      </c>
      <c r="R430" s="71">
        <v>0</v>
      </c>
      <c r="S430" s="71">
        <v>0.30864616411276069</v>
      </c>
      <c r="T430" s="72"/>
      <c r="U430" s="71">
        <v>59200</v>
      </c>
      <c r="V430" s="71">
        <v>204</v>
      </c>
      <c r="W430" s="71">
        <v>6</v>
      </c>
      <c r="X430" s="71">
        <v>586</v>
      </c>
      <c r="Y430" s="71">
        <v>1688</v>
      </c>
      <c r="Z430" s="71">
        <v>2106</v>
      </c>
      <c r="AA430" s="71">
        <v>1222</v>
      </c>
      <c r="AB430" s="71">
        <v>5018</v>
      </c>
      <c r="AC430" s="71">
        <v>0</v>
      </c>
      <c r="AD430" s="71">
        <v>0.30864616411276069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2125</v>
      </c>
      <c r="B431" s="70">
        <v>173</v>
      </c>
      <c r="C431" s="70">
        <v>3</v>
      </c>
      <c r="D431" s="70">
        <v>11</v>
      </c>
      <c r="E431" s="70">
        <v>2006</v>
      </c>
      <c r="F431" s="70" t="s">
        <v>790</v>
      </c>
      <c r="G431" s="70" t="s">
        <v>2122</v>
      </c>
      <c r="H431" s="70" t="s">
        <v>2123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2126</v>
      </c>
      <c r="B432" s="70">
        <v>174</v>
      </c>
      <c r="C432" s="70">
        <v>4</v>
      </c>
      <c r="D432" s="70">
        <v>11</v>
      </c>
      <c r="E432" s="70">
        <v>2007</v>
      </c>
      <c r="F432" s="70" t="s">
        <v>791</v>
      </c>
      <c r="G432" s="70" t="s">
        <v>2122</v>
      </c>
      <c r="H432" s="70" t="s">
        <v>2123</v>
      </c>
      <c r="I432" s="148"/>
      <c r="J432" s="71">
        <v>0.56450117938349587</v>
      </c>
      <c r="K432" s="71">
        <v>0.52656505912399909</v>
      </c>
      <c r="L432" s="71">
        <v>0.38809248543029412</v>
      </c>
      <c r="M432" s="71">
        <v>2.742118346315467</v>
      </c>
      <c r="N432" s="71">
        <v>5.076970182005919</v>
      </c>
      <c r="O432" s="71">
        <v>4.32101390373629</v>
      </c>
      <c r="P432" s="71">
        <v>6.0256716642575858</v>
      </c>
      <c r="Q432" s="71">
        <v>0.29677349791206598</v>
      </c>
      <c r="R432" s="71">
        <v>0</v>
      </c>
      <c r="S432" s="71">
        <v>0.31806055347392609</v>
      </c>
      <c r="T432" s="72"/>
      <c r="U432" s="71">
        <v>59192</v>
      </c>
      <c r="V432" s="71">
        <v>216</v>
      </c>
      <c r="W432" s="71">
        <v>5</v>
      </c>
      <c r="X432" s="71">
        <v>700</v>
      </c>
      <c r="Y432" s="71">
        <v>1667</v>
      </c>
      <c r="Z432" s="71">
        <v>2138</v>
      </c>
      <c r="AA432" s="71">
        <v>1180</v>
      </c>
      <c r="AB432" s="71">
        <v>4771</v>
      </c>
      <c r="AC432" s="71">
        <v>0</v>
      </c>
      <c r="AD432" s="71">
        <v>0.31806055347392609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2127</v>
      </c>
      <c r="B433" s="70">
        <v>175</v>
      </c>
      <c r="C433" s="70">
        <v>5</v>
      </c>
      <c r="D433" s="70">
        <v>11</v>
      </c>
      <c r="E433" s="70">
        <v>2008</v>
      </c>
      <c r="F433" s="70" t="s">
        <v>792</v>
      </c>
      <c r="G433" s="70" t="s">
        <v>2122</v>
      </c>
      <c r="H433" s="70" t="s">
        <v>2123</v>
      </c>
      <c r="I433" s="148"/>
      <c r="J433" s="71">
        <v>0.5445278751578857</v>
      </c>
      <c r="K433" s="71">
        <v>0.38999417869517228</v>
      </c>
      <c r="L433" s="71">
        <v>0.34777675662681368</v>
      </c>
      <c r="M433" s="71">
        <v>2.856179634648111</v>
      </c>
      <c r="N433" s="71">
        <v>4.4826112145514951</v>
      </c>
      <c r="O433" s="71">
        <v>4.0983479584379419</v>
      </c>
      <c r="P433" s="71">
        <v>5.9524956561205808</v>
      </c>
      <c r="Q433" s="71">
        <v>0.28658585273682502</v>
      </c>
      <c r="R433" s="71">
        <v>0</v>
      </c>
      <c r="S433" s="71">
        <v>0.31888422882613071</v>
      </c>
      <c r="T433" s="72"/>
      <c r="U433" s="71">
        <v>58879</v>
      </c>
      <c r="V433" s="71">
        <v>216</v>
      </c>
      <c r="W433" s="71">
        <v>5</v>
      </c>
      <c r="X433" s="71">
        <v>700</v>
      </c>
      <c r="Y433" s="71">
        <v>1651</v>
      </c>
      <c r="Z433" s="71">
        <v>2099</v>
      </c>
      <c r="AA433" s="71">
        <v>1167</v>
      </c>
      <c r="AB433" s="71">
        <v>4683</v>
      </c>
      <c r="AC433" s="71">
        <v>0</v>
      </c>
      <c r="AD433" s="71">
        <v>0.31888422882613071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2128</v>
      </c>
      <c r="B434" s="70">
        <v>176</v>
      </c>
      <c r="C434" s="70">
        <v>6</v>
      </c>
      <c r="D434" s="70">
        <v>11</v>
      </c>
      <c r="E434" s="70">
        <v>2009</v>
      </c>
      <c r="F434" s="70" t="s">
        <v>176</v>
      </c>
      <c r="G434" s="70" t="s">
        <v>2122</v>
      </c>
      <c r="H434" s="70" t="s">
        <v>2123</v>
      </c>
      <c r="I434" s="148"/>
      <c r="J434" s="71">
        <v>0</v>
      </c>
      <c r="K434" s="71">
        <v>0.32582478575793838</v>
      </c>
      <c r="L434" s="71">
        <v>1.5962617195740181</v>
      </c>
      <c r="M434" s="71">
        <v>2.66560289142364</v>
      </c>
      <c r="N434" s="71">
        <v>4.2659024811929456</v>
      </c>
      <c r="O434" s="71">
        <v>4.150145670578179</v>
      </c>
      <c r="P434" s="71">
        <v>5.6839146688655449</v>
      </c>
      <c r="Q434" s="71">
        <v>0.26717679334827199</v>
      </c>
      <c r="R434" s="71">
        <v>0</v>
      </c>
      <c r="S434" s="71">
        <v>0.30721627290341552</v>
      </c>
      <c r="T434" s="72"/>
      <c r="U434" s="71">
        <v>0</v>
      </c>
      <c r="V434" s="71">
        <v>172</v>
      </c>
      <c r="W434" s="71">
        <v>33</v>
      </c>
      <c r="X434" s="71">
        <v>697</v>
      </c>
      <c r="Y434" s="71">
        <v>1632</v>
      </c>
      <c r="Z434" s="71">
        <v>2098</v>
      </c>
      <c r="AA434" s="71">
        <v>1144</v>
      </c>
      <c r="AB434" s="71">
        <v>4583</v>
      </c>
      <c r="AC434" s="71">
        <v>0</v>
      </c>
      <c r="AD434" s="71">
        <v>0.30721627290341552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2129</v>
      </c>
      <c r="B435" s="70">
        <v>177</v>
      </c>
      <c r="C435" s="70">
        <v>7</v>
      </c>
      <c r="D435" s="70">
        <v>11</v>
      </c>
      <c r="E435" s="70">
        <v>2010</v>
      </c>
      <c r="F435" s="70" t="s">
        <v>177</v>
      </c>
      <c r="G435" s="70" t="s">
        <v>2122</v>
      </c>
      <c r="H435" s="70" t="s">
        <v>2123</v>
      </c>
      <c r="I435" s="148"/>
      <c r="J435" s="71">
        <v>0</v>
      </c>
      <c r="K435" s="71">
        <v>0.35104484239434092</v>
      </c>
      <c r="L435" s="71">
        <v>1.5371463215749741</v>
      </c>
      <c r="M435" s="71">
        <v>2.8157623778015539</v>
      </c>
      <c r="N435" s="71">
        <v>5.1267647703759742</v>
      </c>
      <c r="O435" s="71">
        <v>4.0974770716123414</v>
      </c>
      <c r="P435" s="71">
        <v>5.7377758782930757</v>
      </c>
      <c r="Q435" s="71">
        <v>0.27304528031026198</v>
      </c>
      <c r="R435" s="71">
        <v>0</v>
      </c>
      <c r="S435" s="71">
        <v>0.26900760460613721</v>
      </c>
      <c r="T435" s="72"/>
      <c r="U435" s="71">
        <v>0</v>
      </c>
      <c r="V435" s="71">
        <v>172</v>
      </c>
      <c r="W435" s="71">
        <v>33</v>
      </c>
      <c r="X435" s="71">
        <v>697</v>
      </c>
      <c r="Y435" s="71">
        <v>1620</v>
      </c>
      <c r="Z435" s="71">
        <v>2081</v>
      </c>
      <c r="AA435" s="71">
        <v>1126</v>
      </c>
      <c r="AB435" s="71">
        <v>4488</v>
      </c>
      <c r="AC435" s="71">
        <v>0</v>
      </c>
      <c r="AD435" s="71">
        <v>0.26900760460613721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2130</v>
      </c>
      <c r="B436" s="70">
        <v>178</v>
      </c>
      <c r="C436" s="70">
        <v>8</v>
      </c>
      <c r="D436" s="70">
        <v>11</v>
      </c>
      <c r="E436" s="70">
        <v>2011</v>
      </c>
      <c r="F436" s="70" t="s">
        <v>178</v>
      </c>
      <c r="G436" s="70" t="s">
        <v>2122</v>
      </c>
      <c r="H436" s="70" t="s">
        <v>2123</v>
      </c>
      <c r="I436" s="148"/>
      <c r="J436" s="71">
        <v>0</v>
      </c>
      <c r="K436" s="71">
        <v>0.46380039955745811</v>
      </c>
      <c r="L436" s="71">
        <v>1.3613643784757981</v>
      </c>
      <c r="M436" s="71">
        <v>3.2336145470206579</v>
      </c>
      <c r="N436" s="71">
        <v>6.2972088159775437</v>
      </c>
      <c r="O436" s="71">
        <v>3.9968622847451321</v>
      </c>
      <c r="P436" s="71">
        <v>5.5620664977291447</v>
      </c>
      <c r="Q436" s="71">
        <v>0.306954380849144</v>
      </c>
      <c r="R436" s="71">
        <v>0</v>
      </c>
      <c r="S436" s="71">
        <v>0.34219618178144812</v>
      </c>
      <c r="T436" s="72"/>
      <c r="U436" s="71">
        <v>0</v>
      </c>
      <c r="V436" s="71">
        <v>172</v>
      </c>
      <c r="W436" s="71">
        <v>33</v>
      </c>
      <c r="X436" s="71">
        <v>697</v>
      </c>
      <c r="Y436" s="71">
        <v>1619</v>
      </c>
      <c r="Z436" s="71">
        <v>2074</v>
      </c>
      <c r="AA436" s="71">
        <v>1124</v>
      </c>
      <c r="AB436" s="71">
        <v>4374</v>
      </c>
      <c r="AC436" s="71">
        <v>0</v>
      </c>
      <c r="AD436" s="71">
        <v>0.34219618178144812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2131</v>
      </c>
      <c r="B437" s="70">
        <v>179</v>
      </c>
      <c r="C437" s="70">
        <v>9</v>
      </c>
      <c r="D437" s="70">
        <v>11</v>
      </c>
      <c r="E437" s="70">
        <v>2012</v>
      </c>
      <c r="F437" s="70" t="s">
        <v>179</v>
      </c>
      <c r="G437" s="70" t="s">
        <v>2122</v>
      </c>
      <c r="H437" s="70" t="s">
        <v>2123</v>
      </c>
      <c r="I437" s="148"/>
      <c r="J437" s="71">
        <v>0</v>
      </c>
      <c r="K437" s="71">
        <v>0.44840508842552168</v>
      </c>
      <c r="L437" s="71">
        <v>1.34806353802149</v>
      </c>
      <c r="M437" s="71">
        <v>3.6454866568820221</v>
      </c>
      <c r="N437" s="71">
        <v>6.6572878917248364</v>
      </c>
      <c r="O437" s="71">
        <v>3.9539385877326576</v>
      </c>
      <c r="P437" s="71">
        <v>5.4195304786115157</v>
      </c>
      <c r="Q437" s="71">
        <v>0.325112696061232</v>
      </c>
      <c r="R437" s="71">
        <v>0</v>
      </c>
      <c r="S437" s="71">
        <v>0.2384273064382072</v>
      </c>
      <c r="T437" s="72"/>
      <c r="U437" s="71">
        <v>0</v>
      </c>
      <c r="V437" s="71">
        <v>172</v>
      </c>
      <c r="W437" s="71">
        <v>33</v>
      </c>
      <c r="X437" s="71">
        <v>697</v>
      </c>
      <c r="Y437" s="71">
        <v>1599</v>
      </c>
      <c r="Z437" s="71">
        <v>2068</v>
      </c>
      <c r="AA437" s="71">
        <v>1089</v>
      </c>
      <c r="AB437" s="71">
        <v>4264</v>
      </c>
      <c r="AC437" s="71">
        <v>0</v>
      </c>
      <c r="AD437" s="71">
        <v>0.2384273064382072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2132</v>
      </c>
      <c r="B438" s="70">
        <v>180</v>
      </c>
      <c r="C438" s="70">
        <v>10</v>
      </c>
      <c r="D438" s="70">
        <v>11</v>
      </c>
      <c r="E438" s="70">
        <v>2013</v>
      </c>
      <c r="F438" s="70" t="s">
        <v>180</v>
      </c>
      <c r="G438" s="70" t="s">
        <v>2122</v>
      </c>
      <c r="H438" s="70" t="s">
        <v>2123</v>
      </c>
      <c r="I438" s="148"/>
      <c r="J438" s="71">
        <v>0</v>
      </c>
      <c r="K438" s="71">
        <v>0.38671657267247261</v>
      </c>
      <c r="L438" s="71">
        <v>1.26924758389405</v>
      </c>
      <c r="M438" s="71">
        <v>3.5757976484778982</v>
      </c>
      <c r="N438" s="71">
        <v>7.2478561901464804</v>
      </c>
      <c r="O438" s="71">
        <v>3.7886081418400583</v>
      </c>
      <c r="P438" s="71">
        <v>5.3150672107601196</v>
      </c>
      <c r="Q438" s="71">
        <v>0.325432038208192</v>
      </c>
      <c r="R438" s="71">
        <v>0</v>
      </c>
      <c r="S438" s="71">
        <v>0.31291258715594261</v>
      </c>
      <c r="T438" s="72"/>
      <c r="U438" s="71">
        <v>0</v>
      </c>
      <c r="V438" s="71">
        <v>172</v>
      </c>
      <c r="W438" s="71">
        <v>33</v>
      </c>
      <c r="X438" s="71">
        <v>697</v>
      </c>
      <c r="Y438" s="71">
        <v>1589</v>
      </c>
      <c r="Z438" s="71">
        <v>2070</v>
      </c>
      <c r="AA438" s="71">
        <v>1064</v>
      </c>
      <c r="AB438" s="71">
        <v>4207</v>
      </c>
      <c r="AC438" s="71">
        <v>0</v>
      </c>
      <c r="AD438" s="71">
        <v>0.31291258715594261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2133</v>
      </c>
      <c r="B439" s="70">
        <v>181</v>
      </c>
      <c r="C439" s="70">
        <v>11</v>
      </c>
      <c r="D439" s="70">
        <v>11</v>
      </c>
      <c r="E439" s="70">
        <v>2014</v>
      </c>
      <c r="F439" s="70" t="s">
        <v>181</v>
      </c>
      <c r="G439" s="70" t="s">
        <v>2122</v>
      </c>
      <c r="H439" s="70" t="s">
        <v>2123</v>
      </c>
      <c r="I439" s="148"/>
      <c r="J439" s="71">
        <v>0</v>
      </c>
      <c r="K439" s="71">
        <v>0.37628459503491252</v>
      </c>
      <c r="L439" s="71">
        <v>0.39457121419035279</v>
      </c>
      <c r="M439" s="71">
        <v>3.9496350414542891</v>
      </c>
      <c r="N439" s="71">
        <v>5.6184531546288712</v>
      </c>
      <c r="O439" s="71">
        <v>3.6023714902004698</v>
      </c>
      <c r="P439" s="71">
        <v>5.1669476013052771</v>
      </c>
      <c r="Q439" s="71">
        <v>0.30443982847913498</v>
      </c>
      <c r="R439" s="71">
        <v>0</v>
      </c>
      <c r="S439" s="71">
        <v>0</v>
      </c>
      <c r="T439" s="72"/>
      <c r="U439" s="71">
        <v>0</v>
      </c>
      <c r="V439" s="71">
        <v>151</v>
      </c>
      <c r="W439" s="71">
        <v>9</v>
      </c>
      <c r="X439" s="71">
        <v>765</v>
      </c>
      <c r="Y439" s="71">
        <v>1565</v>
      </c>
      <c r="Z439" s="71">
        <v>2073</v>
      </c>
      <c r="AA439" s="71">
        <v>1029</v>
      </c>
      <c r="AB439" s="71">
        <v>4102</v>
      </c>
      <c r="AC439" s="71">
        <v>0</v>
      </c>
      <c r="AD439" s="71">
        <v>0</v>
      </c>
      <c r="AE439" s="72"/>
      <c r="AF439" s="71"/>
      <c r="AG439" s="71"/>
      <c r="AH439" s="71"/>
      <c r="AI439" s="71"/>
      <c r="AJ439" s="71"/>
      <c r="AK439" s="71"/>
      <c r="AL439" s="71"/>
      <c r="AM439" s="71"/>
      <c r="AN439" s="71"/>
      <c r="AO439" s="71"/>
      <c r="AP439" s="71"/>
      <c r="AQ439" s="72"/>
      <c r="AR439" s="71">
        <v>78</v>
      </c>
      <c r="AS439" s="71">
        <v>8</v>
      </c>
      <c r="AT439" s="71">
        <v>0</v>
      </c>
      <c r="AU439" s="71">
        <v>0</v>
      </c>
      <c r="AV439" s="71">
        <v>0</v>
      </c>
      <c r="AW439" s="71">
        <v>0</v>
      </c>
      <c r="AX439" s="71"/>
      <c r="AY439" s="72"/>
      <c r="AZ439" s="71">
        <v>364.375</v>
      </c>
      <c r="BA439" s="71">
        <v>135.9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2134</v>
      </c>
      <c r="B440" s="70">
        <v>182</v>
      </c>
      <c r="C440" s="70">
        <v>12</v>
      </c>
      <c r="D440" s="70">
        <v>11</v>
      </c>
      <c r="E440" s="70">
        <v>2015</v>
      </c>
      <c r="F440" s="70" t="s">
        <v>182</v>
      </c>
      <c r="G440" s="70" t="s">
        <v>2122</v>
      </c>
      <c r="H440" s="70" t="s">
        <v>2123</v>
      </c>
      <c r="I440" s="148"/>
      <c r="J440" s="71">
        <v>0.50904414787196273</v>
      </c>
      <c r="K440" s="71">
        <v>0.35467292559781383</v>
      </c>
      <c r="L440" s="71">
        <v>0.38939621608312169</v>
      </c>
      <c r="M440" s="71">
        <v>3.5299118048781408</v>
      </c>
      <c r="N440" s="71">
        <v>4.951222335985161</v>
      </c>
      <c r="O440" s="71">
        <v>3.550821108589524</v>
      </c>
      <c r="P440" s="71">
        <v>5.0855997564131652</v>
      </c>
      <c r="Q440" s="71">
        <v>0.28923582952520599</v>
      </c>
      <c r="R440" s="71">
        <v>0</v>
      </c>
      <c r="S440" s="71">
        <v>0.51089463858304629</v>
      </c>
      <c r="T440" s="72"/>
      <c r="U440" s="71">
        <v>49040</v>
      </c>
      <c r="V440" s="71">
        <v>151</v>
      </c>
      <c r="W440" s="71">
        <v>9</v>
      </c>
      <c r="X440" s="71">
        <v>765</v>
      </c>
      <c r="Y440" s="71">
        <v>1532</v>
      </c>
      <c r="Z440" s="71">
        <v>2063</v>
      </c>
      <c r="AA440" s="71">
        <v>1012</v>
      </c>
      <c r="AB440" s="71">
        <v>3981</v>
      </c>
      <c r="AC440" s="71">
        <v>0</v>
      </c>
      <c r="AD440" s="71">
        <v>0.51089463858304629</v>
      </c>
      <c r="AE440" s="72"/>
      <c r="AF440" s="71">
        <v>512213.52497501351</v>
      </c>
      <c r="AG440" s="71">
        <v>268076.24022755848</v>
      </c>
      <c r="AH440" s="71">
        <v>81096.558937004884</v>
      </c>
      <c r="AI440" s="71">
        <v>4687051.4081883114</v>
      </c>
      <c r="AJ440" s="71">
        <v>8234767.7214992922</v>
      </c>
      <c r="AK440" s="71">
        <v>0</v>
      </c>
      <c r="AL440" s="71">
        <v>0</v>
      </c>
      <c r="AM440" s="71">
        <v>545579.35033308645</v>
      </c>
      <c r="AN440" s="71">
        <v>0</v>
      </c>
      <c r="AO440" s="71">
        <v>0</v>
      </c>
      <c r="AP440" s="71">
        <v>14328784.804160267</v>
      </c>
      <c r="AQ440" s="72"/>
      <c r="AR440" s="71">
        <v>82</v>
      </c>
      <c r="AS440" s="71">
        <v>9</v>
      </c>
      <c r="AT440" s="71">
        <v>0</v>
      </c>
      <c r="AU440" s="71">
        <v>0</v>
      </c>
      <c r="AV440" s="71">
        <v>0</v>
      </c>
      <c r="AW440" s="71">
        <v>0</v>
      </c>
      <c r="AX440" s="71"/>
      <c r="AY440" s="72"/>
      <c r="AZ440" s="71">
        <v>391.27499999999998</v>
      </c>
      <c r="BA440" s="71">
        <v>2134.9</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2135</v>
      </c>
      <c r="B441" s="70">
        <v>183</v>
      </c>
      <c r="C441" s="70">
        <v>13</v>
      </c>
      <c r="D441" s="70">
        <v>11</v>
      </c>
      <c r="E441" s="70">
        <v>2016</v>
      </c>
      <c r="F441" s="70" t="s">
        <v>155</v>
      </c>
      <c r="G441" s="70" t="s">
        <v>2122</v>
      </c>
      <c r="H441" s="70" t="s">
        <v>2123</v>
      </c>
      <c r="I441" s="148"/>
      <c r="J441" s="71">
        <v>0</v>
      </c>
      <c r="K441" s="71">
        <v>0.34079162414372238</v>
      </c>
      <c r="L441" s="71">
        <v>0.38042860907359044</v>
      </c>
      <c r="M441" s="71">
        <v>2.8306564651697821</v>
      </c>
      <c r="N441" s="71">
        <v>4.8691124658124032</v>
      </c>
      <c r="O441" s="71">
        <v>3.5128026545099678</v>
      </c>
      <c r="P441" s="71">
        <v>4.9510376508078719</v>
      </c>
      <c r="Q441" s="71">
        <v>0.27532364456439107</v>
      </c>
      <c r="R441" s="71">
        <v>0</v>
      </c>
      <c r="S441" s="71">
        <v>0.38618040095280032</v>
      </c>
      <c r="T441" s="72"/>
      <c r="U441" s="71">
        <v>0</v>
      </c>
      <c r="V441" s="71">
        <v>151</v>
      </c>
      <c r="W441" s="71">
        <v>9</v>
      </c>
      <c r="X441" s="71">
        <v>765</v>
      </c>
      <c r="Y441" s="71">
        <v>1527</v>
      </c>
      <c r="Z441" s="71">
        <v>2066</v>
      </c>
      <c r="AA441" s="71">
        <v>1019</v>
      </c>
      <c r="AB441" s="71">
        <v>3898</v>
      </c>
      <c r="AC441" s="71">
        <v>0</v>
      </c>
      <c r="AD441" s="71">
        <v>0.38618040095280032</v>
      </c>
      <c r="AE441" s="72"/>
      <c r="AF441" s="71">
        <v>0</v>
      </c>
      <c r="AG441" s="71">
        <v>254661.46153518779</v>
      </c>
      <c r="AH441" s="71">
        <v>67714.718465858867</v>
      </c>
      <c r="AI441" s="71">
        <v>4462879.499681701</v>
      </c>
      <c r="AJ441" s="71">
        <v>8274031.3299742974</v>
      </c>
      <c r="AK441" s="71">
        <v>0</v>
      </c>
      <c r="AL441" s="71">
        <v>0</v>
      </c>
      <c r="AM441" s="71">
        <v>534619.57302349946</v>
      </c>
      <c r="AN441" s="71">
        <v>0</v>
      </c>
      <c r="AO441" s="71">
        <v>0</v>
      </c>
      <c r="AP441" s="71">
        <v>13593906.582680544</v>
      </c>
      <c r="AQ441" s="72"/>
      <c r="AR441" s="71">
        <v>91</v>
      </c>
      <c r="AS441" s="71">
        <v>9</v>
      </c>
      <c r="AT441" s="71">
        <v>0</v>
      </c>
      <c r="AU441" s="71">
        <v>0</v>
      </c>
      <c r="AV441" s="71">
        <v>0</v>
      </c>
      <c r="AW441" s="71">
        <v>0</v>
      </c>
      <c r="AX441" s="71"/>
      <c r="AY441" s="72"/>
      <c r="AZ441" s="71">
        <v>452.47500000000002</v>
      </c>
      <c r="BA441" s="71">
        <v>2134.9</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2136</v>
      </c>
      <c r="B442" s="70">
        <v>184</v>
      </c>
      <c r="C442" s="70">
        <v>14</v>
      </c>
      <c r="D442" s="70">
        <v>11</v>
      </c>
      <c r="E442" s="70">
        <v>2017</v>
      </c>
      <c r="F442" s="70" t="s">
        <v>156</v>
      </c>
      <c r="G442" s="70" t="s">
        <v>2122</v>
      </c>
      <c r="H442" s="70" t="s">
        <v>2123</v>
      </c>
      <c r="I442" s="148"/>
      <c r="J442" s="71">
        <v>0</v>
      </c>
      <c r="K442" s="71">
        <v>0.32803398315958038</v>
      </c>
      <c r="L442" s="71">
        <v>0.35126273554298509</v>
      </c>
      <c r="M442" s="71">
        <v>2.5761188316564625</v>
      </c>
      <c r="N442" s="71">
        <v>4.5171887815879526</v>
      </c>
      <c r="O442" s="71">
        <v>3.3935978465963212</v>
      </c>
      <c r="P442" s="71">
        <v>4.7555245106114166</v>
      </c>
      <c r="Q442" s="71">
        <v>0.26221423087692902</v>
      </c>
      <c r="R442" s="71">
        <v>0</v>
      </c>
      <c r="S442" s="71">
        <v>0.3329359303855618</v>
      </c>
      <c r="T442" s="72"/>
      <c r="U442" s="71">
        <v>0</v>
      </c>
      <c r="V442" s="71">
        <v>151</v>
      </c>
      <c r="W442" s="71">
        <v>9</v>
      </c>
      <c r="X442" s="71">
        <v>765</v>
      </c>
      <c r="Y442" s="71">
        <v>1504</v>
      </c>
      <c r="Z442" s="71">
        <v>2029</v>
      </c>
      <c r="AA442" s="71">
        <v>985</v>
      </c>
      <c r="AB442" s="71">
        <v>3839</v>
      </c>
      <c r="AC442" s="71">
        <v>0</v>
      </c>
      <c r="AD442" s="71">
        <v>0.3329359303855618</v>
      </c>
      <c r="AE442" s="72"/>
      <c r="AF442" s="71">
        <v>0</v>
      </c>
      <c r="AG442" s="71">
        <v>250105.64003759029</v>
      </c>
      <c r="AH442" s="71">
        <v>81774.315536870927</v>
      </c>
      <c r="AI442" s="71">
        <v>4299402.2295278972</v>
      </c>
      <c r="AJ442" s="71">
        <v>8440687.7342127785</v>
      </c>
      <c r="AK442" s="71">
        <v>0</v>
      </c>
      <c r="AL442" s="71">
        <v>0</v>
      </c>
      <c r="AM442" s="71">
        <v>527351.46067147225</v>
      </c>
      <c r="AN442" s="71">
        <v>0</v>
      </c>
      <c r="AO442" s="71">
        <v>0</v>
      </c>
      <c r="AP442" s="71">
        <v>13599321.379986608</v>
      </c>
      <c r="AQ442" s="72"/>
      <c r="AR442" s="71">
        <v>91</v>
      </c>
      <c r="AS442" s="71">
        <v>10</v>
      </c>
      <c r="AT442" s="71">
        <v>0</v>
      </c>
      <c r="AU442" s="71">
        <v>0</v>
      </c>
      <c r="AV442" s="71">
        <v>0</v>
      </c>
      <c r="AW442" s="71">
        <v>0</v>
      </c>
      <c r="AX442" s="71"/>
      <c r="AY442" s="72"/>
      <c r="AZ442" s="71">
        <v>452.47500000000002</v>
      </c>
      <c r="BA442" s="71">
        <v>2145.6999999999998</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2137</v>
      </c>
      <c r="B443" s="70">
        <v>185</v>
      </c>
      <c r="C443" s="70">
        <v>15</v>
      </c>
      <c r="D443" s="70">
        <v>11</v>
      </c>
      <c r="E443" s="70">
        <v>2018</v>
      </c>
      <c r="F443" s="70" t="s">
        <v>183</v>
      </c>
      <c r="G443" s="70" t="s">
        <v>2122</v>
      </c>
      <c r="H443" s="70" t="s">
        <v>2123</v>
      </c>
      <c r="I443" s="148"/>
      <c r="J443" s="71">
        <v>0</v>
      </c>
      <c r="K443" s="71">
        <v>0.28725437043218727</v>
      </c>
      <c r="L443" s="71">
        <v>0.30794432219066231</v>
      </c>
      <c r="M443" s="71">
        <v>2.3355115108272559</v>
      </c>
      <c r="N443" s="71">
        <v>3.3219784465861086</v>
      </c>
      <c r="O443" s="71">
        <v>3.3068638206157486</v>
      </c>
      <c r="P443" s="71">
        <v>4.6364886133502132</v>
      </c>
      <c r="Q443" s="71">
        <v>0.23444570267335599</v>
      </c>
      <c r="R443" s="71">
        <v>0</v>
      </c>
      <c r="S443" s="71">
        <v>0.41610826502633247</v>
      </c>
      <c r="T443" s="72"/>
      <c r="U443" s="71">
        <v>0</v>
      </c>
      <c r="V443" s="71">
        <v>151</v>
      </c>
      <c r="W443" s="71">
        <v>9</v>
      </c>
      <c r="X443" s="71">
        <v>765</v>
      </c>
      <c r="Y443" s="71">
        <v>1474</v>
      </c>
      <c r="Z443" s="71">
        <v>2015</v>
      </c>
      <c r="AA443" s="71">
        <v>970</v>
      </c>
      <c r="AB443" s="71">
        <v>3699</v>
      </c>
      <c r="AC443" s="71">
        <v>0</v>
      </c>
      <c r="AD443" s="71">
        <v>0.41610826502633252</v>
      </c>
      <c r="AE443" s="72"/>
      <c r="AF443" s="71">
        <v>0</v>
      </c>
      <c r="AG443" s="71">
        <v>222719.04088777921</v>
      </c>
      <c r="AH443" s="71">
        <v>74410.006223711505</v>
      </c>
      <c r="AI443" s="71">
        <v>4221467.3522976153</v>
      </c>
      <c r="AJ443" s="71">
        <v>7240060.2763494048</v>
      </c>
      <c r="AK443" s="71">
        <v>0</v>
      </c>
      <c r="AL443" s="71">
        <v>0</v>
      </c>
      <c r="AM443" s="71">
        <v>509171.45852238912</v>
      </c>
      <c r="AN443" s="71">
        <v>0</v>
      </c>
      <c r="AO443" s="71">
        <v>0</v>
      </c>
      <c r="AP443" s="71">
        <v>12267828.1342809</v>
      </c>
      <c r="AQ443" s="72"/>
      <c r="AR443" s="71">
        <v>96</v>
      </c>
      <c r="AS443" s="71">
        <v>12</v>
      </c>
      <c r="AT443" s="71">
        <v>0</v>
      </c>
      <c r="AU443" s="71">
        <v>0</v>
      </c>
      <c r="AV443" s="71">
        <v>0</v>
      </c>
      <c r="AW443" s="71">
        <v>0</v>
      </c>
      <c r="AX443" s="71"/>
      <c r="AY443" s="72"/>
      <c r="AZ443" s="71">
        <v>487.375</v>
      </c>
      <c r="BA443" s="71">
        <v>2196</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2138</v>
      </c>
      <c r="B444" s="70">
        <v>186</v>
      </c>
      <c r="C444" s="70">
        <v>16</v>
      </c>
      <c r="D444" s="70">
        <v>11</v>
      </c>
      <c r="E444" s="70">
        <v>2019</v>
      </c>
      <c r="F444" s="70" t="s">
        <v>158</v>
      </c>
      <c r="G444" s="1064" t="s">
        <v>2122</v>
      </c>
      <c r="H444" s="70" t="s">
        <v>2123</v>
      </c>
      <c r="I444" s="148"/>
      <c r="J444" s="71">
        <v>0.31754633880775013</v>
      </c>
      <c r="K444" s="71">
        <v>0.2701747061356683</v>
      </c>
      <c r="L444" s="71">
        <v>0.31386158640928069</v>
      </c>
      <c r="M444" s="71">
        <v>2.6097021975229118</v>
      </c>
      <c r="N444" s="71">
        <v>3.094123765492014</v>
      </c>
      <c r="O444" s="71">
        <v>3.1721843736340172</v>
      </c>
      <c r="P444" s="71">
        <v>4.4836334020251272</v>
      </c>
      <c r="Q444" s="71">
        <v>0.22123113706514799</v>
      </c>
      <c r="R444" s="71">
        <v>0</v>
      </c>
      <c r="S444" s="71">
        <v>0.38224883877922117</v>
      </c>
      <c r="T444" s="72"/>
      <c r="U444" s="71">
        <v>38230</v>
      </c>
      <c r="V444" s="71">
        <v>151</v>
      </c>
      <c r="W444" s="71">
        <v>9</v>
      </c>
      <c r="X444" s="71">
        <v>765</v>
      </c>
      <c r="Y444" s="71">
        <v>1447</v>
      </c>
      <c r="Z444" s="71">
        <v>1986</v>
      </c>
      <c r="AA444" s="71">
        <v>931</v>
      </c>
      <c r="AB444" s="71">
        <v>3585</v>
      </c>
      <c r="AC444" s="71">
        <v>0</v>
      </c>
      <c r="AD444" s="71">
        <v>0.38224883877922122</v>
      </c>
      <c r="AE444" s="72"/>
      <c r="AF444" s="71">
        <v>448013.32833988412</v>
      </c>
      <c r="AG444" s="71">
        <v>215803.6371747595</v>
      </c>
      <c r="AH444" s="71">
        <v>82733.806322947552</v>
      </c>
      <c r="AI444" s="71">
        <v>4255203.8670205846</v>
      </c>
      <c r="AJ444" s="71">
        <v>6620887.8822046313</v>
      </c>
      <c r="AK444" s="71">
        <v>0</v>
      </c>
      <c r="AL444" s="71">
        <v>0</v>
      </c>
      <c r="AM444" s="71">
        <v>488250.01213444927</v>
      </c>
      <c r="AN444" s="71">
        <v>0</v>
      </c>
      <c r="AO444" s="71">
        <v>0</v>
      </c>
      <c r="AP444" s="71">
        <v>12110892.533197256</v>
      </c>
      <c r="AQ444" s="72"/>
      <c r="AR444" s="71">
        <v>96</v>
      </c>
      <c r="AS444" s="71">
        <v>14</v>
      </c>
      <c r="AT444" s="71">
        <v>0</v>
      </c>
      <c r="AU444" s="71">
        <v>0</v>
      </c>
      <c r="AV444" s="71">
        <v>0</v>
      </c>
      <c r="AW444" s="71">
        <v>0</v>
      </c>
      <c r="AX444" s="71"/>
      <c r="AY444" s="72"/>
      <c r="AZ444" s="71">
        <v>487.57499999999987</v>
      </c>
      <c r="BA444" s="71">
        <v>2295.4</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2139</v>
      </c>
      <c r="B445" s="70">
        <v>187</v>
      </c>
      <c r="C445" s="70">
        <v>17</v>
      </c>
      <c r="D445" s="70">
        <v>11</v>
      </c>
      <c r="E445" s="70">
        <v>2020</v>
      </c>
      <c r="F445" s="70" t="s">
        <v>159</v>
      </c>
      <c r="G445" s="1064" t="s">
        <v>2122</v>
      </c>
      <c r="H445" s="70" t="s">
        <v>2123</v>
      </c>
      <c r="I445" s="148"/>
      <c r="J445" s="71">
        <v>0.16648245168614281</v>
      </c>
      <c r="K445" s="71">
        <v>0.18329927161281148</v>
      </c>
      <c r="L445" s="71">
        <v>2.2345779876749527</v>
      </c>
      <c r="M445" s="71">
        <v>1.84944418463927</v>
      </c>
      <c r="N445" s="71">
        <v>3.0831714979035643</v>
      </c>
      <c r="O445" s="71">
        <v>2.6841202840188836</v>
      </c>
      <c r="P445" s="71">
        <v>4.0914564830710276</v>
      </c>
      <c r="Q445" s="71">
        <v>0.198579716407562</v>
      </c>
      <c r="R445" s="71">
        <v>0</v>
      </c>
      <c r="S445" s="71">
        <v>0.41043632574065819</v>
      </c>
      <c r="T445" s="72"/>
      <c r="U445" s="71">
        <v>20054</v>
      </c>
      <c r="V445" s="71">
        <v>94</v>
      </c>
      <c r="W445" s="71">
        <v>72</v>
      </c>
      <c r="X445" s="71">
        <v>573</v>
      </c>
      <c r="Y445" s="71">
        <v>1373</v>
      </c>
      <c r="Z445" s="71">
        <v>1918</v>
      </c>
      <c r="AA445" s="71">
        <v>903</v>
      </c>
      <c r="AB445" s="71">
        <v>3368</v>
      </c>
      <c r="AC445" s="71">
        <v>0</v>
      </c>
      <c r="AD445" s="71">
        <v>0.41043632574065819</v>
      </c>
      <c r="AE445" s="72"/>
      <c r="AF445" s="71">
        <v>231320.01805629861</v>
      </c>
      <c r="AG445" s="71">
        <v>134794.45424243662</v>
      </c>
      <c r="AH445" s="71">
        <v>685357.44979670737</v>
      </c>
      <c r="AI445" s="71">
        <v>2939549.1844061669</v>
      </c>
      <c r="AJ445" s="71">
        <v>6827427.8831017101</v>
      </c>
      <c r="AK445" s="71"/>
      <c r="AL445" s="71"/>
      <c r="AM445" s="71">
        <v>439561.41926045524</v>
      </c>
      <c r="AN445" s="71"/>
      <c r="AO445" s="71"/>
      <c r="AP445" s="71">
        <v>11258010.408863775</v>
      </c>
      <c r="AQ445" s="72"/>
      <c r="AR445" s="71">
        <v>98</v>
      </c>
      <c r="AS445" s="71">
        <v>14</v>
      </c>
      <c r="AT445" s="71">
        <v>0</v>
      </c>
      <c r="AU445" s="71">
        <v>0</v>
      </c>
      <c r="AV445" s="71">
        <v>0</v>
      </c>
      <c r="AW445" s="71">
        <v>0</v>
      </c>
      <c r="AX445" s="71"/>
      <c r="AY445" s="72"/>
      <c r="AZ445" s="71">
        <v>497.07499999999987</v>
      </c>
      <c r="BA445" s="71">
        <v>2295.400000000001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2140</v>
      </c>
      <c r="B446" s="70">
        <v>187</v>
      </c>
      <c r="C446" s="70">
        <v>18</v>
      </c>
      <c r="D446" s="70">
        <v>11</v>
      </c>
      <c r="E446" s="70">
        <v>2021</v>
      </c>
      <c r="F446" s="70" t="s">
        <v>160</v>
      </c>
      <c r="G446" s="70" t="s">
        <v>2122</v>
      </c>
      <c r="H446" s="70" t="s">
        <v>2123</v>
      </c>
      <c r="I446" s="148"/>
      <c r="J446" s="71">
        <v>0.17147723109699908</v>
      </c>
      <c r="K446" s="71">
        <v>0.1876471296287498</v>
      </c>
      <c r="L446" s="71">
        <v>1.9964173342262477</v>
      </c>
      <c r="M446" s="71">
        <v>1.7093953268250319</v>
      </c>
      <c r="N446" s="71">
        <v>2.466293860595099</v>
      </c>
      <c r="O446" s="71">
        <v>2.5443019690875963</v>
      </c>
      <c r="P446" s="71">
        <v>4.1633624718586395</v>
      </c>
      <c r="Q446" s="71">
        <v>0.187948098712346</v>
      </c>
      <c r="R446" s="71">
        <v>0</v>
      </c>
      <c r="S446" s="71">
        <v>0.39467860893297257</v>
      </c>
      <c r="T446" s="72"/>
      <c r="U446" s="71">
        <v>26395</v>
      </c>
      <c r="V446" s="71">
        <v>94</v>
      </c>
      <c r="W446" s="71">
        <v>72</v>
      </c>
      <c r="X446" s="71">
        <v>573</v>
      </c>
      <c r="Y446" s="71">
        <v>1348</v>
      </c>
      <c r="Z446" s="71">
        <v>1872</v>
      </c>
      <c r="AA446" s="71">
        <v>896</v>
      </c>
      <c r="AB446" s="71">
        <v>3219</v>
      </c>
      <c r="AC446" s="71">
        <v>0</v>
      </c>
      <c r="AD446" s="71">
        <v>0.39467860893297257</v>
      </c>
      <c r="AE446" s="72"/>
      <c r="AF446" s="71">
        <v>265403.96428469667</v>
      </c>
      <c r="AG446" s="71">
        <v>144287.55105232497</v>
      </c>
      <c r="AH446" s="71">
        <v>634065.65590608562</v>
      </c>
      <c r="AI446" s="71">
        <v>3258850.4411727777</v>
      </c>
      <c r="AJ446" s="71">
        <v>6245431.447804735</v>
      </c>
      <c r="AK446" s="71">
        <v>0</v>
      </c>
      <c r="AL446" s="71">
        <v>0</v>
      </c>
      <c r="AM446" s="71">
        <v>422538.45485331758</v>
      </c>
      <c r="AN446" s="71">
        <v>0</v>
      </c>
      <c r="AO446" s="71">
        <v>0</v>
      </c>
      <c r="AP446" s="71">
        <v>10970577.515073936</v>
      </c>
      <c r="AQ446" s="72"/>
      <c r="AR446" s="71">
        <v>101</v>
      </c>
      <c r="AS446" s="71">
        <v>16</v>
      </c>
      <c r="AT446" s="71">
        <v>0</v>
      </c>
      <c r="AU446" s="71">
        <v>0</v>
      </c>
      <c r="AV446" s="71">
        <v>0</v>
      </c>
      <c r="AW446" s="71">
        <v>0</v>
      </c>
      <c r="AX446" s="71"/>
      <c r="AY446" s="72"/>
      <c r="AZ446" s="71">
        <v>520.97499999999991</v>
      </c>
      <c r="BA446" s="71">
        <v>2394.400000000001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2141</v>
      </c>
      <c r="B447" s="70">
        <v>187</v>
      </c>
      <c r="C447" s="70">
        <v>19</v>
      </c>
      <c r="D447" s="70">
        <v>11</v>
      </c>
      <c r="E447" s="70">
        <v>2022</v>
      </c>
      <c r="F447" s="70" t="s">
        <v>161</v>
      </c>
      <c r="G447" s="70" t="s">
        <v>2122</v>
      </c>
      <c r="H447" s="70" t="s">
        <v>2123</v>
      </c>
      <c r="I447" s="148"/>
      <c r="J447" s="71">
        <v>0.22642600873347579</v>
      </c>
      <c r="K447" s="71">
        <v>0.19193892514032967</v>
      </c>
      <c r="L447" s="71">
        <v>1.7848068160256894</v>
      </c>
      <c r="M447" s="71">
        <v>1.8525114142550874</v>
      </c>
      <c r="N447" s="71">
        <v>3.193281235494466</v>
      </c>
      <c r="O447" s="71">
        <v>2.5820646038497084</v>
      </c>
      <c r="P447" s="71">
        <v>4.0138874920043648</v>
      </c>
      <c r="Q447" s="71">
        <v>0.17413699413595526</v>
      </c>
      <c r="R447" s="71">
        <v>0</v>
      </c>
      <c r="S447" s="71">
        <v>0.3103061313263315</v>
      </c>
      <c r="T447" s="72"/>
      <c r="U447" s="71">
        <v>34025</v>
      </c>
      <c r="V447" s="71">
        <v>94</v>
      </c>
      <c r="W447" s="71">
        <v>72</v>
      </c>
      <c r="X447" s="71">
        <v>573</v>
      </c>
      <c r="Y447" s="71">
        <v>1281</v>
      </c>
      <c r="Z447" s="71">
        <v>1805</v>
      </c>
      <c r="AA447" s="71">
        <v>877</v>
      </c>
      <c r="AB447" s="71">
        <v>2958</v>
      </c>
      <c r="AC447" s="71">
        <v>0</v>
      </c>
      <c r="AD447" s="71">
        <v>0.3103061313263315</v>
      </c>
      <c r="AE447" s="72"/>
      <c r="AF447" s="71">
        <v>289357.38700497983</v>
      </c>
      <c r="AG447" s="71">
        <v>147082.6064871042</v>
      </c>
      <c r="AH447" s="71">
        <v>635332.54917798773</v>
      </c>
      <c r="AI447" s="71">
        <v>3057812.8316335743</v>
      </c>
      <c r="AJ447" s="71">
        <v>6269075.141962938</v>
      </c>
      <c r="AK447" s="71">
        <v>0</v>
      </c>
      <c r="AL447" s="71">
        <v>0</v>
      </c>
      <c r="AM447" s="71">
        <v>381958.53685624781</v>
      </c>
      <c r="AN447" s="71">
        <v>0</v>
      </c>
      <c r="AO447" s="71">
        <v>0</v>
      </c>
      <c r="AP447" s="71">
        <v>10780619.053122832</v>
      </c>
      <c r="AQ447" s="72"/>
      <c r="AR447" s="71">
        <v>106</v>
      </c>
      <c r="AS447" s="71">
        <v>16</v>
      </c>
      <c r="AT447" s="71">
        <v>0</v>
      </c>
      <c r="AU447" s="71">
        <v>0</v>
      </c>
      <c r="AV447" s="71">
        <v>0</v>
      </c>
      <c r="AW447" s="71">
        <v>0</v>
      </c>
      <c r="AX447" s="71"/>
      <c r="AY447" s="72"/>
      <c r="AZ447" s="71">
        <v>543.67499999999995</v>
      </c>
      <c r="BA447" s="71">
        <v>2394.400000000001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2142</v>
      </c>
      <c r="B448" s="70">
        <v>187</v>
      </c>
      <c r="C448" s="70">
        <v>20</v>
      </c>
      <c r="D448" s="70">
        <v>11</v>
      </c>
      <c r="E448" s="70">
        <v>2023</v>
      </c>
      <c r="F448" s="70" t="s">
        <v>1539</v>
      </c>
      <c r="G448" s="70" t="s">
        <v>2122</v>
      </c>
      <c r="H448" s="70" t="s">
        <v>2123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112</v>
      </c>
      <c r="AS448" s="71">
        <v>16</v>
      </c>
      <c r="AT448" s="71">
        <v>0</v>
      </c>
      <c r="AU448" s="71">
        <v>0</v>
      </c>
      <c r="AV448" s="71">
        <v>0</v>
      </c>
      <c r="AW448" s="71">
        <v>0</v>
      </c>
      <c r="AX448" s="71"/>
      <c r="AY448" s="72"/>
      <c r="AZ448" s="71">
        <v>574.57499999999982</v>
      </c>
      <c r="BA448" s="71">
        <v>2394.400000000001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2143</v>
      </c>
      <c r="B449" s="70">
        <v>187</v>
      </c>
      <c r="C449" s="70">
        <v>21</v>
      </c>
      <c r="D449" s="70">
        <v>11</v>
      </c>
      <c r="E449" s="70">
        <v>2024</v>
      </c>
      <c r="F449" s="70" t="s">
        <v>1554</v>
      </c>
      <c r="G449" s="70" t="s">
        <v>2122</v>
      </c>
      <c r="H449" s="70" t="s">
        <v>2123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2144</v>
      </c>
      <c r="B450" s="70">
        <v>239</v>
      </c>
      <c r="C450" s="70">
        <v>1</v>
      </c>
      <c r="D450" s="70">
        <v>15</v>
      </c>
      <c r="E450" s="70">
        <v>1990</v>
      </c>
      <c r="F450" s="70" t="s">
        <v>787</v>
      </c>
      <c r="G450" s="70" t="s">
        <v>1645</v>
      </c>
      <c r="H450" s="70" t="s">
        <v>1646</v>
      </c>
      <c r="I450" s="148"/>
      <c r="J450" s="71">
        <v>5.445453052338296</v>
      </c>
      <c r="K450" s="71">
        <v>2.9513018753581242</v>
      </c>
      <c r="L450" s="71">
        <v>13.679286356707269</v>
      </c>
      <c r="M450" s="71">
        <v>2.7585114510274109</v>
      </c>
      <c r="N450" s="71">
        <v>8.4702089515710881</v>
      </c>
      <c r="O450" s="71">
        <v>3.352688535194527</v>
      </c>
      <c r="P450" s="71">
        <v>4.3367046586945053</v>
      </c>
      <c r="Q450" s="71">
        <v>0.32851689180646698</v>
      </c>
      <c r="R450" s="71">
        <v>0</v>
      </c>
      <c r="S450" s="71">
        <v>0.2675153950486272</v>
      </c>
      <c r="T450" s="72"/>
      <c r="U450" s="71">
        <v>152889</v>
      </c>
      <c r="V450" s="71">
        <v>540</v>
      </c>
      <c r="W450" s="71">
        <v>160</v>
      </c>
      <c r="X450" s="71">
        <v>925</v>
      </c>
      <c r="Y450" s="71">
        <v>1812</v>
      </c>
      <c r="Z450" s="71">
        <v>1379</v>
      </c>
      <c r="AA450" s="71">
        <v>1053</v>
      </c>
      <c r="AB450" s="71">
        <v>5334</v>
      </c>
      <c r="AC450" s="71">
        <v>0</v>
      </c>
      <c r="AD450" s="71">
        <v>0.2675153950486272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2145</v>
      </c>
      <c r="B451" s="70">
        <v>240</v>
      </c>
      <c r="C451" s="70">
        <v>2</v>
      </c>
      <c r="D451" s="70">
        <v>15</v>
      </c>
      <c r="E451" s="70">
        <v>2005</v>
      </c>
      <c r="F451" s="70" t="s">
        <v>789</v>
      </c>
      <c r="G451" s="70" t="s">
        <v>1645</v>
      </c>
      <c r="H451" s="70" t="s">
        <v>1646</v>
      </c>
      <c r="I451" s="148"/>
      <c r="J451" s="71">
        <v>1.5216262854966121</v>
      </c>
      <c r="K451" s="71">
        <v>1.0818365784100801</v>
      </c>
      <c r="L451" s="71">
        <v>1.463982837749924</v>
      </c>
      <c r="M451" s="71">
        <v>2.5246753597201361</v>
      </c>
      <c r="N451" s="71">
        <v>9.1132770857803909</v>
      </c>
      <c r="O451" s="71">
        <v>3.74606546618296</v>
      </c>
      <c r="P451" s="71">
        <v>4.1385900671121636</v>
      </c>
      <c r="Q451" s="71">
        <v>0.245672701641788</v>
      </c>
      <c r="R451" s="71">
        <v>0</v>
      </c>
      <c r="S451" s="71">
        <v>0</v>
      </c>
      <c r="T451" s="72"/>
      <c r="U451" s="71">
        <v>46996</v>
      </c>
      <c r="V451" s="71">
        <v>330</v>
      </c>
      <c r="W451" s="71">
        <v>13</v>
      </c>
      <c r="X451" s="71">
        <v>410</v>
      </c>
      <c r="Y451" s="71">
        <v>1858</v>
      </c>
      <c r="Z451" s="71">
        <v>1783</v>
      </c>
      <c r="AA451" s="71">
        <v>823</v>
      </c>
      <c r="AB451" s="71">
        <v>4170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2146</v>
      </c>
      <c r="B452" s="70">
        <v>241</v>
      </c>
      <c r="C452" s="70">
        <v>3</v>
      </c>
      <c r="D452" s="70">
        <v>15</v>
      </c>
      <c r="E452" s="70">
        <v>2006</v>
      </c>
      <c r="F452" s="70" t="s">
        <v>790</v>
      </c>
      <c r="G452" s="70" t="s">
        <v>1645</v>
      </c>
      <c r="H452" s="70" t="s">
        <v>1646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2147</v>
      </c>
      <c r="B453" s="70">
        <v>242</v>
      </c>
      <c r="C453" s="70">
        <v>4</v>
      </c>
      <c r="D453" s="70">
        <v>15</v>
      </c>
      <c r="E453" s="70">
        <v>2007</v>
      </c>
      <c r="F453" s="70" t="s">
        <v>791</v>
      </c>
      <c r="G453" s="70" t="s">
        <v>1645</v>
      </c>
      <c r="H453" s="70" t="s">
        <v>1646</v>
      </c>
      <c r="I453" s="148"/>
      <c r="J453" s="71">
        <v>1.4076643808892351</v>
      </c>
      <c r="K453" s="71">
        <v>1.0789985553177821</v>
      </c>
      <c r="L453" s="71">
        <v>6.729642959156716</v>
      </c>
      <c r="M453" s="71">
        <v>3.991926810483224</v>
      </c>
      <c r="N453" s="71">
        <v>8.7811614217162361</v>
      </c>
      <c r="O453" s="71">
        <v>3.4681290265722509</v>
      </c>
      <c r="P453" s="71">
        <v>3.9064735789466551</v>
      </c>
      <c r="Q453" s="71">
        <v>0.24520669225935099</v>
      </c>
      <c r="R453" s="71">
        <v>0</v>
      </c>
      <c r="S453" s="71">
        <v>0</v>
      </c>
      <c r="T453" s="72"/>
      <c r="U453" s="71">
        <v>46228</v>
      </c>
      <c r="V453" s="71">
        <v>359</v>
      </c>
      <c r="W453" s="71">
        <v>82</v>
      </c>
      <c r="X453" s="71">
        <v>812</v>
      </c>
      <c r="Y453" s="71">
        <v>1795</v>
      </c>
      <c r="Z453" s="71">
        <v>1716</v>
      </c>
      <c r="AA453" s="71">
        <v>765</v>
      </c>
      <c r="AB453" s="71">
        <v>3942</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2148</v>
      </c>
      <c r="B454" s="70">
        <v>243</v>
      </c>
      <c r="C454" s="70">
        <v>5</v>
      </c>
      <c r="D454" s="70">
        <v>15</v>
      </c>
      <c r="E454" s="70">
        <v>2008</v>
      </c>
      <c r="F454" s="70" t="s">
        <v>792</v>
      </c>
      <c r="G454" s="70" t="s">
        <v>1645</v>
      </c>
      <c r="H454" s="70" t="s">
        <v>1646</v>
      </c>
      <c r="I454" s="148"/>
      <c r="J454" s="71">
        <v>1.114567098644081</v>
      </c>
      <c r="K454" s="71">
        <v>0.94699114697361852</v>
      </c>
      <c r="L454" s="71">
        <v>5.8107927055212851</v>
      </c>
      <c r="M454" s="71">
        <v>4.6709409283949093</v>
      </c>
      <c r="N454" s="71">
        <v>8.7654932706110333</v>
      </c>
      <c r="O454" s="71">
        <v>3.2490000013533762</v>
      </c>
      <c r="P454" s="71">
        <v>3.6724908932363491</v>
      </c>
      <c r="Q454" s="71">
        <v>0.23518031861362801</v>
      </c>
      <c r="R454" s="71">
        <v>0</v>
      </c>
      <c r="S454" s="71">
        <v>0</v>
      </c>
      <c r="T454" s="72"/>
      <c r="U454" s="71">
        <v>38458</v>
      </c>
      <c r="V454" s="71">
        <v>359</v>
      </c>
      <c r="W454" s="71">
        <v>82</v>
      </c>
      <c r="X454" s="71">
        <v>812</v>
      </c>
      <c r="Y454" s="71">
        <v>1768</v>
      </c>
      <c r="Z454" s="71">
        <v>1664</v>
      </c>
      <c r="AA454" s="71">
        <v>720</v>
      </c>
      <c r="AB454" s="71">
        <v>3843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2149</v>
      </c>
      <c r="B455" s="70">
        <v>244</v>
      </c>
      <c r="C455" s="70">
        <v>6</v>
      </c>
      <c r="D455" s="70">
        <v>15</v>
      </c>
      <c r="E455" s="70">
        <v>2009</v>
      </c>
      <c r="F455" s="70" t="s">
        <v>176</v>
      </c>
      <c r="G455" s="70" t="s">
        <v>1645</v>
      </c>
      <c r="H455" s="70" t="s">
        <v>1646</v>
      </c>
      <c r="I455" s="148"/>
      <c r="J455" s="71">
        <v>1.1229705151681939</v>
      </c>
      <c r="K455" s="71">
        <v>0.41783199256885678</v>
      </c>
      <c r="L455" s="71">
        <v>5.1945176607078958</v>
      </c>
      <c r="M455" s="71">
        <v>4.0037440766550496</v>
      </c>
      <c r="N455" s="71">
        <v>7.4863537783850447</v>
      </c>
      <c r="O455" s="71">
        <v>3.267893540417135</v>
      </c>
      <c r="P455" s="71">
        <v>3.6170366074598919</v>
      </c>
      <c r="Q455" s="71">
        <v>0.218848283270655</v>
      </c>
      <c r="R455" s="71">
        <v>0</v>
      </c>
      <c r="S455" s="71">
        <v>0</v>
      </c>
      <c r="T455" s="72"/>
      <c r="U455" s="71">
        <v>39130</v>
      </c>
      <c r="V455" s="71">
        <v>194</v>
      </c>
      <c r="W455" s="71">
        <v>84</v>
      </c>
      <c r="X455" s="71">
        <v>879</v>
      </c>
      <c r="Y455" s="71">
        <v>1758</v>
      </c>
      <c r="Z455" s="71">
        <v>1652</v>
      </c>
      <c r="AA455" s="71">
        <v>728</v>
      </c>
      <c r="AB455" s="71">
        <v>3754</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2150</v>
      </c>
      <c r="B456" s="70">
        <v>245</v>
      </c>
      <c r="C456" s="70">
        <v>7</v>
      </c>
      <c r="D456" s="70">
        <v>15</v>
      </c>
      <c r="E456" s="70">
        <v>2010</v>
      </c>
      <c r="F456" s="70" t="s">
        <v>177</v>
      </c>
      <c r="G456" s="70" t="s">
        <v>1645</v>
      </c>
      <c r="H456" s="70" t="s">
        <v>1646</v>
      </c>
      <c r="I456" s="148"/>
      <c r="J456" s="71">
        <v>0.82656149807377977</v>
      </c>
      <c r="K456" s="71">
        <v>0.43575958589304908</v>
      </c>
      <c r="L456" s="71">
        <v>4.7291005821496626</v>
      </c>
      <c r="M456" s="71">
        <v>3.583909342150263</v>
      </c>
      <c r="N456" s="71">
        <v>7.3023640048118672</v>
      </c>
      <c r="O456" s="71">
        <v>3.2153676395689348</v>
      </c>
      <c r="P456" s="71">
        <v>3.6383410098590199</v>
      </c>
      <c r="Q456" s="71">
        <v>0.22321816699161101</v>
      </c>
      <c r="R456" s="71">
        <v>0</v>
      </c>
      <c r="S456" s="71">
        <v>0</v>
      </c>
      <c r="T456" s="72"/>
      <c r="U456" s="71">
        <v>32241</v>
      </c>
      <c r="V456" s="71">
        <v>194</v>
      </c>
      <c r="W456" s="71">
        <v>84</v>
      </c>
      <c r="X456" s="71">
        <v>879</v>
      </c>
      <c r="Y456" s="71">
        <v>1744</v>
      </c>
      <c r="Z456" s="71">
        <v>1633</v>
      </c>
      <c r="AA456" s="71">
        <v>714</v>
      </c>
      <c r="AB456" s="71">
        <v>3669</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2151</v>
      </c>
      <c r="B457" s="70">
        <v>246</v>
      </c>
      <c r="C457" s="70">
        <v>8</v>
      </c>
      <c r="D457" s="70">
        <v>15</v>
      </c>
      <c r="E457" s="70">
        <v>2011</v>
      </c>
      <c r="F457" s="70" t="s">
        <v>178</v>
      </c>
      <c r="G457" s="70" t="s">
        <v>1645</v>
      </c>
      <c r="H457" s="70" t="s">
        <v>1646</v>
      </c>
      <c r="I457" s="148"/>
      <c r="J457" s="71">
        <v>0</v>
      </c>
      <c r="K457" s="71">
        <v>0.61058023398289418</v>
      </c>
      <c r="L457" s="71">
        <v>4.4125954283081397</v>
      </c>
      <c r="M457" s="71">
        <v>4.5274850954099044</v>
      </c>
      <c r="N457" s="71">
        <v>8.6687413558707895</v>
      </c>
      <c r="O457" s="71">
        <v>3.202885784593255</v>
      </c>
      <c r="P457" s="71">
        <v>3.4589719589970387</v>
      </c>
      <c r="Q457" s="71">
        <v>0.25228646528410498</v>
      </c>
      <c r="R457" s="71">
        <v>0</v>
      </c>
      <c r="S457" s="71">
        <v>0</v>
      </c>
      <c r="T457" s="72"/>
      <c r="U457" s="71">
        <v>0</v>
      </c>
      <c r="V457" s="71">
        <v>194</v>
      </c>
      <c r="W457" s="71">
        <v>84</v>
      </c>
      <c r="X457" s="71">
        <v>879</v>
      </c>
      <c r="Y457" s="71">
        <v>1720</v>
      </c>
      <c r="Z457" s="71">
        <v>1662</v>
      </c>
      <c r="AA457" s="71">
        <v>699</v>
      </c>
      <c r="AB457" s="71">
        <v>3595</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2152</v>
      </c>
      <c r="B458" s="70">
        <v>247</v>
      </c>
      <c r="C458" s="70">
        <v>9</v>
      </c>
      <c r="D458" s="70">
        <v>15</v>
      </c>
      <c r="E458" s="70">
        <v>2012</v>
      </c>
      <c r="F458" s="70" t="s">
        <v>179</v>
      </c>
      <c r="G458" s="70" t="s">
        <v>1645</v>
      </c>
      <c r="H458" s="70" t="s">
        <v>1646</v>
      </c>
      <c r="I458" s="148"/>
      <c r="J458" s="71">
        <v>0.9893465563810645</v>
      </c>
      <c r="K458" s="71">
        <v>0.68784224839816599</v>
      </c>
      <c r="L458" s="71">
        <v>4.4521775751349466</v>
      </c>
      <c r="M458" s="71">
        <v>5.6231221031535208</v>
      </c>
      <c r="N458" s="71">
        <v>9.4950144943682222</v>
      </c>
      <c r="O458" s="71">
        <v>3.1929774862251152</v>
      </c>
      <c r="P458" s="71">
        <v>3.349259882557897</v>
      </c>
      <c r="Q458" s="71">
        <v>0.269910634159653</v>
      </c>
      <c r="R458" s="71">
        <v>0</v>
      </c>
      <c r="S458" s="71">
        <v>0</v>
      </c>
      <c r="T458" s="72"/>
      <c r="U458" s="71">
        <v>34823</v>
      </c>
      <c r="V458" s="71">
        <v>194</v>
      </c>
      <c r="W458" s="71">
        <v>84</v>
      </c>
      <c r="X458" s="71">
        <v>879</v>
      </c>
      <c r="Y458" s="71">
        <v>1715</v>
      </c>
      <c r="Z458" s="71">
        <v>1670</v>
      </c>
      <c r="AA458" s="71">
        <v>673</v>
      </c>
      <c r="AB458" s="71">
        <v>3540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2153</v>
      </c>
      <c r="B459" s="70">
        <v>248</v>
      </c>
      <c r="C459" s="70">
        <v>10</v>
      </c>
      <c r="D459" s="70">
        <v>15</v>
      </c>
      <c r="E459" s="70">
        <v>2013</v>
      </c>
      <c r="F459" s="70" t="s">
        <v>180</v>
      </c>
      <c r="G459" s="70" t="s">
        <v>1645</v>
      </c>
      <c r="H459" s="70" t="s">
        <v>1646</v>
      </c>
      <c r="I459" s="148"/>
      <c r="J459" s="71">
        <v>1.5032880079931621</v>
      </c>
      <c r="K459" s="71">
        <v>0.56850396450801466</v>
      </c>
      <c r="L459" s="71">
        <v>3.9316238602665501</v>
      </c>
      <c r="M459" s="71">
        <v>5.2296379946671134</v>
      </c>
      <c r="N459" s="71">
        <v>9.057061908261284</v>
      </c>
      <c r="O459" s="71">
        <v>3.0601704411384434</v>
      </c>
      <c r="P459" s="71">
        <v>3.3019355510455255</v>
      </c>
      <c r="Q459" s="71">
        <v>0.268653546160459</v>
      </c>
      <c r="R459" s="71">
        <v>0</v>
      </c>
      <c r="S459" s="71">
        <v>0</v>
      </c>
      <c r="T459" s="72"/>
      <c r="U459" s="71">
        <v>53876</v>
      </c>
      <c r="V459" s="71">
        <v>194</v>
      </c>
      <c r="W459" s="71">
        <v>84</v>
      </c>
      <c r="X459" s="71">
        <v>879</v>
      </c>
      <c r="Y459" s="71">
        <v>1688</v>
      </c>
      <c r="Z459" s="71">
        <v>1672</v>
      </c>
      <c r="AA459" s="71">
        <v>661</v>
      </c>
      <c r="AB459" s="71">
        <v>3473</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2154</v>
      </c>
      <c r="B460" s="70">
        <v>249</v>
      </c>
      <c r="C460" s="70">
        <v>11</v>
      </c>
      <c r="D460" s="70">
        <v>15</v>
      </c>
      <c r="E460" s="70">
        <v>2014</v>
      </c>
      <c r="F460" s="70" t="s">
        <v>181</v>
      </c>
      <c r="G460" s="70" t="s">
        <v>1645</v>
      </c>
      <c r="H460" s="70" t="s">
        <v>1646</v>
      </c>
      <c r="I460" s="148"/>
      <c r="J460" s="71">
        <v>1.469357057126776</v>
      </c>
      <c r="K460" s="71">
        <v>0.49578274384724758</v>
      </c>
      <c r="L460" s="71">
        <v>6.144310298968862</v>
      </c>
      <c r="M460" s="71">
        <v>5.6384981198166013</v>
      </c>
      <c r="N460" s="71">
        <v>9.4482235893338675</v>
      </c>
      <c r="O460" s="71">
        <v>2.8898908770879794</v>
      </c>
      <c r="P460" s="71">
        <v>3.2939918624453468</v>
      </c>
      <c r="Q460" s="71">
        <v>0.25189390001418399</v>
      </c>
      <c r="R460" s="71">
        <v>0</v>
      </c>
      <c r="S460" s="71">
        <v>1.8260426262626259E-3</v>
      </c>
      <c r="T460" s="72"/>
      <c r="U460" s="71">
        <v>58485</v>
      </c>
      <c r="V460" s="71">
        <v>147</v>
      </c>
      <c r="W460" s="71">
        <v>134</v>
      </c>
      <c r="X460" s="71">
        <v>901</v>
      </c>
      <c r="Y460" s="71">
        <v>1663</v>
      </c>
      <c r="Z460" s="71">
        <v>1663</v>
      </c>
      <c r="AA460" s="71">
        <v>656</v>
      </c>
      <c r="AB460" s="71">
        <v>3394</v>
      </c>
      <c r="AC460" s="71">
        <v>0</v>
      </c>
      <c r="AD460" s="71">
        <v>1.8260426262626259E-3</v>
      </c>
      <c r="AE460" s="72"/>
      <c r="AF460" s="71"/>
      <c r="AG460" s="71"/>
      <c r="AH460" s="71"/>
      <c r="AI460" s="71"/>
      <c r="AJ460" s="71"/>
      <c r="AK460" s="71"/>
      <c r="AL460" s="71"/>
      <c r="AM460" s="71"/>
      <c r="AN460" s="71"/>
      <c r="AO460" s="71"/>
      <c r="AP460" s="71"/>
      <c r="AQ460" s="72"/>
      <c r="AR460" s="71">
        <v>4</v>
      </c>
      <c r="AS460" s="71">
        <v>0</v>
      </c>
      <c r="AT460" s="71">
        <v>1</v>
      </c>
      <c r="AU460" s="71">
        <v>0</v>
      </c>
      <c r="AV460" s="71">
        <v>0</v>
      </c>
      <c r="AW460" s="71">
        <v>0</v>
      </c>
      <c r="AX460" s="71"/>
      <c r="AY460" s="72"/>
      <c r="AZ460" s="71">
        <v>15.7</v>
      </c>
      <c r="BA460" s="71">
        <v>0</v>
      </c>
      <c r="BB460" s="71">
        <v>2960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2155</v>
      </c>
      <c r="B461" s="70">
        <v>250</v>
      </c>
      <c r="C461" s="70">
        <v>12</v>
      </c>
      <c r="D461" s="70">
        <v>15</v>
      </c>
      <c r="E461" s="70">
        <v>2015</v>
      </c>
      <c r="F461" s="70" t="s">
        <v>182</v>
      </c>
      <c r="G461" s="70" t="s">
        <v>1645</v>
      </c>
      <c r="H461" s="70" t="s">
        <v>1646</v>
      </c>
      <c r="I461" s="148"/>
      <c r="J461" s="71">
        <v>1.5242175937418789</v>
      </c>
      <c r="K461" s="71">
        <v>0.47540411335105159</v>
      </c>
      <c r="L461" s="71">
        <v>6.4675275870523068</v>
      </c>
      <c r="M461" s="71">
        <v>5.4556576480874943</v>
      </c>
      <c r="N461" s="71">
        <v>8.6124710913102298</v>
      </c>
      <c r="O461" s="71">
        <v>2.8640651113392956</v>
      </c>
      <c r="P461" s="71">
        <v>3.3016196047069659</v>
      </c>
      <c r="Q461" s="71">
        <v>0.24150210935488201</v>
      </c>
      <c r="R461" s="71">
        <v>0</v>
      </c>
      <c r="S461" s="71">
        <v>1.9691429117246421E-3</v>
      </c>
      <c r="T461" s="72"/>
      <c r="U461" s="71">
        <v>60827</v>
      </c>
      <c r="V461" s="71">
        <v>147</v>
      </c>
      <c r="W461" s="71">
        <v>134</v>
      </c>
      <c r="X461" s="71">
        <v>901</v>
      </c>
      <c r="Y461" s="71">
        <v>1647</v>
      </c>
      <c r="Z461" s="71">
        <v>1664</v>
      </c>
      <c r="AA461" s="71">
        <v>657</v>
      </c>
      <c r="AB461" s="71">
        <v>3324</v>
      </c>
      <c r="AC461" s="71">
        <v>0</v>
      </c>
      <c r="AD461" s="71">
        <v>1.9691429117246421E-3</v>
      </c>
      <c r="AE461" s="72"/>
      <c r="AF461" s="71">
        <v>469420.2416616517</v>
      </c>
      <c r="AG461" s="71">
        <v>316723.6655457968</v>
      </c>
      <c r="AH461" s="71">
        <v>836263.37497004913</v>
      </c>
      <c r="AI461" s="71">
        <v>5730433.1289634723</v>
      </c>
      <c r="AJ461" s="71">
        <v>7294641.4336005365</v>
      </c>
      <c r="AK461" s="71">
        <v>0</v>
      </c>
      <c r="AL461" s="71">
        <v>0</v>
      </c>
      <c r="AM461" s="71">
        <v>455540.25634443091</v>
      </c>
      <c r="AN461" s="71">
        <v>0</v>
      </c>
      <c r="AO461" s="71">
        <v>0</v>
      </c>
      <c r="AP461" s="71">
        <v>15103022.101085937</v>
      </c>
      <c r="AQ461" s="72"/>
      <c r="AR461" s="71">
        <v>4</v>
      </c>
      <c r="AS461" s="71">
        <v>0</v>
      </c>
      <c r="AT461" s="71">
        <v>1</v>
      </c>
      <c r="AU461" s="71">
        <v>0</v>
      </c>
      <c r="AV461" s="71">
        <v>0</v>
      </c>
      <c r="AW461" s="71">
        <v>0</v>
      </c>
      <c r="AX461" s="71"/>
      <c r="AY461" s="72"/>
      <c r="AZ461" s="71">
        <v>15.7</v>
      </c>
      <c r="BA461" s="71">
        <v>0</v>
      </c>
      <c r="BB461" s="71">
        <v>2960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2156</v>
      </c>
      <c r="B462" s="70">
        <v>251</v>
      </c>
      <c r="C462" s="70">
        <v>13</v>
      </c>
      <c r="D462" s="70">
        <v>15</v>
      </c>
      <c r="E462" s="70">
        <v>2016</v>
      </c>
      <c r="F462" s="70" t="s">
        <v>155</v>
      </c>
      <c r="G462" s="1064" t="s">
        <v>1645</v>
      </c>
      <c r="H462" s="70" t="s">
        <v>1646</v>
      </c>
      <c r="I462" s="148"/>
      <c r="J462" s="71">
        <v>1.525900088108052</v>
      </c>
      <c r="K462" s="71">
        <v>0.4484382688463161</v>
      </c>
      <c r="L462" s="71">
        <v>6.9548439806301063</v>
      </c>
      <c r="M462" s="71">
        <v>4.6775937204030162</v>
      </c>
      <c r="N462" s="71">
        <v>8.763631827069835</v>
      </c>
      <c r="O462" s="71">
        <v>2.8173833487526703</v>
      </c>
      <c r="P462" s="71">
        <v>3.6003129531389924</v>
      </c>
      <c r="Q462" s="71">
        <v>0.22983661862814997</v>
      </c>
      <c r="R462" s="71">
        <v>0</v>
      </c>
      <c r="S462" s="71">
        <v>2.31254983302835E-3</v>
      </c>
      <c r="T462" s="72"/>
      <c r="U462" s="71">
        <v>57963</v>
      </c>
      <c r="V462" s="71">
        <v>147</v>
      </c>
      <c r="W462" s="71">
        <v>134</v>
      </c>
      <c r="X462" s="71">
        <v>901</v>
      </c>
      <c r="Y462" s="71">
        <v>1648</v>
      </c>
      <c r="Z462" s="71">
        <v>1657</v>
      </c>
      <c r="AA462" s="71">
        <v>741</v>
      </c>
      <c r="AB462" s="71">
        <v>3254</v>
      </c>
      <c r="AC462" s="71">
        <v>0</v>
      </c>
      <c r="AD462" s="71">
        <v>2.31254983302835E-3</v>
      </c>
      <c r="AE462" s="72"/>
      <c r="AF462" s="71">
        <v>478165.53055071412</v>
      </c>
      <c r="AG462" s="71">
        <v>301902.42665776127</v>
      </c>
      <c r="AH462" s="71">
        <v>708774.41766911792</v>
      </c>
      <c r="AI462" s="71">
        <v>5720114.7823590767</v>
      </c>
      <c r="AJ462" s="71">
        <v>7250096.3239654489</v>
      </c>
      <c r="AK462" s="71">
        <v>0</v>
      </c>
      <c r="AL462" s="71">
        <v>0</v>
      </c>
      <c r="AM462" s="71">
        <v>446293.50708529173</v>
      </c>
      <c r="AN462" s="71">
        <v>0</v>
      </c>
      <c r="AO462" s="71">
        <v>0</v>
      </c>
      <c r="AP462" s="71">
        <v>14905346.98828741</v>
      </c>
      <c r="AQ462" s="72"/>
      <c r="AR462" s="71">
        <v>4</v>
      </c>
      <c r="AS462" s="71">
        <v>0</v>
      </c>
      <c r="AT462" s="71">
        <v>1</v>
      </c>
      <c r="AU462" s="71">
        <v>0</v>
      </c>
      <c r="AV462" s="71">
        <v>0</v>
      </c>
      <c r="AW462" s="71">
        <v>0</v>
      </c>
      <c r="AX462" s="71"/>
      <c r="AY462" s="72"/>
      <c r="AZ462" s="71">
        <v>15.7</v>
      </c>
      <c r="BA462" s="71">
        <v>0</v>
      </c>
      <c r="BB462" s="71">
        <v>2960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2157</v>
      </c>
      <c r="B463" s="70">
        <v>252</v>
      </c>
      <c r="C463" s="70">
        <v>14</v>
      </c>
      <c r="D463" s="70">
        <v>15</v>
      </c>
      <c r="E463" s="70">
        <v>2017</v>
      </c>
      <c r="F463" s="70" t="s">
        <v>156</v>
      </c>
      <c r="G463" s="1064" t="s">
        <v>1645</v>
      </c>
      <c r="H463" s="70" t="s">
        <v>1646</v>
      </c>
      <c r="I463" s="148"/>
      <c r="J463" s="71">
        <v>1.501540376955754</v>
      </c>
      <c r="K463" s="71">
        <v>0.45823676698865257</v>
      </c>
      <c r="L463" s="71">
        <v>6.2782075926514809</v>
      </c>
      <c r="M463" s="71">
        <v>4.6901763094571125</v>
      </c>
      <c r="N463" s="71">
        <v>8.5757196430835538</v>
      </c>
      <c r="O463" s="71">
        <v>2.7881358355229509</v>
      </c>
      <c r="P463" s="71">
        <v>3.6209577491965099</v>
      </c>
      <c r="Q463" s="71">
        <v>0.219661621906799</v>
      </c>
      <c r="R463" s="71">
        <v>0</v>
      </c>
      <c r="S463" s="71">
        <v>2.6315193554006969E-3</v>
      </c>
      <c r="T463" s="72"/>
      <c r="U463" s="71">
        <v>56124</v>
      </c>
      <c r="V463" s="71">
        <v>147</v>
      </c>
      <c r="W463" s="71">
        <v>134</v>
      </c>
      <c r="X463" s="71">
        <v>901</v>
      </c>
      <c r="Y463" s="71">
        <v>1648</v>
      </c>
      <c r="Z463" s="71">
        <v>1667</v>
      </c>
      <c r="AA463" s="71">
        <v>750</v>
      </c>
      <c r="AB463" s="71">
        <v>3216</v>
      </c>
      <c r="AC463" s="71">
        <v>0</v>
      </c>
      <c r="AD463" s="71">
        <v>2.6315193554006969E-3</v>
      </c>
      <c r="AE463" s="72"/>
      <c r="AF463" s="71">
        <v>454956.48760079348</v>
      </c>
      <c r="AG463" s="71">
        <v>302779.61869999819</v>
      </c>
      <c r="AH463" s="71">
        <v>865842.94176598254</v>
      </c>
      <c r="AI463" s="71">
        <v>5578595.5420384556</v>
      </c>
      <c r="AJ463" s="71">
        <v>6574388.7472220045</v>
      </c>
      <c r="AK463" s="71">
        <v>0</v>
      </c>
      <c r="AL463" s="71">
        <v>0</v>
      </c>
      <c r="AM463" s="71">
        <v>441771.89307618001</v>
      </c>
      <c r="AN463" s="71">
        <v>0</v>
      </c>
      <c r="AO463" s="71">
        <v>0</v>
      </c>
      <c r="AP463" s="71">
        <v>14218335.230403414</v>
      </c>
      <c r="AQ463" s="72"/>
      <c r="AR463" s="71">
        <v>4</v>
      </c>
      <c r="AS463" s="71">
        <v>0</v>
      </c>
      <c r="AT463" s="71">
        <v>1</v>
      </c>
      <c r="AU463" s="71">
        <v>0</v>
      </c>
      <c r="AV463" s="71">
        <v>0</v>
      </c>
      <c r="AW463" s="71">
        <v>0</v>
      </c>
      <c r="AX463" s="71"/>
      <c r="AY463" s="72"/>
      <c r="AZ463" s="71">
        <v>15.7</v>
      </c>
      <c r="BA463" s="71">
        <v>0</v>
      </c>
      <c r="BB463" s="71">
        <v>2960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2158</v>
      </c>
      <c r="B464" s="70">
        <v>253</v>
      </c>
      <c r="C464" s="70">
        <v>15</v>
      </c>
      <c r="D464" s="70">
        <v>15</v>
      </c>
      <c r="E464" s="70">
        <v>2018</v>
      </c>
      <c r="F464" s="70" t="s">
        <v>183</v>
      </c>
      <c r="G464" s="70" t="s">
        <v>1645</v>
      </c>
      <c r="H464" s="70" t="s">
        <v>1646</v>
      </c>
      <c r="I464" s="148"/>
      <c r="J464" s="71">
        <v>0</v>
      </c>
      <c r="K464" s="71">
        <v>0.42649431475253768</v>
      </c>
      <c r="L464" s="71">
        <v>5.7594468109990729</v>
      </c>
      <c r="M464" s="71">
        <v>4.7133086172515037</v>
      </c>
      <c r="N464" s="71">
        <v>7.8715653634402312</v>
      </c>
      <c r="O464" s="71">
        <v>2.7177004897963672</v>
      </c>
      <c r="P464" s="71">
        <v>3.5275552542808839</v>
      </c>
      <c r="Q464" s="71">
        <v>0.20079048014847101</v>
      </c>
      <c r="R464" s="71">
        <v>0</v>
      </c>
      <c r="S464" s="71">
        <v>3.1256490710108251E-3</v>
      </c>
      <c r="T464" s="72"/>
      <c r="U464" s="71">
        <v>0</v>
      </c>
      <c r="V464" s="71">
        <v>147</v>
      </c>
      <c r="W464" s="71">
        <v>134</v>
      </c>
      <c r="X464" s="71">
        <v>901</v>
      </c>
      <c r="Y464" s="71">
        <v>1643</v>
      </c>
      <c r="Z464" s="71">
        <v>1656</v>
      </c>
      <c r="AA464" s="71">
        <v>738</v>
      </c>
      <c r="AB464" s="71">
        <v>3168</v>
      </c>
      <c r="AC464" s="71">
        <v>0</v>
      </c>
      <c r="AD464" s="71">
        <v>3.1256490710108251E-3</v>
      </c>
      <c r="AE464" s="72"/>
      <c r="AF464" s="71">
        <v>0</v>
      </c>
      <c r="AG464" s="71">
        <v>273943.12341724167</v>
      </c>
      <c r="AH464" s="71">
        <v>816057.07915167743</v>
      </c>
      <c r="AI464" s="71">
        <v>5702464.1531084878</v>
      </c>
      <c r="AJ464" s="71">
        <v>6088672.1727216309</v>
      </c>
      <c r="AK464" s="71">
        <v>0</v>
      </c>
      <c r="AL464" s="71">
        <v>0</v>
      </c>
      <c r="AM464" s="71">
        <v>436078.71873450349</v>
      </c>
      <c r="AN464" s="71">
        <v>0</v>
      </c>
      <c r="AO464" s="71">
        <v>0</v>
      </c>
      <c r="AP464" s="71">
        <v>13317215.247133542</v>
      </c>
      <c r="AQ464" s="72"/>
      <c r="AR464" s="71">
        <v>5</v>
      </c>
      <c r="AS464" s="71">
        <v>0</v>
      </c>
      <c r="AT464" s="71">
        <v>5</v>
      </c>
      <c r="AU464" s="71">
        <v>0</v>
      </c>
      <c r="AV464" s="71">
        <v>0</v>
      </c>
      <c r="AW464" s="71">
        <v>0</v>
      </c>
      <c r="AX464" s="71"/>
      <c r="AY464" s="72"/>
      <c r="AZ464" s="71">
        <v>20.7</v>
      </c>
      <c r="BA464" s="71">
        <v>0</v>
      </c>
      <c r="BB464" s="71">
        <v>3039</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2159</v>
      </c>
      <c r="B465" s="70">
        <v>254</v>
      </c>
      <c r="C465" s="70">
        <v>16</v>
      </c>
      <c r="D465" s="70">
        <v>15</v>
      </c>
      <c r="E465" s="70">
        <v>2019</v>
      </c>
      <c r="F465" s="70" t="s">
        <v>158</v>
      </c>
      <c r="G465" s="70" t="s">
        <v>1645</v>
      </c>
      <c r="H465" s="70" t="s">
        <v>1646</v>
      </c>
      <c r="I465" s="148"/>
      <c r="J465" s="71">
        <v>0</v>
      </c>
      <c r="K465" s="71">
        <v>0.39575531908945683</v>
      </c>
      <c r="L465" s="71">
        <v>5.7852510978992671</v>
      </c>
      <c r="M465" s="71">
        <v>4.2282658119979999</v>
      </c>
      <c r="N465" s="71">
        <v>7.8426763853947392</v>
      </c>
      <c r="O465" s="71">
        <v>2.5732069616940594</v>
      </c>
      <c r="P465" s="71">
        <v>3.2170430854487484</v>
      </c>
      <c r="Q465" s="71">
        <v>0.190499447732249</v>
      </c>
      <c r="R465" s="71">
        <v>0</v>
      </c>
      <c r="S465" s="71">
        <v>3.334749749705677E-3</v>
      </c>
      <c r="T465" s="72"/>
      <c r="U465" s="71">
        <v>0</v>
      </c>
      <c r="V465" s="71">
        <v>147</v>
      </c>
      <c r="W465" s="71">
        <v>134</v>
      </c>
      <c r="X465" s="71">
        <v>901</v>
      </c>
      <c r="Y465" s="71">
        <v>1617</v>
      </c>
      <c r="Z465" s="71">
        <v>1611</v>
      </c>
      <c r="AA465" s="71">
        <v>668</v>
      </c>
      <c r="AB465" s="71">
        <v>3087</v>
      </c>
      <c r="AC465" s="71">
        <v>0</v>
      </c>
      <c r="AD465" s="71">
        <v>3.334749749705677E-3</v>
      </c>
      <c r="AE465" s="72"/>
      <c r="AF465" s="71">
        <v>0</v>
      </c>
      <c r="AG465" s="71">
        <v>273862.00117024587</v>
      </c>
      <c r="AH465" s="71">
        <v>881097.88747885637</v>
      </c>
      <c r="AI465" s="71">
        <v>5587941.4786705906</v>
      </c>
      <c r="AJ465" s="71">
        <v>6320970.3803786393</v>
      </c>
      <c r="AK465" s="71">
        <v>0</v>
      </c>
      <c r="AL465" s="71">
        <v>0</v>
      </c>
      <c r="AM465" s="71">
        <v>420426.16107644205</v>
      </c>
      <c r="AN465" s="71">
        <v>0</v>
      </c>
      <c r="AO465" s="71">
        <v>0</v>
      </c>
      <c r="AP465" s="71">
        <v>13484297.908774775</v>
      </c>
      <c r="AQ465" s="72"/>
      <c r="AR465" s="71">
        <v>7</v>
      </c>
      <c r="AS465" s="71">
        <v>0</v>
      </c>
      <c r="AT465" s="71">
        <v>5</v>
      </c>
      <c r="AU465" s="71">
        <v>0</v>
      </c>
      <c r="AV465" s="71">
        <v>0</v>
      </c>
      <c r="AW465" s="71">
        <v>0</v>
      </c>
      <c r="AX465" s="71"/>
      <c r="AY465" s="72"/>
      <c r="AZ465" s="71">
        <v>30.5</v>
      </c>
      <c r="BA465" s="71">
        <v>0</v>
      </c>
      <c r="BB465" s="71">
        <v>3038.9</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2160</v>
      </c>
      <c r="B466" s="70">
        <v>255</v>
      </c>
      <c r="C466" s="70">
        <v>17</v>
      </c>
      <c r="D466" s="70">
        <v>15</v>
      </c>
      <c r="E466" s="70">
        <v>2020</v>
      </c>
      <c r="F466" s="70" t="s">
        <v>159</v>
      </c>
      <c r="G466" s="70" t="s">
        <v>1645</v>
      </c>
      <c r="H466" s="70" t="s">
        <v>1646</v>
      </c>
      <c r="I466" s="148"/>
      <c r="J466" s="71">
        <v>1.0198304738298829</v>
      </c>
      <c r="K466" s="71">
        <v>0.43066643556142703</v>
      </c>
      <c r="L466" s="71">
        <v>12.632830945074637</v>
      </c>
      <c r="M466" s="71">
        <v>3.7709936282826892</v>
      </c>
      <c r="N466" s="71">
        <v>7.0860108587759045</v>
      </c>
      <c r="O466" s="71">
        <v>2.1915184383595268</v>
      </c>
      <c r="P466" s="71">
        <v>3.0312119459296976</v>
      </c>
      <c r="Q466" s="71">
        <v>0.17664632730316401</v>
      </c>
      <c r="R466" s="71">
        <v>0</v>
      </c>
      <c r="S466" s="71">
        <v>3.764143980144641E-3</v>
      </c>
      <c r="T466" s="72"/>
      <c r="U466" s="71">
        <v>47496</v>
      </c>
      <c r="V466" s="71">
        <v>148</v>
      </c>
      <c r="W466" s="71">
        <v>260</v>
      </c>
      <c r="X466" s="71">
        <v>845</v>
      </c>
      <c r="Y466" s="71">
        <v>1594</v>
      </c>
      <c r="Z466" s="71">
        <v>1566</v>
      </c>
      <c r="AA466" s="71">
        <v>669</v>
      </c>
      <c r="AB466" s="71">
        <v>2996</v>
      </c>
      <c r="AC466" s="71">
        <v>0</v>
      </c>
      <c r="AD466" s="71">
        <v>3.764143980144641E-3</v>
      </c>
      <c r="AE466" s="72"/>
      <c r="AF466" s="71">
        <v>370844.37149464327</v>
      </c>
      <c r="AG466" s="71">
        <v>275928.24191497738</v>
      </c>
      <c r="AH466" s="71">
        <v>1852583.0317026377</v>
      </c>
      <c r="AI466" s="71">
        <v>4851721.0010643592</v>
      </c>
      <c r="AJ466" s="71">
        <v>6545741.5859656893</v>
      </c>
      <c r="AK466" s="71"/>
      <c r="AL466" s="71"/>
      <c r="AM466" s="71">
        <v>391011.28625425295</v>
      </c>
      <c r="AN466" s="71"/>
      <c r="AO466" s="71"/>
      <c r="AP466" s="71">
        <v>14287829.51839656</v>
      </c>
      <c r="AQ466" s="72"/>
      <c r="AR466" s="71">
        <v>9</v>
      </c>
      <c r="AS466" s="71">
        <v>0</v>
      </c>
      <c r="AT466" s="71">
        <v>5</v>
      </c>
      <c r="AU466" s="71">
        <v>0</v>
      </c>
      <c r="AV466" s="71">
        <v>0</v>
      </c>
      <c r="AW466" s="71">
        <v>0</v>
      </c>
      <c r="AX466" s="71"/>
      <c r="AY466" s="72"/>
      <c r="AZ466" s="71">
        <v>45.900000000000013</v>
      </c>
      <c r="BA466" s="71">
        <v>0</v>
      </c>
      <c r="BB466" s="71">
        <v>3038.9</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2161</v>
      </c>
      <c r="B467" s="70">
        <v>255</v>
      </c>
      <c r="C467" s="70">
        <v>18</v>
      </c>
      <c r="D467" s="70">
        <v>15</v>
      </c>
      <c r="E467" s="70">
        <v>2021</v>
      </c>
      <c r="F467" s="70" t="s">
        <v>160</v>
      </c>
      <c r="G467" s="70" t="s">
        <v>1645</v>
      </c>
      <c r="H467" s="70" t="s">
        <v>1646</v>
      </c>
      <c r="I467" s="148"/>
      <c r="J467" s="71">
        <v>0.92715979179386598</v>
      </c>
      <c r="K467" s="71">
        <v>0.4148513230981597</v>
      </c>
      <c r="L467" s="71">
        <v>11.528581848785567</v>
      </c>
      <c r="M467" s="71">
        <v>3.8298833268322237</v>
      </c>
      <c r="N467" s="71">
        <v>6.8557489375264993</v>
      </c>
      <c r="O467" s="71">
        <v>2.0930689275613776</v>
      </c>
      <c r="P467" s="71">
        <v>3.1318150736972359</v>
      </c>
      <c r="Q467" s="71">
        <v>0.17060712781530801</v>
      </c>
      <c r="R467" s="71">
        <v>0</v>
      </c>
      <c r="S467" s="71">
        <v>3.4427693308543301E-3</v>
      </c>
      <c r="T467" s="72"/>
      <c r="U467" s="71">
        <v>44343</v>
      </c>
      <c r="V467" s="71">
        <v>148</v>
      </c>
      <c r="W467" s="71">
        <v>260</v>
      </c>
      <c r="X467" s="71">
        <v>845</v>
      </c>
      <c r="Y467" s="71">
        <v>1561</v>
      </c>
      <c r="Z467" s="71">
        <v>1540</v>
      </c>
      <c r="AA467" s="71">
        <v>674</v>
      </c>
      <c r="AB467" s="71">
        <v>2922</v>
      </c>
      <c r="AC467" s="71">
        <v>0</v>
      </c>
      <c r="AD467" s="71">
        <v>3.4427693308543301E-3</v>
      </c>
      <c r="AE467" s="72"/>
      <c r="AF467" s="71">
        <v>339648.29319593619</v>
      </c>
      <c r="AG467" s="71">
        <v>280693.08953809639</v>
      </c>
      <c r="AH467" s="71">
        <v>1660948.5015491829</v>
      </c>
      <c r="AI467" s="71">
        <v>5323776.1384004587</v>
      </c>
      <c r="AJ467" s="71">
        <v>6244318.2222186755</v>
      </c>
      <c r="AK467" s="71">
        <v>0</v>
      </c>
      <c r="AL467" s="71">
        <v>0</v>
      </c>
      <c r="AM467" s="71">
        <v>383553.08017440018</v>
      </c>
      <c r="AN467" s="71">
        <v>0</v>
      </c>
      <c r="AO467" s="71">
        <v>0</v>
      </c>
      <c r="AP467" s="71">
        <v>14232937.32507675</v>
      </c>
      <c r="AQ467" s="72"/>
      <c r="AR467" s="71">
        <v>10</v>
      </c>
      <c r="AS467" s="71">
        <v>1</v>
      </c>
      <c r="AT467" s="71">
        <v>8</v>
      </c>
      <c r="AU467" s="71">
        <v>0</v>
      </c>
      <c r="AV467" s="71">
        <v>0</v>
      </c>
      <c r="AW467" s="71">
        <v>0</v>
      </c>
      <c r="AX467" s="71"/>
      <c r="AY467" s="72"/>
      <c r="AZ467" s="71">
        <v>55.8</v>
      </c>
      <c r="BA467" s="71">
        <v>49.5</v>
      </c>
      <c r="BB467" s="71">
        <v>3097.4</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1662</v>
      </c>
      <c r="B468" s="70">
        <v>255</v>
      </c>
      <c r="C468" s="70">
        <v>19</v>
      </c>
      <c r="D468" s="70">
        <v>15</v>
      </c>
      <c r="E468" s="70">
        <v>2022</v>
      </c>
      <c r="F468" s="70" t="s">
        <v>161</v>
      </c>
      <c r="G468" s="70" t="s">
        <v>1645</v>
      </c>
      <c r="H468" s="70" t="s">
        <v>1646</v>
      </c>
      <c r="I468" s="148"/>
      <c r="J468" s="71">
        <v>0.86141789776237887</v>
      </c>
      <c r="K468" s="71">
        <v>0.39682772452225668</v>
      </c>
      <c r="L468" s="71">
        <v>10.336895764942495</v>
      </c>
      <c r="M468" s="71">
        <v>3.9047668588995967</v>
      </c>
      <c r="N468" s="71">
        <v>6.6220354867000744</v>
      </c>
      <c r="O468" s="71">
        <v>2.1486210720123338</v>
      </c>
      <c r="P468" s="71">
        <v>3.0435976991823295</v>
      </c>
      <c r="Q468" s="71">
        <v>0.16707261303510515</v>
      </c>
      <c r="R468" s="71">
        <v>0</v>
      </c>
      <c r="S468" s="71">
        <v>3.8836220985154599E-3</v>
      </c>
      <c r="T468" s="72"/>
      <c r="U468" s="71">
        <v>50671</v>
      </c>
      <c r="V468" s="71">
        <v>148</v>
      </c>
      <c r="W468" s="71">
        <v>260</v>
      </c>
      <c r="X468" s="71">
        <v>845</v>
      </c>
      <c r="Y468" s="71">
        <v>1531</v>
      </c>
      <c r="Z468" s="71">
        <v>1502</v>
      </c>
      <c r="AA468" s="71">
        <v>665</v>
      </c>
      <c r="AB468" s="71">
        <v>2838</v>
      </c>
      <c r="AC468" s="71">
        <v>0</v>
      </c>
      <c r="AD468" s="71">
        <v>3.8836220985154599E-3</v>
      </c>
      <c r="AE468" s="72"/>
      <c r="AF468" s="71">
        <v>346008.23039336351</v>
      </c>
      <c r="AG468" s="71">
        <v>283158.85812068998</v>
      </c>
      <c r="AH468" s="71">
        <v>1843668.1061185941</v>
      </c>
      <c r="AI468" s="71">
        <v>5287171.8524325155</v>
      </c>
      <c r="AJ468" s="71">
        <v>6234024.8309038393</v>
      </c>
      <c r="AK468" s="71">
        <v>0</v>
      </c>
      <c r="AL468" s="71">
        <v>0</v>
      </c>
      <c r="AM468" s="71">
        <v>366463.26152739394</v>
      </c>
      <c r="AN468" s="71">
        <v>0</v>
      </c>
      <c r="AO468" s="71">
        <v>0</v>
      </c>
      <c r="AP468" s="71">
        <v>14360495.139496397</v>
      </c>
      <c r="AQ468" s="72"/>
      <c r="AR468" s="71">
        <v>13</v>
      </c>
      <c r="AS468" s="71">
        <v>1</v>
      </c>
      <c r="AT468" s="71">
        <v>8</v>
      </c>
      <c r="AU468" s="71">
        <v>0</v>
      </c>
      <c r="AV468" s="71">
        <v>0</v>
      </c>
      <c r="AW468" s="71">
        <v>0</v>
      </c>
      <c r="AX468" s="71"/>
      <c r="AY468" s="72"/>
      <c r="AZ468" s="71">
        <v>72.7</v>
      </c>
      <c r="BA468" s="71">
        <v>49.5</v>
      </c>
      <c r="BB468" s="71">
        <v>3097.4</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2162</v>
      </c>
      <c r="B469" s="70">
        <v>255</v>
      </c>
      <c r="C469" s="70">
        <v>20</v>
      </c>
      <c r="D469" s="70">
        <v>15</v>
      </c>
      <c r="E469" s="70">
        <v>2023</v>
      </c>
      <c r="F469" s="70" t="s">
        <v>1539</v>
      </c>
      <c r="G469" s="70" t="s">
        <v>1645</v>
      </c>
      <c r="H469" s="70" t="s">
        <v>1646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v>
      </c>
      <c r="AS469" s="71">
        <v>1</v>
      </c>
      <c r="AT469" s="71">
        <v>8</v>
      </c>
      <c r="AU469" s="71">
        <v>0</v>
      </c>
      <c r="AV469" s="71">
        <v>0</v>
      </c>
      <c r="AW469" s="71">
        <v>0</v>
      </c>
      <c r="AX469" s="71"/>
      <c r="AY469" s="72"/>
      <c r="AZ469" s="71">
        <v>72.7</v>
      </c>
      <c r="BA469" s="71">
        <v>49.5</v>
      </c>
      <c r="BB469" s="71">
        <v>3097.4</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1644</v>
      </c>
      <c r="B470" s="70">
        <v>255</v>
      </c>
      <c r="C470" s="70">
        <v>21</v>
      </c>
      <c r="D470" s="70">
        <v>15</v>
      </c>
      <c r="E470" s="70">
        <v>2024</v>
      </c>
      <c r="F470" s="70" t="s">
        <v>1554</v>
      </c>
      <c r="G470" s="70" t="s">
        <v>1645</v>
      </c>
      <c r="H470" s="70" t="s">
        <v>1646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2163</v>
      </c>
      <c r="B471" s="70">
        <v>154</v>
      </c>
      <c r="C471" s="70">
        <v>1</v>
      </c>
      <c r="D471" s="70">
        <v>10</v>
      </c>
      <c r="E471" s="70">
        <v>1990</v>
      </c>
      <c r="F471" s="70" t="s">
        <v>787</v>
      </c>
      <c r="G471" s="70" t="s">
        <v>2164</v>
      </c>
      <c r="H471" s="70" t="s">
        <v>2165</v>
      </c>
      <c r="I471" s="148"/>
      <c r="J471" s="71">
        <v>6.8361367506265083</v>
      </c>
      <c r="K471" s="71">
        <v>1.020785530729222</v>
      </c>
      <c r="L471" s="71">
        <v>9.4666144674884887</v>
      </c>
      <c r="M471" s="71">
        <v>2.853380867004744</v>
      </c>
      <c r="N471" s="71">
        <v>5.4350586737792446</v>
      </c>
      <c r="O471" s="71">
        <v>4.1598622797083644</v>
      </c>
      <c r="P471" s="71">
        <v>6.6471427532126599</v>
      </c>
      <c r="Q471" s="71">
        <v>0.33510693819253601</v>
      </c>
      <c r="R471" s="71">
        <v>0</v>
      </c>
      <c r="S471" s="71">
        <v>0.3638858512169979</v>
      </c>
      <c r="T471" s="72"/>
      <c r="U471" s="71">
        <v>581802</v>
      </c>
      <c r="V471" s="71">
        <v>382</v>
      </c>
      <c r="W471" s="71">
        <v>109</v>
      </c>
      <c r="X471" s="71">
        <v>1085</v>
      </c>
      <c r="Y471" s="71">
        <v>1741</v>
      </c>
      <c r="Z471" s="71">
        <v>1711</v>
      </c>
      <c r="AA471" s="71">
        <v>1614</v>
      </c>
      <c r="AB471" s="71">
        <v>5441</v>
      </c>
      <c r="AC471" s="71">
        <v>0</v>
      </c>
      <c r="AD471" s="71">
        <v>0.3638858512169979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2166</v>
      </c>
      <c r="B472" s="70">
        <v>155</v>
      </c>
      <c r="C472" s="70">
        <v>2</v>
      </c>
      <c r="D472" s="70">
        <v>10</v>
      </c>
      <c r="E472" s="70">
        <v>2005</v>
      </c>
      <c r="F472" s="70" t="s">
        <v>789</v>
      </c>
      <c r="G472" s="70" t="s">
        <v>2164</v>
      </c>
      <c r="H472" s="70" t="s">
        <v>2165</v>
      </c>
      <c r="I472" s="148"/>
      <c r="J472" s="71">
        <v>2.5065649355954149</v>
      </c>
      <c r="K472" s="71">
        <v>0.678344530578051</v>
      </c>
      <c r="L472" s="71">
        <v>3.177262799542429</v>
      </c>
      <c r="M472" s="71">
        <v>3.9194208431472819</v>
      </c>
      <c r="N472" s="71">
        <v>6.5513973006694153</v>
      </c>
      <c r="O472" s="71">
        <v>5.0465783790081158</v>
      </c>
      <c r="P472" s="71">
        <v>8.1665495370475742</v>
      </c>
      <c r="Q472" s="71">
        <v>0.26611596962013401</v>
      </c>
      <c r="R472" s="71">
        <v>0</v>
      </c>
      <c r="S472" s="71">
        <v>0.49148400097889833</v>
      </c>
      <c r="T472" s="72"/>
      <c r="U472" s="71">
        <v>254780</v>
      </c>
      <c r="V472" s="71">
        <v>296</v>
      </c>
      <c r="W472" s="71">
        <v>42</v>
      </c>
      <c r="X472" s="71">
        <v>791</v>
      </c>
      <c r="Y472" s="71">
        <v>1782</v>
      </c>
      <c r="Z472" s="71">
        <v>2402</v>
      </c>
      <c r="AA472" s="71">
        <v>1624</v>
      </c>
      <c r="AB472" s="71">
        <v>4517</v>
      </c>
      <c r="AC472" s="71">
        <v>0</v>
      </c>
      <c r="AD472" s="71">
        <v>0.49148400097889833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2167</v>
      </c>
      <c r="B473" s="70">
        <v>156</v>
      </c>
      <c r="C473" s="70">
        <v>3</v>
      </c>
      <c r="D473" s="70">
        <v>10</v>
      </c>
      <c r="E473" s="70">
        <v>2006</v>
      </c>
      <c r="F473" s="70" t="s">
        <v>790</v>
      </c>
      <c r="G473" s="70" t="s">
        <v>2164</v>
      </c>
      <c r="H473" s="70" t="s">
        <v>2165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2168</v>
      </c>
      <c r="B474" s="70">
        <v>157</v>
      </c>
      <c r="C474" s="70">
        <v>4</v>
      </c>
      <c r="D474" s="70">
        <v>10</v>
      </c>
      <c r="E474" s="70">
        <v>2007</v>
      </c>
      <c r="F474" s="70" t="s">
        <v>791</v>
      </c>
      <c r="G474" s="70" t="s">
        <v>2164</v>
      </c>
      <c r="H474" s="70" t="s">
        <v>2165</v>
      </c>
      <c r="I474" s="148"/>
      <c r="J474" s="71">
        <v>1.925380154471501</v>
      </c>
      <c r="K474" s="71">
        <v>0.59928487698876642</v>
      </c>
      <c r="L474" s="71">
        <v>2.9983123109973451</v>
      </c>
      <c r="M474" s="71">
        <v>4.767041345420334</v>
      </c>
      <c r="N474" s="71">
        <v>6.087238314497923</v>
      </c>
      <c r="O474" s="71">
        <v>4.7474563423183094</v>
      </c>
      <c r="P474" s="71">
        <v>8.2265737721347207</v>
      </c>
      <c r="Q474" s="71">
        <v>0.26225048568377002</v>
      </c>
      <c r="R474" s="71">
        <v>0</v>
      </c>
      <c r="S474" s="71">
        <v>0.25604270246484839</v>
      </c>
      <c r="T474" s="72"/>
      <c r="U474" s="71">
        <v>233554</v>
      </c>
      <c r="V474" s="71">
        <v>262</v>
      </c>
      <c r="W474" s="71">
        <v>34</v>
      </c>
      <c r="X474" s="71">
        <v>1053</v>
      </c>
      <c r="Y474" s="71">
        <v>1722</v>
      </c>
      <c r="Z474" s="71">
        <v>2349</v>
      </c>
      <c r="AA474" s="71">
        <v>1611</v>
      </c>
      <c r="AB474" s="71">
        <v>4216</v>
      </c>
      <c r="AC474" s="71">
        <v>0</v>
      </c>
      <c r="AD474" s="71">
        <v>0.25604270246484839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2169</v>
      </c>
      <c r="B475" s="70">
        <v>158</v>
      </c>
      <c r="C475" s="70">
        <v>5</v>
      </c>
      <c r="D475" s="70">
        <v>10</v>
      </c>
      <c r="E475" s="70">
        <v>2008</v>
      </c>
      <c r="F475" s="70" t="s">
        <v>792</v>
      </c>
      <c r="G475" s="70" t="s">
        <v>2164</v>
      </c>
      <c r="H475" s="70" t="s">
        <v>2165</v>
      </c>
      <c r="I475" s="148"/>
      <c r="J475" s="71">
        <v>1.603461310768715</v>
      </c>
      <c r="K475" s="71">
        <v>0.44753640421165181</v>
      </c>
      <c r="L475" s="71">
        <v>2.671830747614846</v>
      </c>
      <c r="M475" s="71">
        <v>4.7533649698236244</v>
      </c>
      <c r="N475" s="71">
        <v>5.9506413815660189</v>
      </c>
      <c r="O475" s="71">
        <v>4.5181406268820394</v>
      </c>
      <c r="P475" s="71">
        <v>8.1814936010431989</v>
      </c>
      <c r="Q475" s="71">
        <v>0.25047958472172199</v>
      </c>
      <c r="R475" s="71">
        <v>0</v>
      </c>
      <c r="S475" s="71">
        <v>0.36557537382080418</v>
      </c>
      <c r="T475" s="72"/>
      <c r="U475" s="71">
        <v>207284</v>
      </c>
      <c r="V475" s="71">
        <v>262</v>
      </c>
      <c r="W475" s="71">
        <v>34</v>
      </c>
      <c r="X475" s="71">
        <v>1053</v>
      </c>
      <c r="Y475" s="71">
        <v>1702</v>
      </c>
      <c r="Z475" s="71">
        <v>2314</v>
      </c>
      <c r="AA475" s="71">
        <v>1604</v>
      </c>
      <c r="AB475" s="71">
        <v>4093</v>
      </c>
      <c r="AC475" s="71">
        <v>0</v>
      </c>
      <c r="AD475" s="71">
        <v>0.36557537382080418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2170</v>
      </c>
      <c r="B476" s="70">
        <v>159</v>
      </c>
      <c r="C476" s="70">
        <v>6</v>
      </c>
      <c r="D476" s="70">
        <v>10</v>
      </c>
      <c r="E476" s="70">
        <v>2009</v>
      </c>
      <c r="F476" s="70" t="s">
        <v>176</v>
      </c>
      <c r="G476" s="70" t="s">
        <v>2164</v>
      </c>
      <c r="H476" s="70" t="s">
        <v>2165</v>
      </c>
      <c r="I476" s="148"/>
      <c r="J476" s="71">
        <v>1.797252888559429</v>
      </c>
      <c r="K476" s="71">
        <v>0.41132131085689239</v>
      </c>
      <c r="L476" s="71">
        <v>3.6076264593607359</v>
      </c>
      <c r="M476" s="71">
        <v>4.5784634310611132</v>
      </c>
      <c r="N476" s="71">
        <v>5.7126942748399072</v>
      </c>
      <c r="O476" s="71">
        <v>4.4963208337579594</v>
      </c>
      <c r="P476" s="71">
        <v>7.6067074807982076</v>
      </c>
      <c r="Q476" s="71">
        <v>0.23289794663459501</v>
      </c>
      <c r="R476" s="71">
        <v>0</v>
      </c>
      <c r="S476" s="71">
        <v>0.41900868172458211</v>
      </c>
      <c r="T476" s="72"/>
      <c r="U476" s="71">
        <v>182652</v>
      </c>
      <c r="V476" s="71">
        <v>253</v>
      </c>
      <c r="W476" s="71">
        <v>78</v>
      </c>
      <c r="X476" s="71">
        <v>1073</v>
      </c>
      <c r="Y476" s="71">
        <v>1688</v>
      </c>
      <c r="Z476" s="71">
        <v>2273</v>
      </c>
      <c r="AA476" s="71">
        <v>1531</v>
      </c>
      <c r="AB476" s="71">
        <v>3995</v>
      </c>
      <c r="AC476" s="71">
        <v>0</v>
      </c>
      <c r="AD476" s="71">
        <v>0.41900868172458211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2171</v>
      </c>
      <c r="B477" s="70">
        <v>160</v>
      </c>
      <c r="C477" s="70">
        <v>7</v>
      </c>
      <c r="D477" s="70">
        <v>10</v>
      </c>
      <c r="E477" s="70">
        <v>2010</v>
      </c>
      <c r="F477" s="70" t="s">
        <v>177</v>
      </c>
      <c r="G477" s="70" t="s">
        <v>2164</v>
      </c>
      <c r="H477" s="70" t="s">
        <v>2165</v>
      </c>
      <c r="I477" s="148"/>
      <c r="J477" s="71">
        <v>1.650753620592037</v>
      </c>
      <c r="K477" s="71">
        <v>0.43883596859462087</v>
      </c>
      <c r="L477" s="71">
        <v>3.403186497427694</v>
      </c>
      <c r="M477" s="71">
        <v>4.7003463134282937</v>
      </c>
      <c r="N477" s="71">
        <v>6.1638222174404849</v>
      </c>
      <c r="O477" s="71">
        <v>4.4105471602170327</v>
      </c>
      <c r="P477" s="71">
        <v>7.337830608119031</v>
      </c>
      <c r="Q477" s="71">
        <v>0.23818455267706701</v>
      </c>
      <c r="R477" s="71">
        <v>0</v>
      </c>
      <c r="S477" s="71">
        <v>0.39268942334737428</v>
      </c>
      <c r="T477" s="72"/>
      <c r="U477" s="71">
        <v>169964</v>
      </c>
      <c r="V477" s="71">
        <v>253</v>
      </c>
      <c r="W477" s="71">
        <v>78</v>
      </c>
      <c r="X477" s="71">
        <v>1073</v>
      </c>
      <c r="Y477" s="71">
        <v>1659</v>
      </c>
      <c r="Z477" s="71">
        <v>2240</v>
      </c>
      <c r="AA477" s="71">
        <v>1440</v>
      </c>
      <c r="AB477" s="71">
        <v>3915</v>
      </c>
      <c r="AC477" s="71">
        <v>0</v>
      </c>
      <c r="AD477" s="71">
        <v>0.39268942334737428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2172</v>
      </c>
      <c r="B478" s="70">
        <v>161</v>
      </c>
      <c r="C478" s="70">
        <v>8</v>
      </c>
      <c r="D478" s="70">
        <v>10</v>
      </c>
      <c r="E478" s="70">
        <v>2011</v>
      </c>
      <c r="F478" s="70" t="s">
        <v>178</v>
      </c>
      <c r="G478" s="70" t="s">
        <v>2164</v>
      </c>
      <c r="H478" s="70" t="s">
        <v>2165</v>
      </c>
      <c r="I478" s="148"/>
      <c r="J478" s="71">
        <v>1.493688990722662</v>
      </c>
      <c r="K478" s="71">
        <v>0.59592237670396142</v>
      </c>
      <c r="L478" s="71">
        <v>3.5338476781889381</v>
      </c>
      <c r="M478" s="71">
        <v>5.0905831034538132</v>
      </c>
      <c r="N478" s="71">
        <v>6.1298617447597108</v>
      </c>
      <c r="O478" s="71">
        <v>4.3090569280087356</v>
      </c>
      <c r="P478" s="71">
        <v>6.7348509816809301</v>
      </c>
      <c r="Q478" s="71">
        <v>0.26863771602435399</v>
      </c>
      <c r="R478" s="71">
        <v>0</v>
      </c>
      <c r="S478" s="71">
        <v>0.30375697753511999</v>
      </c>
      <c r="T478" s="72"/>
      <c r="U478" s="71">
        <v>151424</v>
      </c>
      <c r="V478" s="71">
        <v>253</v>
      </c>
      <c r="W478" s="71">
        <v>78</v>
      </c>
      <c r="X478" s="71">
        <v>1073</v>
      </c>
      <c r="Y478" s="71">
        <v>1638</v>
      </c>
      <c r="Z478" s="71">
        <v>2236</v>
      </c>
      <c r="AA478" s="71">
        <v>1361</v>
      </c>
      <c r="AB478" s="71">
        <v>3828</v>
      </c>
      <c r="AC478" s="71">
        <v>0</v>
      </c>
      <c r="AD478" s="71">
        <v>0.30375697753511999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2173</v>
      </c>
      <c r="B479" s="70">
        <v>162</v>
      </c>
      <c r="C479" s="70">
        <v>9</v>
      </c>
      <c r="D479" s="70">
        <v>10</v>
      </c>
      <c r="E479" s="70">
        <v>2012</v>
      </c>
      <c r="F479" s="70" t="s">
        <v>179</v>
      </c>
      <c r="G479" s="70" t="s">
        <v>2164</v>
      </c>
      <c r="H479" s="70" t="s">
        <v>2165</v>
      </c>
      <c r="I479" s="148"/>
      <c r="J479" s="71">
        <v>1.1742216325556269</v>
      </c>
      <c r="K479" s="71">
        <v>0.53293245943614376</v>
      </c>
      <c r="L479" s="71">
        <v>3.442381325006834</v>
      </c>
      <c r="M479" s="71">
        <v>5.3780012417481249</v>
      </c>
      <c r="N479" s="71">
        <v>6.2230577533365894</v>
      </c>
      <c r="O479" s="71">
        <v>4.246468860422743</v>
      </c>
      <c r="P479" s="71">
        <v>6.4895020607065348</v>
      </c>
      <c r="Q479" s="71">
        <v>0.28752344672769797</v>
      </c>
      <c r="R479" s="71">
        <v>0</v>
      </c>
      <c r="S479" s="71">
        <v>0.37585658217806089</v>
      </c>
      <c r="T479" s="72"/>
      <c r="U479" s="71">
        <v>128175</v>
      </c>
      <c r="V479" s="71">
        <v>253</v>
      </c>
      <c r="W479" s="71">
        <v>78</v>
      </c>
      <c r="X479" s="71">
        <v>1073</v>
      </c>
      <c r="Y479" s="71">
        <v>1645</v>
      </c>
      <c r="Z479" s="71">
        <v>2221</v>
      </c>
      <c r="AA479" s="71">
        <v>1304</v>
      </c>
      <c r="AB479" s="71">
        <v>3771</v>
      </c>
      <c r="AC479" s="71">
        <v>0</v>
      </c>
      <c r="AD479" s="71">
        <v>0.37585658217806089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2174</v>
      </c>
      <c r="B480" s="70">
        <v>163</v>
      </c>
      <c r="C480" s="70">
        <v>10</v>
      </c>
      <c r="D480" s="70">
        <v>10</v>
      </c>
      <c r="E480" s="70">
        <v>2013</v>
      </c>
      <c r="F480" s="70" t="s">
        <v>180</v>
      </c>
      <c r="G480" s="70" t="s">
        <v>2164</v>
      </c>
      <c r="H480" s="70" t="s">
        <v>2165</v>
      </c>
      <c r="I480" s="148"/>
      <c r="J480" s="71">
        <v>1.208207818573386</v>
      </c>
      <c r="K480" s="71">
        <v>0.45287587668479762</v>
      </c>
      <c r="L480" s="71">
        <v>3.176348415764966</v>
      </c>
      <c r="M480" s="71">
        <v>5.354152956379334</v>
      </c>
      <c r="N480" s="71">
        <v>5.6165680600037433</v>
      </c>
      <c r="O480" s="71">
        <v>4.0338610360461296</v>
      </c>
      <c r="P480" s="71">
        <v>6.0843532544227683</v>
      </c>
      <c r="Q480" s="71">
        <v>0.28791491471616099</v>
      </c>
      <c r="R480" s="71">
        <v>0</v>
      </c>
      <c r="S480" s="71">
        <v>0.40131780469336809</v>
      </c>
      <c r="T480" s="72"/>
      <c r="U480" s="71">
        <v>136039</v>
      </c>
      <c r="V480" s="71">
        <v>253</v>
      </c>
      <c r="W480" s="71">
        <v>78</v>
      </c>
      <c r="X480" s="71">
        <v>1073</v>
      </c>
      <c r="Y480" s="71">
        <v>1643</v>
      </c>
      <c r="Z480" s="71">
        <v>2204</v>
      </c>
      <c r="AA480" s="71">
        <v>1218</v>
      </c>
      <c r="AB480" s="71">
        <v>3722</v>
      </c>
      <c r="AC480" s="71">
        <v>0</v>
      </c>
      <c r="AD480" s="71">
        <v>0.40131780469336809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2175</v>
      </c>
      <c r="B481" s="70">
        <v>164</v>
      </c>
      <c r="C481" s="70">
        <v>11</v>
      </c>
      <c r="D481" s="70">
        <v>10</v>
      </c>
      <c r="E481" s="70">
        <v>2014</v>
      </c>
      <c r="F481" s="70" t="s">
        <v>181</v>
      </c>
      <c r="G481" s="70" t="s">
        <v>2164</v>
      </c>
      <c r="H481" s="70" t="s">
        <v>2165</v>
      </c>
      <c r="I481" s="148"/>
      <c r="J481" s="71">
        <v>1.1729738704687389</v>
      </c>
      <c r="K481" s="71">
        <v>0.33477841834829719</v>
      </c>
      <c r="L481" s="71">
        <v>4.3374323506464414</v>
      </c>
      <c r="M481" s="71">
        <v>5.3053334241480936</v>
      </c>
      <c r="N481" s="71">
        <v>5.3169106446238503</v>
      </c>
      <c r="O481" s="71">
        <v>3.7570319159736694</v>
      </c>
      <c r="P481" s="71">
        <v>5.9352109472719503</v>
      </c>
      <c r="Q481" s="71">
        <v>0.27029981845953399</v>
      </c>
      <c r="R481" s="71">
        <v>0</v>
      </c>
      <c r="S481" s="71">
        <v>0.32301453667550828</v>
      </c>
      <c r="T481" s="72"/>
      <c r="U481" s="71">
        <v>144218</v>
      </c>
      <c r="V481" s="71">
        <v>162</v>
      </c>
      <c r="W481" s="71">
        <v>91</v>
      </c>
      <c r="X481" s="71">
        <v>1139</v>
      </c>
      <c r="Y481" s="71">
        <v>1622</v>
      </c>
      <c r="Z481" s="71">
        <v>2162</v>
      </c>
      <c r="AA481" s="71">
        <v>1182</v>
      </c>
      <c r="AB481" s="71">
        <v>3642</v>
      </c>
      <c r="AC481" s="71">
        <v>0</v>
      </c>
      <c r="AD481" s="71">
        <v>0.32301453667550828</v>
      </c>
      <c r="AE481" s="72"/>
      <c r="AF481" s="71"/>
      <c r="AG481" s="71"/>
      <c r="AH481" s="71"/>
      <c r="AI481" s="71"/>
      <c r="AJ481" s="71"/>
      <c r="AK481" s="71"/>
      <c r="AL481" s="71"/>
      <c r="AM481" s="71"/>
      <c r="AN481" s="71"/>
      <c r="AO481" s="71"/>
      <c r="AP481" s="71"/>
      <c r="AQ481" s="72"/>
      <c r="AR481" s="71">
        <v>41</v>
      </c>
      <c r="AS481" s="71">
        <v>3</v>
      </c>
      <c r="AT481" s="71">
        <v>0</v>
      </c>
      <c r="AU481" s="71">
        <v>0</v>
      </c>
      <c r="AV481" s="71">
        <v>0</v>
      </c>
      <c r="AW481" s="71">
        <v>0</v>
      </c>
      <c r="AX481" s="71"/>
      <c r="AY481" s="72"/>
      <c r="AZ481" s="71">
        <v>181.8</v>
      </c>
      <c r="BA481" s="71">
        <v>63</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2176</v>
      </c>
      <c r="B482" s="70">
        <v>165</v>
      </c>
      <c r="C482" s="70">
        <v>12</v>
      </c>
      <c r="D482" s="70">
        <v>10</v>
      </c>
      <c r="E482" s="70">
        <v>2015</v>
      </c>
      <c r="F482" s="70" t="s">
        <v>182</v>
      </c>
      <c r="G482" s="1064" t="s">
        <v>2164</v>
      </c>
      <c r="H482" s="70" t="s">
        <v>2165</v>
      </c>
      <c r="I482" s="148"/>
      <c r="J482" s="71">
        <v>0</v>
      </c>
      <c r="K482" s="71">
        <v>0.32461495388936362</v>
      </c>
      <c r="L482" s="71">
        <v>5.0972877751230801</v>
      </c>
      <c r="M482" s="71">
        <v>5.05728424617425</v>
      </c>
      <c r="N482" s="71">
        <v>4.6633809153686467</v>
      </c>
      <c r="O482" s="71">
        <v>3.6885165466346823</v>
      </c>
      <c r="P482" s="71">
        <v>5.7790906322876872</v>
      </c>
      <c r="Q482" s="71">
        <v>0.25712273315491202</v>
      </c>
      <c r="R482" s="71">
        <v>0</v>
      </c>
      <c r="S482" s="71">
        <v>0.45870054912808911</v>
      </c>
      <c r="T482" s="72"/>
      <c r="U482" s="71">
        <v>0</v>
      </c>
      <c r="V482" s="71">
        <v>162</v>
      </c>
      <c r="W482" s="71">
        <v>91</v>
      </c>
      <c r="X482" s="71">
        <v>1139</v>
      </c>
      <c r="Y482" s="71">
        <v>1582</v>
      </c>
      <c r="Z482" s="71">
        <v>2143</v>
      </c>
      <c r="AA482" s="71">
        <v>1150</v>
      </c>
      <c r="AB482" s="71">
        <v>3539</v>
      </c>
      <c r="AC482" s="71">
        <v>0</v>
      </c>
      <c r="AD482" s="71">
        <v>0.45870054912808911</v>
      </c>
      <c r="AE482" s="72"/>
      <c r="AF482" s="71">
        <v>0</v>
      </c>
      <c r="AG482" s="71">
        <v>269330.74516139069</v>
      </c>
      <c r="AH482" s="71">
        <v>1032714.4410412899</v>
      </c>
      <c r="AI482" s="71">
        <v>6845717.161208163</v>
      </c>
      <c r="AJ482" s="71">
        <v>6923583.470424585</v>
      </c>
      <c r="AK482" s="71">
        <v>0</v>
      </c>
      <c r="AL482" s="71">
        <v>0</v>
      </c>
      <c r="AM482" s="71">
        <v>485005.10445335158</v>
      </c>
      <c r="AN482" s="71">
        <v>0</v>
      </c>
      <c r="AO482" s="71">
        <v>0</v>
      </c>
      <c r="AP482" s="71">
        <v>15556350.922288779</v>
      </c>
      <c r="AQ482" s="72"/>
      <c r="AR482" s="71">
        <v>44</v>
      </c>
      <c r="AS482" s="71">
        <v>5</v>
      </c>
      <c r="AT482" s="71">
        <v>0</v>
      </c>
      <c r="AU482" s="71">
        <v>0</v>
      </c>
      <c r="AV482" s="71">
        <v>0</v>
      </c>
      <c r="AW482" s="71">
        <v>0</v>
      </c>
      <c r="AX482" s="71"/>
      <c r="AY482" s="72"/>
      <c r="AZ482" s="71">
        <v>199.3</v>
      </c>
      <c r="BA482" s="71">
        <v>162.80000000000001</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2177</v>
      </c>
      <c r="B483" s="70">
        <v>166</v>
      </c>
      <c r="C483" s="70">
        <v>13</v>
      </c>
      <c r="D483" s="70">
        <v>10</v>
      </c>
      <c r="E483" s="70">
        <v>2016</v>
      </c>
      <c r="F483" s="70" t="s">
        <v>155</v>
      </c>
      <c r="G483" s="1064" t="s">
        <v>2164</v>
      </c>
      <c r="H483" s="70" t="s">
        <v>2165</v>
      </c>
      <c r="I483" s="148"/>
      <c r="J483" s="71">
        <v>0</v>
      </c>
      <c r="K483" s="71">
        <v>0.32668886520088519</v>
      </c>
      <c r="L483" s="71">
        <v>5.3969632118410447</v>
      </c>
      <c r="M483" s="71">
        <v>4.3874190917658726</v>
      </c>
      <c r="N483" s="71">
        <v>4.4546749943811079</v>
      </c>
      <c r="O483" s="71">
        <v>3.5893157810602818</v>
      </c>
      <c r="P483" s="71">
        <v>5.4952145074226726</v>
      </c>
      <c r="Q483" s="71">
        <v>0.24106711105650763</v>
      </c>
      <c r="R483" s="71">
        <v>0</v>
      </c>
      <c r="S483" s="71">
        <v>0.3909484587578273</v>
      </c>
      <c r="T483" s="72"/>
      <c r="U483" s="71">
        <v>0</v>
      </c>
      <c r="V483" s="71">
        <v>162</v>
      </c>
      <c r="W483" s="71">
        <v>91</v>
      </c>
      <c r="X483" s="71">
        <v>1139</v>
      </c>
      <c r="Y483" s="71">
        <v>1534</v>
      </c>
      <c r="Z483" s="71">
        <v>2111</v>
      </c>
      <c r="AA483" s="71">
        <v>1131</v>
      </c>
      <c r="AB483" s="71">
        <v>3413</v>
      </c>
      <c r="AC483" s="71">
        <v>0</v>
      </c>
      <c r="AD483" s="71">
        <v>0.3909484587578273</v>
      </c>
      <c r="AE483" s="72"/>
      <c r="AF483" s="71">
        <v>0</v>
      </c>
      <c r="AG483" s="71">
        <v>255767.44764968671</v>
      </c>
      <c r="AH483" s="71">
        <v>830578.15718036506</v>
      </c>
      <c r="AI483" s="71">
        <v>6787202.0324725397</v>
      </c>
      <c r="AJ483" s="71">
        <v>6386482.8904510019</v>
      </c>
      <c r="AK483" s="71">
        <v>0</v>
      </c>
      <c r="AL483" s="71">
        <v>0</v>
      </c>
      <c r="AM483" s="71">
        <v>468100.71901724051</v>
      </c>
      <c r="AN483" s="71">
        <v>0</v>
      </c>
      <c r="AO483" s="71">
        <v>0</v>
      </c>
      <c r="AP483" s="71">
        <v>14728131.246770835</v>
      </c>
      <c r="AQ483" s="72"/>
      <c r="AR483" s="71">
        <v>47</v>
      </c>
      <c r="AS483" s="71">
        <v>5</v>
      </c>
      <c r="AT483" s="71">
        <v>0</v>
      </c>
      <c r="AU483" s="71">
        <v>0</v>
      </c>
      <c r="AV483" s="71">
        <v>0</v>
      </c>
      <c r="AW483" s="71">
        <v>0</v>
      </c>
      <c r="AX483" s="71"/>
      <c r="AY483" s="72"/>
      <c r="AZ483" s="71">
        <v>211.6</v>
      </c>
      <c r="BA483" s="71">
        <v>162.80000000000001</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2178</v>
      </c>
      <c r="B484" s="70">
        <v>167</v>
      </c>
      <c r="C484" s="70">
        <v>14</v>
      </c>
      <c r="D484" s="70">
        <v>10</v>
      </c>
      <c r="E484" s="70">
        <v>2017</v>
      </c>
      <c r="F484" s="70" t="s">
        <v>156</v>
      </c>
      <c r="G484" s="70" t="s">
        <v>2164</v>
      </c>
      <c r="H484" s="70" t="s">
        <v>2165</v>
      </c>
      <c r="I484" s="148"/>
      <c r="J484" s="71">
        <v>1.1693933391852087</v>
      </c>
      <c r="K484" s="71">
        <v>0.33353539961289269</v>
      </c>
      <c r="L484" s="71">
        <v>5.0206010944449355</v>
      </c>
      <c r="M484" s="71">
        <v>4.3480587712922185</v>
      </c>
      <c r="N484" s="71">
        <v>4.4499507069255984</v>
      </c>
      <c r="O484" s="71">
        <v>3.4989683070869906</v>
      </c>
      <c r="P484" s="71">
        <v>5.1996953278461886</v>
      </c>
      <c r="Q484" s="71">
        <v>0.22485263038469699</v>
      </c>
      <c r="R484" s="71">
        <v>0</v>
      </c>
      <c r="S484" s="71">
        <v>0.46881824850094611</v>
      </c>
      <c r="T484" s="72"/>
      <c r="U484" s="71">
        <v>162773</v>
      </c>
      <c r="V484" s="71">
        <v>162</v>
      </c>
      <c r="W484" s="71">
        <v>91</v>
      </c>
      <c r="X484" s="71">
        <v>1139</v>
      </c>
      <c r="Y484" s="71">
        <v>1498</v>
      </c>
      <c r="Z484" s="71">
        <v>2092</v>
      </c>
      <c r="AA484" s="71">
        <v>1077</v>
      </c>
      <c r="AB484" s="71">
        <v>3292</v>
      </c>
      <c r="AC484" s="71">
        <v>0</v>
      </c>
      <c r="AD484" s="71">
        <v>0.46881824850094611</v>
      </c>
      <c r="AE484" s="72"/>
      <c r="AF484" s="71">
        <v>878237.15311627509</v>
      </c>
      <c r="AG484" s="71">
        <v>264710.52761585248</v>
      </c>
      <c r="AH484" s="71">
        <v>1058467.6902567439</v>
      </c>
      <c r="AI484" s="71">
        <v>6896552.9079172071</v>
      </c>
      <c r="AJ484" s="71">
        <v>6584606.6875563012</v>
      </c>
      <c r="AK484" s="71">
        <v>0</v>
      </c>
      <c r="AL484" s="71">
        <v>0</v>
      </c>
      <c r="AM484" s="71">
        <v>452211.77612151258</v>
      </c>
      <c r="AN484" s="71">
        <v>0</v>
      </c>
      <c r="AO484" s="71">
        <v>0</v>
      </c>
      <c r="AP484" s="71">
        <v>16134786.742583893</v>
      </c>
      <c r="AQ484" s="72"/>
      <c r="AR484" s="71">
        <v>50</v>
      </c>
      <c r="AS484" s="71">
        <v>5</v>
      </c>
      <c r="AT484" s="71">
        <v>0</v>
      </c>
      <c r="AU484" s="71">
        <v>0</v>
      </c>
      <c r="AV484" s="71">
        <v>0</v>
      </c>
      <c r="AW484" s="71">
        <v>0</v>
      </c>
      <c r="AX484" s="71"/>
      <c r="AY484" s="72"/>
      <c r="AZ484" s="71">
        <v>230.3</v>
      </c>
      <c r="BA484" s="71">
        <v>162.80000000000001</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2179</v>
      </c>
      <c r="B485" s="70">
        <v>168</v>
      </c>
      <c r="C485" s="70">
        <v>15</v>
      </c>
      <c r="D485" s="70">
        <v>10</v>
      </c>
      <c r="E485" s="70">
        <v>2018</v>
      </c>
      <c r="F485" s="70" t="s">
        <v>183</v>
      </c>
      <c r="G485" s="70" t="s">
        <v>2164</v>
      </c>
      <c r="H485" s="70" t="s">
        <v>2165</v>
      </c>
      <c r="I485" s="148"/>
      <c r="J485" s="71">
        <v>1.0173399834008245</v>
      </c>
      <c r="K485" s="71">
        <v>0.31138867769256612</v>
      </c>
      <c r="L485" s="71">
        <v>4.6753663695281436</v>
      </c>
      <c r="M485" s="71">
        <v>4.4157051362389099</v>
      </c>
      <c r="N485" s="71">
        <v>3.9584518954253265</v>
      </c>
      <c r="O485" s="71">
        <v>3.4020489826979885</v>
      </c>
      <c r="P485" s="71">
        <v>5.0666782785064184</v>
      </c>
      <c r="Q485" s="71">
        <v>0.20370599848396001</v>
      </c>
      <c r="R485" s="71">
        <v>0</v>
      </c>
      <c r="S485" s="71">
        <v>0.47238258110276926</v>
      </c>
      <c r="T485" s="72"/>
      <c r="U485" s="71">
        <v>147779</v>
      </c>
      <c r="V485" s="71">
        <v>162</v>
      </c>
      <c r="W485" s="71">
        <v>91</v>
      </c>
      <c r="X485" s="71">
        <v>1139</v>
      </c>
      <c r="Y485" s="71">
        <v>1469</v>
      </c>
      <c r="Z485" s="71">
        <v>2073</v>
      </c>
      <c r="AA485" s="71">
        <v>1060</v>
      </c>
      <c r="AB485" s="71">
        <v>3214</v>
      </c>
      <c r="AC485" s="71">
        <v>0</v>
      </c>
      <c r="AD485" s="71">
        <v>0.47238258110276932</v>
      </c>
      <c r="AE485" s="72"/>
      <c r="AF485" s="71">
        <v>768704.62949486333</v>
      </c>
      <c r="AG485" s="71">
        <v>235169.66480873621</v>
      </c>
      <c r="AH485" s="71">
        <v>998201.02740740811</v>
      </c>
      <c r="AI485" s="71">
        <v>6654347.0991120702</v>
      </c>
      <c r="AJ485" s="71">
        <v>5784523.6239033928</v>
      </c>
      <c r="AK485" s="71">
        <v>0</v>
      </c>
      <c r="AL485" s="71">
        <v>0</v>
      </c>
      <c r="AM485" s="71">
        <v>442410.66982723941</v>
      </c>
      <c r="AN485" s="71">
        <v>0</v>
      </c>
      <c r="AO485" s="71">
        <v>0</v>
      </c>
      <c r="AP485" s="71">
        <v>14883356.714553712</v>
      </c>
      <c r="AQ485" s="72"/>
      <c r="AR485" s="71">
        <v>53</v>
      </c>
      <c r="AS485" s="71">
        <v>6</v>
      </c>
      <c r="AT485" s="71">
        <v>0</v>
      </c>
      <c r="AU485" s="71">
        <v>0</v>
      </c>
      <c r="AV485" s="71">
        <v>0</v>
      </c>
      <c r="AW485" s="71">
        <v>0</v>
      </c>
      <c r="AX485" s="71"/>
      <c r="AY485" s="72"/>
      <c r="AZ485" s="71">
        <v>250</v>
      </c>
      <c r="BA485" s="71">
        <v>179</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2180</v>
      </c>
      <c r="B486" s="70">
        <v>169</v>
      </c>
      <c r="C486" s="70">
        <v>16</v>
      </c>
      <c r="D486" s="70">
        <v>10</v>
      </c>
      <c r="E486" s="70">
        <v>2019</v>
      </c>
      <c r="F486" s="70" t="s">
        <v>158</v>
      </c>
      <c r="G486" s="70" t="s">
        <v>2164</v>
      </c>
      <c r="H486" s="70" t="s">
        <v>2165</v>
      </c>
      <c r="I486" s="148"/>
      <c r="J486" s="71">
        <v>0.903422540460045</v>
      </c>
      <c r="K486" s="71">
        <v>0.27938626309073655</v>
      </c>
      <c r="L486" s="71">
        <v>4.7004964633898645</v>
      </c>
      <c r="M486" s="71">
        <v>4.2093052061820391</v>
      </c>
      <c r="N486" s="71">
        <v>3.7506587542880201</v>
      </c>
      <c r="O486" s="71">
        <v>3.2185052934907072</v>
      </c>
      <c r="P486" s="71">
        <v>4.7774053005466444</v>
      </c>
      <c r="Q486" s="71">
        <v>0.19339982805081499</v>
      </c>
      <c r="R486" s="71">
        <v>0</v>
      </c>
      <c r="S486" s="71">
        <v>0.33363872001018385</v>
      </c>
      <c r="T486" s="72"/>
      <c r="U486" s="71">
        <v>137330</v>
      </c>
      <c r="V486" s="71">
        <v>162</v>
      </c>
      <c r="W486" s="71">
        <v>91</v>
      </c>
      <c r="X486" s="71">
        <v>1139</v>
      </c>
      <c r="Y486" s="71">
        <v>1434</v>
      </c>
      <c r="Z486" s="71">
        <v>2015</v>
      </c>
      <c r="AA486" s="71">
        <v>992</v>
      </c>
      <c r="AB486" s="71">
        <v>3134</v>
      </c>
      <c r="AC486" s="71">
        <v>0</v>
      </c>
      <c r="AD486" s="71">
        <v>0.33363872001018391</v>
      </c>
      <c r="AE486" s="72"/>
      <c r="AF486" s="71">
        <v>694172.7405753932</v>
      </c>
      <c r="AG486" s="71">
        <v>226732.70916273739</v>
      </c>
      <c r="AH486" s="71">
        <v>1072148.9700431309</v>
      </c>
      <c r="AI486" s="71">
        <v>6869775.2280692346</v>
      </c>
      <c r="AJ486" s="71">
        <v>6109082.612432912</v>
      </c>
      <c r="AK486" s="71">
        <v>0</v>
      </c>
      <c r="AL486" s="71">
        <v>0</v>
      </c>
      <c r="AM486" s="71">
        <v>426827.20726063149</v>
      </c>
      <c r="AN486" s="71">
        <v>0</v>
      </c>
      <c r="AO486" s="71">
        <v>0</v>
      </c>
      <c r="AP486" s="71">
        <v>15398739.46754404</v>
      </c>
      <c r="AQ486" s="72"/>
      <c r="AR486" s="71">
        <v>57</v>
      </c>
      <c r="AS486" s="71">
        <v>7</v>
      </c>
      <c r="AT486" s="71">
        <v>0</v>
      </c>
      <c r="AU486" s="71">
        <v>0</v>
      </c>
      <c r="AV486" s="71">
        <v>0</v>
      </c>
      <c r="AW486" s="71">
        <v>0</v>
      </c>
      <c r="AX486" s="71"/>
      <c r="AY486" s="72"/>
      <c r="AZ486" s="71">
        <v>265.89999999999998</v>
      </c>
      <c r="BA486" s="71">
        <v>189.3</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2181</v>
      </c>
      <c r="B487" s="70">
        <v>170</v>
      </c>
      <c r="C487" s="70">
        <v>17</v>
      </c>
      <c r="D487" s="70">
        <v>10</v>
      </c>
      <c r="E487" s="70">
        <v>2020</v>
      </c>
      <c r="F487" s="70" t="s">
        <v>159</v>
      </c>
      <c r="G487" s="70" t="s">
        <v>2164</v>
      </c>
      <c r="H487" s="70" t="s">
        <v>2165</v>
      </c>
      <c r="I487" s="148"/>
      <c r="J487" s="71">
        <v>0</v>
      </c>
      <c r="K487" s="71">
        <v>0.3070626624196367</v>
      </c>
      <c r="L487" s="71">
        <v>4.2950632801916537</v>
      </c>
      <c r="M487" s="71">
        <v>2.9344958234836662</v>
      </c>
      <c r="N487" s="71">
        <v>3.6988874878428493</v>
      </c>
      <c r="O487" s="71">
        <v>2.7498938259109003</v>
      </c>
      <c r="P487" s="71">
        <v>4.444871328784803</v>
      </c>
      <c r="Q487" s="71">
        <v>0.179948127813503</v>
      </c>
      <c r="R487" s="71">
        <v>0</v>
      </c>
      <c r="S487" s="71">
        <v>0.41883835823888482</v>
      </c>
      <c r="T487" s="72"/>
      <c r="U487" s="71">
        <v>0</v>
      </c>
      <c r="V487" s="71">
        <v>166</v>
      </c>
      <c r="W487" s="71">
        <v>92</v>
      </c>
      <c r="X487" s="71">
        <v>897</v>
      </c>
      <c r="Y487" s="71">
        <v>1428</v>
      </c>
      <c r="Z487" s="71">
        <v>1965</v>
      </c>
      <c r="AA487" s="71">
        <v>981</v>
      </c>
      <c r="AB487" s="71">
        <v>3052</v>
      </c>
      <c r="AC487" s="71">
        <v>0</v>
      </c>
      <c r="AD487" s="71">
        <v>0.41883835823888482</v>
      </c>
      <c r="AE487" s="72"/>
      <c r="AF487" s="71">
        <v>0</v>
      </c>
      <c r="AG487" s="71">
        <v>236825.25675829416</v>
      </c>
      <c r="AH487" s="71">
        <v>1032175.3533740467</v>
      </c>
      <c r="AI487" s="71">
        <v>4995794.570823635</v>
      </c>
      <c r="AJ487" s="71">
        <v>6269874.722811061</v>
      </c>
      <c r="AK487" s="71"/>
      <c r="AL487" s="71"/>
      <c r="AM487" s="71">
        <v>398319.90842722962</v>
      </c>
      <c r="AN487" s="71"/>
      <c r="AO487" s="71"/>
      <c r="AP487" s="71">
        <v>12932989.812194267</v>
      </c>
      <c r="AQ487" s="72"/>
      <c r="AR487" s="71">
        <v>61</v>
      </c>
      <c r="AS487" s="71">
        <v>10</v>
      </c>
      <c r="AT487" s="71">
        <v>0</v>
      </c>
      <c r="AU487" s="71">
        <v>0</v>
      </c>
      <c r="AV487" s="71">
        <v>0</v>
      </c>
      <c r="AW487" s="71">
        <v>0</v>
      </c>
      <c r="AX487" s="71"/>
      <c r="AY487" s="72"/>
      <c r="AZ487" s="71">
        <v>300.10000000000002</v>
      </c>
      <c r="BA487" s="71">
        <v>337.8</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2182</v>
      </c>
      <c r="B488" s="70">
        <v>170</v>
      </c>
      <c r="C488" s="70">
        <v>18</v>
      </c>
      <c r="D488" s="70">
        <v>10</v>
      </c>
      <c r="E488" s="70">
        <v>2021</v>
      </c>
      <c r="F488" s="70" t="s">
        <v>160</v>
      </c>
      <c r="G488" s="70" t="s">
        <v>2164</v>
      </c>
      <c r="H488" s="70" t="s">
        <v>2165</v>
      </c>
      <c r="I488" s="148"/>
      <c r="J488" s="71">
        <v>1.0559911955506565</v>
      </c>
      <c r="K488" s="71">
        <v>0.34793369576502364</v>
      </c>
      <c r="L488" s="71">
        <v>4.0950468389084342</v>
      </c>
      <c r="M488" s="71">
        <v>3.3212518739927583</v>
      </c>
      <c r="N488" s="71">
        <v>3.5263351213478398</v>
      </c>
      <c r="O488" s="71">
        <v>2.6204135664534651</v>
      </c>
      <c r="P488" s="71">
        <v>4.5025649946774804</v>
      </c>
      <c r="Q488" s="71">
        <v>0.17136616021147399</v>
      </c>
      <c r="R488" s="71">
        <v>0</v>
      </c>
      <c r="S488" s="71">
        <v>0</v>
      </c>
      <c r="T488" s="72"/>
      <c r="U488" s="71">
        <v>165718</v>
      </c>
      <c r="V488" s="71">
        <v>166</v>
      </c>
      <c r="W488" s="71">
        <v>92</v>
      </c>
      <c r="X488" s="71">
        <v>897</v>
      </c>
      <c r="Y488" s="71">
        <v>1384</v>
      </c>
      <c r="Z488" s="71">
        <v>1928</v>
      </c>
      <c r="AA488" s="71">
        <v>969</v>
      </c>
      <c r="AB488" s="71">
        <v>2935</v>
      </c>
      <c r="AC488" s="71">
        <v>0</v>
      </c>
      <c r="AD488" s="71">
        <v>0</v>
      </c>
      <c r="AE488" s="72"/>
      <c r="AF488" s="71">
        <v>813026.62370703125</v>
      </c>
      <c r="AG488" s="71">
        <v>263720.96788426884</v>
      </c>
      <c r="AH488" s="71">
        <v>949649.9167324726</v>
      </c>
      <c r="AI488" s="71">
        <v>5330776.2639914267</v>
      </c>
      <c r="AJ488" s="71">
        <v>5545903.4069779031</v>
      </c>
      <c r="AK488" s="71">
        <v>0</v>
      </c>
      <c r="AL488" s="71">
        <v>0</v>
      </c>
      <c r="AM488" s="71">
        <v>385259.51071590156</v>
      </c>
      <c r="AN488" s="71">
        <v>0</v>
      </c>
      <c r="AO488" s="71">
        <v>0</v>
      </c>
      <c r="AP488" s="71">
        <v>13288336.690009005</v>
      </c>
      <c r="AQ488" s="72"/>
      <c r="AR488" s="71">
        <v>66</v>
      </c>
      <c r="AS488" s="71">
        <v>11</v>
      </c>
      <c r="AT488" s="71">
        <v>0</v>
      </c>
      <c r="AU488" s="71">
        <v>0</v>
      </c>
      <c r="AV488" s="71">
        <v>0</v>
      </c>
      <c r="AW488" s="71">
        <v>0</v>
      </c>
      <c r="AX488" s="71"/>
      <c r="AY488" s="72"/>
      <c r="AZ488" s="71">
        <v>330.1</v>
      </c>
      <c r="BA488" s="71">
        <v>387.3</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2183</v>
      </c>
      <c r="B489" s="70">
        <v>170</v>
      </c>
      <c r="C489" s="70">
        <v>19</v>
      </c>
      <c r="D489" s="70">
        <v>10</v>
      </c>
      <c r="E489" s="70">
        <v>2022</v>
      </c>
      <c r="F489" s="70" t="s">
        <v>161</v>
      </c>
      <c r="G489" s="70" t="s">
        <v>2164</v>
      </c>
      <c r="H489" s="70" t="s">
        <v>2165</v>
      </c>
      <c r="I489" s="148"/>
      <c r="J489" s="71">
        <v>0.91797557162617249</v>
      </c>
      <c r="K489" s="71">
        <v>0.31336556593567533</v>
      </c>
      <c r="L489" s="71">
        <v>3.8312151260433267</v>
      </c>
      <c r="M489" s="71">
        <v>3.1367240295357299</v>
      </c>
      <c r="N489" s="71">
        <v>3.4075113234881313</v>
      </c>
      <c r="O489" s="71">
        <v>2.6979356470141549</v>
      </c>
      <c r="P489" s="71">
        <v>4.4395334860253532</v>
      </c>
      <c r="Q489" s="71">
        <v>0.16777905114519015</v>
      </c>
      <c r="R489" s="71">
        <v>0</v>
      </c>
      <c r="S489" s="71">
        <v>0</v>
      </c>
      <c r="T489" s="72"/>
      <c r="U489" s="71">
        <v>174427</v>
      </c>
      <c r="V489" s="71">
        <v>166</v>
      </c>
      <c r="W489" s="71">
        <v>92</v>
      </c>
      <c r="X489" s="71">
        <v>897</v>
      </c>
      <c r="Y489" s="71">
        <v>1356</v>
      </c>
      <c r="Z489" s="71">
        <v>1886</v>
      </c>
      <c r="AA489" s="71">
        <v>970</v>
      </c>
      <c r="AB489" s="71">
        <v>2850</v>
      </c>
      <c r="AC489" s="71">
        <v>0</v>
      </c>
      <c r="AD489" s="71">
        <v>0</v>
      </c>
      <c r="AE489" s="72"/>
      <c r="AF489" s="71">
        <v>727241.25095404987</v>
      </c>
      <c r="AG489" s="71">
        <v>253468.21989428686</v>
      </c>
      <c r="AH489" s="71">
        <v>1043798.1146239555</v>
      </c>
      <c r="AI489" s="71">
        <v>5213658.4622124946</v>
      </c>
      <c r="AJ489" s="71">
        <v>5618129.5187152866</v>
      </c>
      <c r="AK489" s="71">
        <v>0</v>
      </c>
      <c r="AL489" s="71">
        <v>0</v>
      </c>
      <c r="AM489" s="71">
        <v>368012.78906027932</v>
      </c>
      <c r="AN489" s="71">
        <v>0</v>
      </c>
      <c r="AO489" s="71">
        <v>0</v>
      </c>
      <c r="AP489" s="71">
        <v>13224308.355460353</v>
      </c>
      <c r="AQ489" s="72"/>
      <c r="AR489" s="71">
        <v>68</v>
      </c>
      <c r="AS489" s="71">
        <v>12</v>
      </c>
      <c r="AT489" s="71">
        <v>0</v>
      </c>
      <c r="AU489" s="71">
        <v>0</v>
      </c>
      <c r="AV489" s="71">
        <v>0</v>
      </c>
      <c r="AW489" s="71">
        <v>0</v>
      </c>
      <c r="AX489" s="71"/>
      <c r="AY489" s="72"/>
      <c r="AZ489" s="71">
        <v>341</v>
      </c>
      <c r="BA489" s="71">
        <v>436.8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2184</v>
      </c>
      <c r="B490" s="70">
        <v>170</v>
      </c>
      <c r="C490" s="70">
        <v>20</v>
      </c>
      <c r="D490" s="70">
        <v>10</v>
      </c>
      <c r="E490" s="70">
        <v>2023</v>
      </c>
      <c r="F490" s="70" t="s">
        <v>1539</v>
      </c>
      <c r="G490" s="70" t="s">
        <v>2164</v>
      </c>
      <c r="H490" s="70" t="s">
        <v>2165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71</v>
      </c>
      <c r="AS490" s="71">
        <v>13</v>
      </c>
      <c r="AT490" s="71">
        <v>0</v>
      </c>
      <c r="AU490" s="71">
        <v>0</v>
      </c>
      <c r="AV490" s="71">
        <v>0</v>
      </c>
      <c r="AW490" s="71">
        <v>0</v>
      </c>
      <c r="AX490" s="71"/>
      <c r="AY490" s="72"/>
      <c r="AZ490" s="71">
        <v>358.90000000000003</v>
      </c>
      <c r="BA490" s="71">
        <v>486.3</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2185</v>
      </c>
      <c r="B491" s="70">
        <v>170</v>
      </c>
      <c r="C491" s="70">
        <v>21</v>
      </c>
      <c r="D491" s="70">
        <v>10</v>
      </c>
      <c r="E491" s="70">
        <v>2024</v>
      </c>
      <c r="F491" s="70" t="s">
        <v>1554</v>
      </c>
      <c r="G491" s="70" t="s">
        <v>2164</v>
      </c>
      <c r="H491" s="70" t="s">
        <v>2165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2186</v>
      </c>
      <c r="B492" s="70">
        <v>86</v>
      </c>
      <c r="C492" s="70">
        <v>1</v>
      </c>
      <c r="D492" s="70">
        <v>6</v>
      </c>
      <c r="E492" s="70">
        <v>1990</v>
      </c>
      <c r="F492" s="70" t="s">
        <v>787</v>
      </c>
      <c r="G492" s="70" t="s">
        <v>2187</v>
      </c>
      <c r="H492" s="70" t="s">
        <v>2188</v>
      </c>
      <c r="I492" s="148"/>
      <c r="J492" s="71">
        <v>6.5205227837428934</v>
      </c>
      <c r="K492" s="71">
        <v>0.77392324424556203</v>
      </c>
      <c r="L492" s="71">
        <v>2.8434621861103699</v>
      </c>
      <c r="M492" s="71">
        <v>3.165933784320794</v>
      </c>
      <c r="N492" s="71">
        <v>6.5577799923626783</v>
      </c>
      <c r="O492" s="71">
        <v>3.6031068956912899</v>
      </c>
      <c r="P492" s="71">
        <v>5.7369701705236897</v>
      </c>
      <c r="Q492" s="71">
        <v>0.3697816682426</v>
      </c>
      <c r="R492" s="71">
        <v>0</v>
      </c>
      <c r="S492" s="71">
        <v>0.46429709888553611</v>
      </c>
      <c r="T492" s="72"/>
      <c r="U492" s="71">
        <v>607784</v>
      </c>
      <c r="V492" s="71">
        <v>208</v>
      </c>
      <c r="W492" s="71">
        <v>27</v>
      </c>
      <c r="X492" s="71">
        <v>1015</v>
      </c>
      <c r="Y492" s="71">
        <v>1632</v>
      </c>
      <c r="Z492" s="71">
        <v>1482</v>
      </c>
      <c r="AA492" s="71">
        <v>1393</v>
      </c>
      <c r="AB492" s="71">
        <v>6004</v>
      </c>
      <c r="AC492" s="71">
        <v>0</v>
      </c>
      <c r="AD492" s="71">
        <v>0.46429709888553611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2189</v>
      </c>
      <c r="B493" s="70">
        <v>87</v>
      </c>
      <c r="C493" s="70">
        <v>2</v>
      </c>
      <c r="D493" s="70">
        <v>6</v>
      </c>
      <c r="E493" s="70">
        <v>2005</v>
      </c>
      <c r="F493" s="70" t="s">
        <v>789</v>
      </c>
      <c r="G493" s="70" t="s">
        <v>2187</v>
      </c>
      <c r="H493" s="70" t="s">
        <v>2188</v>
      </c>
      <c r="I493" s="148"/>
      <c r="J493" s="71">
        <v>3.5704847857166508</v>
      </c>
      <c r="K493" s="71">
        <v>0.33410800015969128</v>
      </c>
      <c r="L493" s="71">
        <v>0.11331707904708201</v>
      </c>
      <c r="M493" s="71">
        <v>4.4522915077556364</v>
      </c>
      <c r="N493" s="71">
        <v>9.2899261077175534</v>
      </c>
      <c r="O493" s="71">
        <v>4.6200773752867796</v>
      </c>
      <c r="P493" s="71">
        <v>4.8275169677128522</v>
      </c>
      <c r="Q493" s="71">
        <v>0.26912059978409802</v>
      </c>
      <c r="R493" s="71">
        <v>0</v>
      </c>
      <c r="S493" s="71">
        <v>0.1235300588975759</v>
      </c>
      <c r="T493" s="72"/>
      <c r="U493" s="71">
        <v>345337</v>
      </c>
      <c r="V493" s="71">
        <v>118</v>
      </c>
      <c r="W493" s="71">
        <v>1</v>
      </c>
      <c r="X493" s="71">
        <v>616</v>
      </c>
      <c r="Y493" s="71">
        <v>1581</v>
      </c>
      <c r="Z493" s="71">
        <v>2199</v>
      </c>
      <c r="AA493" s="71">
        <v>960</v>
      </c>
      <c r="AB493" s="71">
        <v>4568</v>
      </c>
      <c r="AC493" s="71">
        <v>0</v>
      </c>
      <c r="AD493" s="71">
        <v>0.1235300588975759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2190</v>
      </c>
      <c r="B494" s="70">
        <v>88</v>
      </c>
      <c r="C494" s="70">
        <v>3</v>
      </c>
      <c r="D494" s="70">
        <v>6</v>
      </c>
      <c r="E494" s="70">
        <v>2006</v>
      </c>
      <c r="F494" s="70" t="s">
        <v>790</v>
      </c>
      <c r="G494" s="70" t="s">
        <v>2187</v>
      </c>
      <c r="H494" s="70" t="s">
        <v>2188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2191</v>
      </c>
      <c r="B495" s="70">
        <v>89</v>
      </c>
      <c r="C495" s="70">
        <v>4</v>
      </c>
      <c r="D495" s="70">
        <v>6</v>
      </c>
      <c r="E495" s="70">
        <v>2007</v>
      </c>
      <c r="F495" s="70" t="s">
        <v>791</v>
      </c>
      <c r="G495" s="70" t="s">
        <v>2187</v>
      </c>
      <c r="H495" s="70" t="s">
        <v>2188</v>
      </c>
      <c r="I495" s="148"/>
      <c r="J495" s="71">
        <v>3.3941415996879978</v>
      </c>
      <c r="K495" s="71">
        <v>0.29680399625994591</v>
      </c>
      <c r="L495" s="71">
        <v>0.2337547390938631</v>
      </c>
      <c r="M495" s="71">
        <v>4.79479182455231</v>
      </c>
      <c r="N495" s="71">
        <v>8.251436503314272</v>
      </c>
      <c r="O495" s="71">
        <v>4.2967612532008186</v>
      </c>
      <c r="P495" s="71">
        <v>4.6520227848632718</v>
      </c>
      <c r="Q495" s="71">
        <v>0.270212549765251</v>
      </c>
      <c r="R495" s="71">
        <v>0</v>
      </c>
      <c r="S495" s="71">
        <v>7.0227956264412764E-2</v>
      </c>
      <c r="T495" s="72"/>
      <c r="U495" s="71">
        <v>357557</v>
      </c>
      <c r="V495" s="71">
        <v>99</v>
      </c>
      <c r="W495" s="71">
        <v>2</v>
      </c>
      <c r="X495" s="71">
        <v>733</v>
      </c>
      <c r="Y495" s="71">
        <v>1555</v>
      </c>
      <c r="Z495" s="71">
        <v>2126</v>
      </c>
      <c r="AA495" s="71">
        <v>911</v>
      </c>
      <c r="AB495" s="71">
        <v>4344</v>
      </c>
      <c r="AC495" s="71">
        <v>0</v>
      </c>
      <c r="AD495" s="71">
        <v>7.0227956264412764E-2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2192</v>
      </c>
      <c r="B496" s="70">
        <v>90</v>
      </c>
      <c r="C496" s="70">
        <v>5</v>
      </c>
      <c r="D496" s="70">
        <v>6</v>
      </c>
      <c r="E496" s="70">
        <v>2008</v>
      </c>
      <c r="F496" s="70" t="s">
        <v>792</v>
      </c>
      <c r="G496" s="70" t="s">
        <v>2187</v>
      </c>
      <c r="H496" s="70" t="s">
        <v>2188</v>
      </c>
      <c r="I496" s="148"/>
      <c r="J496" s="71">
        <v>2.9080959856753861</v>
      </c>
      <c r="K496" s="71">
        <v>0.22108099466844261</v>
      </c>
      <c r="L496" s="71">
        <v>0.20213047402622991</v>
      </c>
      <c r="M496" s="71">
        <v>4.7949367857742482</v>
      </c>
      <c r="N496" s="71">
        <v>7.9188493008543341</v>
      </c>
      <c r="O496" s="71">
        <v>4.1159206747914157</v>
      </c>
      <c r="P496" s="71">
        <v>4.4579958898452343</v>
      </c>
      <c r="Q496" s="71">
        <v>0.25788442951804003</v>
      </c>
      <c r="R496" s="71">
        <v>0</v>
      </c>
      <c r="S496" s="71">
        <v>7.1474630815204693E-2</v>
      </c>
      <c r="T496" s="72"/>
      <c r="U496" s="71">
        <v>336510</v>
      </c>
      <c r="V496" s="71">
        <v>99</v>
      </c>
      <c r="W496" s="71">
        <v>2</v>
      </c>
      <c r="X496" s="71">
        <v>733</v>
      </c>
      <c r="Y496" s="71">
        <v>1545</v>
      </c>
      <c r="Z496" s="71">
        <v>2108</v>
      </c>
      <c r="AA496" s="71">
        <v>874</v>
      </c>
      <c r="AB496" s="71">
        <v>4214</v>
      </c>
      <c r="AC496" s="71">
        <v>0</v>
      </c>
      <c r="AD496" s="71">
        <v>7.1474630815204693E-2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2193</v>
      </c>
      <c r="B497" s="70">
        <v>91</v>
      </c>
      <c r="C497" s="70">
        <v>6</v>
      </c>
      <c r="D497" s="70">
        <v>6</v>
      </c>
      <c r="E497" s="70">
        <v>2009</v>
      </c>
      <c r="F497" s="70" t="s">
        <v>176</v>
      </c>
      <c r="G497" s="70" t="s">
        <v>2187</v>
      </c>
      <c r="H497" s="70" t="s">
        <v>2188</v>
      </c>
      <c r="I497" s="148"/>
      <c r="J497" s="71">
        <v>2.6826328809065849</v>
      </c>
      <c r="K497" s="71">
        <v>0.22634733795133169</v>
      </c>
      <c r="L497" s="71">
        <v>0.27264118555281769</v>
      </c>
      <c r="M497" s="71">
        <v>4.3899784944513867</v>
      </c>
      <c r="N497" s="71">
        <v>6.8716740875018774</v>
      </c>
      <c r="O497" s="71">
        <v>4.1224516575237962</v>
      </c>
      <c r="P497" s="71">
        <v>4.2579675447707794</v>
      </c>
      <c r="Q497" s="71">
        <v>0.23738684322805201</v>
      </c>
      <c r="R497" s="71">
        <v>0</v>
      </c>
      <c r="S497" s="71">
        <v>3.0814989987515251E-2</v>
      </c>
      <c r="T497" s="72"/>
      <c r="U497" s="71">
        <v>255944</v>
      </c>
      <c r="V497" s="71">
        <v>96</v>
      </c>
      <c r="W497" s="71">
        <v>4</v>
      </c>
      <c r="X497" s="71">
        <v>736</v>
      </c>
      <c r="Y497" s="71">
        <v>1518</v>
      </c>
      <c r="Z497" s="71">
        <v>2084</v>
      </c>
      <c r="AA497" s="71">
        <v>857</v>
      </c>
      <c r="AB497" s="71">
        <v>4072</v>
      </c>
      <c r="AC497" s="71">
        <v>0</v>
      </c>
      <c r="AD497" s="71">
        <v>3.0814989987515251E-2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2194</v>
      </c>
      <c r="B498" s="70">
        <v>92</v>
      </c>
      <c r="C498" s="70">
        <v>7</v>
      </c>
      <c r="D498" s="70">
        <v>6</v>
      </c>
      <c r="E498" s="70">
        <v>2010</v>
      </c>
      <c r="F498" s="70" t="s">
        <v>177</v>
      </c>
      <c r="G498" s="70" t="s">
        <v>2187</v>
      </c>
      <c r="H498" s="70" t="s">
        <v>2188</v>
      </c>
      <c r="I498" s="148"/>
      <c r="J498" s="71">
        <v>3.4436438203265598</v>
      </c>
      <c r="K498" s="71">
        <v>0.25963017572660962</v>
      </c>
      <c r="L498" s="71">
        <v>0.24935093127128721</v>
      </c>
      <c r="M498" s="71">
        <v>4.8763524340196076</v>
      </c>
      <c r="N498" s="71">
        <v>7.4561006447778819</v>
      </c>
      <c r="O498" s="71">
        <v>4.0541591977173521</v>
      </c>
      <c r="P498" s="71">
        <v>4.1937740211680294</v>
      </c>
      <c r="Q498" s="71">
        <v>0.24080062822371101</v>
      </c>
      <c r="R498" s="71">
        <v>0</v>
      </c>
      <c r="S498" s="71">
        <v>0</v>
      </c>
      <c r="T498" s="72"/>
      <c r="U498" s="71">
        <v>323261</v>
      </c>
      <c r="V498" s="71">
        <v>96</v>
      </c>
      <c r="W498" s="71">
        <v>4</v>
      </c>
      <c r="X498" s="71">
        <v>736</v>
      </c>
      <c r="Y498" s="71">
        <v>1503</v>
      </c>
      <c r="Z498" s="71">
        <v>2059</v>
      </c>
      <c r="AA498" s="71">
        <v>823</v>
      </c>
      <c r="AB498" s="71">
        <v>3958</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2195</v>
      </c>
      <c r="B499" s="70">
        <v>93</v>
      </c>
      <c r="C499" s="70">
        <v>8</v>
      </c>
      <c r="D499" s="70">
        <v>6</v>
      </c>
      <c r="E499" s="70">
        <v>2011</v>
      </c>
      <c r="F499" s="70" t="s">
        <v>178</v>
      </c>
      <c r="G499" s="70" t="s">
        <v>2187</v>
      </c>
      <c r="H499" s="70" t="s">
        <v>2188</v>
      </c>
      <c r="I499" s="148"/>
      <c r="J499" s="71">
        <v>1.8748329756448949</v>
      </c>
      <c r="K499" s="71">
        <v>0.27377651897603689</v>
      </c>
      <c r="L499" s="71">
        <v>0.24901507986162169</v>
      </c>
      <c r="M499" s="71">
        <v>4.3754852808528888</v>
      </c>
      <c r="N499" s="71">
        <v>7.649384680059879</v>
      </c>
      <c r="O499" s="71">
        <v>3.9795181378971547</v>
      </c>
      <c r="P499" s="71">
        <v>3.9637146482927439</v>
      </c>
      <c r="Q499" s="71">
        <v>0.271936036989125</v>
      </c>
      <c r="R499" s="71">
        <v>0</v>
      </c>
      <c r="S499" s="71">
        <v>0</v>
      </c>
      <c r="T499" s="72"/>
      <c r="U499" s="71">
        <v>175427</v>
      </c>
      <c r="V499" s="71">
        <v>96</v>
      </c>
      <c r="W499" s="71">
        <v>4</v>
      </c>
      <c r="X499" s="71">
        <v>736</v>
      </c>
      <c r="Y499" s="71">
        <v>1491</v>
      </c>
      <c r="Z499" s="71">
        <v>2065</v>
      </c>
      <c r="AA499" s="71">
        <v>801</v>
      </c>
      <c r="AB499" s="71">
        <v>3875</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2196</v>
      </c>
      <c r="B500" s="70">
        <v>94</v>
      </c>
      <c r="C500" s="70">
        <v>9</v>
      </c>
      <c r="D500" s="70">
        <v>6</v>
      </c>
      <c r="E500" s="70">
        <v>2012</v>
      </c>
      <c r="F500" s="70" t="s">
        <v>179</v>
      </c>
      <c r="G500" s="70" t="s">
        <v>2187</v>
      </c>
      <c r="H500" s="70" t="s">
        <v>2188</v>
      </c>
      <c r="I500" s="148"/>
      <c r="J500" s="71">
        <v>2.744862541799248</v>
      </c>
      <c r="K500" s="71">
        <v>0.25744838442855372</v>
      </c>
      <c r="L500" s="71">
        <v>0.24140145988811659</v>
      </c>
      <c r="M500" s="71">
        <v>4.6270712626730823</v>
      </c>
      <c r="N500" s="71">
        <v>7.9461288682484428</v>
      </c>
      <c r="O500" s="71">
        <v>3.9176112989672225</v>
      </c>
      <c r="P500" s="71">
        <v>3.836967859512836</v>
      </c>
      <c r="Q500" s="71">
        <v>0.28790467643696299</v>
      </c>
      <c r="R500" s="71">
        <v>0</v>
      </c>
      <c r="S500" s="71">
        <v>0</v>
      </c>
      <c r="T500" s="72"/>
      <c r="U500" s="71">
        <v>223849</v>
      </c>
      <c r="V500" s="71">
        <v>96</v>
      </c>
      <c r="W500" s="71">
        <v>4</v>
      </c>
      <c r="X500" s="71">
        <v>736</v>
      </c>
      <c r="Y500" s="71">
        <v>1495</v>
      </c>
      <c r="Z500" s="71">
        <v>2049</v>
      </c>
      <c r="AA500" s="71">
        <v>771</v>
      </c>
      <c r="AB500" s="71">
        <v>3776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2197</v>
      </c>
      <c r="B501" s="70">
        <v>95</v>
      </c>
      <c r="C501" s="70">
        <v>10</v>
      </c>
      <c r="D501" s="70">
        <v>6</v>
      </c>
      <c r="E501" s="70">
        <v>2013</v>
      </c>
      <c r="F501" s="70" t="s">
        <v>180</v>
      </c>
      <c r="G501" s="1064" t="s">
        <v>2187</v>
      </c>
      <c r="H501" s="70" t="s">
        <v>2188</v>
      </c>
      <c r="I501" s="148"/>
      <c r="J501" s="71">
        <v>3.1138262082423198</v>
      </c>
      <c r="K501" s="71">
        <v>0.21424819402919049</v>
      </c>
      <c r="L501" s="71">
        <v>0.21255347216303269</v>
      </c>
      <c r="M501" s="71">
        <v>4.4762982126549344</v>
      </c>
      <c r="N501" s="71">
        <v>7.248905091181328</v>
      </c>
      <c r="O501" s="71">
        <v>3.7208890591115167</v>
      </c>
      <c r="P501" s="71">
        <v>3.7714997595149349</v>
      </c>
      <c r="Q501" s="71">
        <v>0.28652252662779698</v>
      </c>
      <c r="R501" s="71">
        <v>0</v>
      </c>
      <c r="S501" s="71">
        <v>0</v>
      </c>
      <c r="T501" s="72"/>
      <c r="U501" s="71">
        <v>242340</v>
      </c>
      <c r="V501" s="71">
        <v>96</v>
      </c>
      <c r="W501" s="71">
        <v>4</v>
      </c>
      <c r="X501" s="71">
        <v>736</v>
      </c>
      <c r="Y501" s="71">
        <v>1481</v>
      </c>
      <c r="Z501" s="71">
        <v>2033</v>
      </c>
      <c r="AA501" s="71">
        <v>755</v>
      </c>
      <c r="AB501" s="71">
        <v>3704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2198</v>
      </c>
      <c r="B502" s="70">
        <v>96</v>
      </c>
      <c r="C502" s="70">
        <v>11</v>
      </c>
      <c r="D502" s="70">
        <v>6</v>
      </c>
      <c r="E502" s="70">
        <v>2014</v>
      </c>
      <c r="F502" s="70" t="s">
        <v>181</v>
      </c>
      <c r="G502" s="1064" t="s">
        <v>2187</v>
      </c>
      <c r="H502" s="70" t="s">
        <v>2188</v>
      </c>
      <c r="I502" s="148"/>
      <c r="J502" s="71">
        <v>3.129473938909384</v>
      </c>
      <c r="K502" s="71">
        <v>0.24611333923300149</v>
      </c>
      <c r="L502" s="71">
        <v>1.148366780750931</v>
      </c>
      <c r="M502" s="71">
        <v>4.3441046190037689</v>
      </c>
      <c r="N502" s="71">
        <v>7.9378546141871347</v>
      </c>
      <c r="O502" s="71">
        <v>3.5050570649948614</v>
      </c>
      <c r="P502" s="71">
        <v>3.665570212782169</v>
      </c>
      <c r="Q502" s="71">
        <v>0.26696003487066</v>
      </c>
      <c r="R502" s="71">
        <v>0</v>
      </c>
      <c r="S502" s="71">
        <v>0</v>
      </c>
      <c r="T502" s="72"/>
      <c r="U502" s="71">
        <v>260652</v>
      </c>
      <c r="V502" s="71">
        <v>97</v>
      </c>
      <c r="W502" s="71">
        <v>19</v>
      </c>
      <c r="X502" s="71">
        <v>734</v>
      </c>
      <c r="Y502" s="71">
        <v>1462</v>
      </c>
      <c r="Z502" s="71">
        <v>2017</v>
      </c>
      <c r="AA502" s="71">
        <v>730</v>
      </c>
      <c r="AB502" s="71">
        <v>3597</v>
      </c>
      <c r="AC502" s="71">
        <v>0</v>
      </c>
      <c r="AD502" s="71">
        <v>0</v>
      </c>
      <c r="AE502" s="72"/>
      <c r="AF502" s="71"/>
      <c r="AG502" s="71"/>
      <c r="AH502" s="71"/>
      <c r="AI502" s="71"/>
      <c r="AJ502" s="71"/>
      <c r="AK502" s="71"/>
      <c r="AL502" s="71"/>
      <c r="AM502" s="71"/>
      <c r="AN502" s="71"/>
      <c r="AO502" s="71"/>
      <c r="AP502" s="71"/>
      <c r="AQ502" s="72"/>
      <c r="AR502" s="71">
        <v>2</v>
      </c>
      <c r="AS502" s="71">
        <v>1</v>
      </c>
      <c r="AT502" s="71">
        <v>0</v>
      </c>
      <c r="AU502" s="71">
        <v>1</v>
      </c>
      <c r="AV502" s="71">
        <v>0</v>
      </c>
      <c r="AW502" s="71">
        <v>0</v>
      </c>
      <c r="AX502" s="71"/>
      <c r="AY502" s="72"/>
      <c r="AZ502" s="71">
        <v>8.6</v>
      </c>
      <c r="BA502" s="71">
        <v>33</v>
      </c>
      <c r="BB502" s="71">
        <v>0</v>
      </c>
      <c r="BC502" s="71">
        <v>1100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2199</v>
      </c>
      <c r="B503" s="70">
        <v>97</v>
      </c>
      <c r="C503" s="70">
        <v>12</v>
      </c>
      <c r="D503" s="70">
        <v>6</v>
      </c>
      <c r="E503" s="70">
        <v>2015</v>
      </c>
      <c r="F503" s="70" t="s">
        <v>182</v>
      </c>
      <c r="G503" s="70" t="s">
        <v>2187</v>
      </c>
      <c r="H503" s="70" t="s">
        <v>2188</v>
      </c>
      <c r="I503" s="148"/>
      <c r="J503" s="71">
        <v>3.5948097147076941</v>
      </c>
      <c r="K503" s="71">
        <v>0.23579042844023551</v>
      </c>
      <c r="L503" s="71">
        <v>1.137232898910457</v>
      </c>
      <c r="M503" s="71">
        <v>4.1492960784138573</v>
      </c>
      <c r="N503" s="71">
        <v>6.5189851080017993</v>
      </c>
      <c r="O503" s="71">
        <v>3.4268952143488809</v>
      </c>
      <c r="P503" s="71">
        <v>3.5478591186044408</v>
      </c>
      <c r="Q503" s="71">
        <v>0.25465249497258102</v>
      </c>
      <c r="R503" s="71">
        <v>0</v>
      </c>
      <c r="S503" s="71">
        <v>0</v>
      </c>
      <c r="T503" s="72"/>
      <c r="U503" s="71">
        <v>292709</v>
      </c>
      <c r="V503" s="71">
        <v>97</v>
      </c>
      <c r="W503" s="71">
        <v>19</v>
      </c>
      <c r="X503" s="71">
        <v>734</v>
      </c>
      <c r="Y503" s="71">
        <v>1445</v>
      </c>
      <c r="Z503" s="71">
        <v>1991</v>
      </c>
      <c r="AA503" s="71">
        <v>706</v>
      </c>
      <c r="AB503" s="71">
        <v>3505</v>
      </c>
      <c r="AC503" s="71">
        <v>0</v>
      </c>
      <c r="AD503" s="71">
        <v>0</v>
      </c>
      <c r="AE503" s="72"/>
      <c r="AF503" s="71">
        <v>3479341.7193464111</v>
      </c>
      <c r="AG503" s="71">
        <v>156632.57141172019</v>
      </c>
      <c r="AH503" s="71">
        <v>133547.00396005489</v>
      </c>
      <c r="AI503" s="71">
        <v>4637784.7557526743</v>
      </c>
      <c r="AJ503" s="71">
        <v>8203279.2601668593</v>
      </c>
      <c r="AK503" s="71">
        <v>0</v>
      </c>
      <c r="AL503" s="71">
        <v>0</v>
      </c>
      <c r="AM503" s="71">
        <v>480345.5470779874</v>
      </c>
      <c r="AN503" s="71">
        <v>0</v>
      </c>
      <c r="AO503" s="71">
        <v>0</v>
      </c>
      <c r="AP503" s="71">
        <v>17090930.857715707</v>
      </c>
      <c r="AQ503" s="72"/>
      <c r="AR503" s="71">
        <v>2</v>
      </c>
      <c r="AS503" s="71">
        <v>2</v>
      </c>
      <c r="AT503" s="71">
        <v>0</v>
      </c>
      <c r="AU503" s="71">
        <v>1</v>
      </c>
      <c r="AV503" s="71">
        <v>0</v>
      </c>
      <c r="AW503" s="71">
        <v>0</v>
      </c>
      <c r="AX503" s="71"/>
      <c r="AY503" s="72"/>
      <c r="AZ503" s="71">
        <v>8.6</v>
      </c>
      <c r="BA503" s="71">
        <v>45.3</v>
      </c>
      <c r="BB503" s="71">
        <v>0</v>
      </c>
      <c r="BC503" s="71">
        <v>1100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2200</v>
      </c>
      <c r="B504" s="70">
        <v>98</v>
      </c>
      <c r="C504" s="70">
        <v>13</v>
      </c>
      <c r="D504" s="70">
        <v>6</v>
      </c>
      <c r="E504" s="70">
        <v>2016</v>
      </c>
      <c r="F504" s="70" t="s">
        <v>155</v>
      </c>
      <c r="G504" s="70" t="s">
        <v>2187</v>
      </c>
      <c r="H504" s="70" t="s">
        <v>2188</v>
      </c>
      <c r="I504" s="148"/>
      <c r="J504" s="71">
        <v>2.9684381992235025</v>
      </c>
      <c r="K504" s="71">
        <v>0.23378363272342917</v>
      </c>
      <c r="L504" s="71">
        <v>1.195320235354123</v>
      </c>
      <c r="M504" s="71">
        <v>4.1847713848137795</v>
      </c>
      <c r="N504" s="71">
        <v>6.2210451594297504</v>
      </c>
      <c r="O504" s="71">
        <v>3.3376726092948048</v>
      </c>
      <c r="P504" s="71">
        <v>3.5760193434686887</v>
      </c>
      <c r="Q504" s="71">
        <v>0.24240911958568245</v>
      </c>
      <c r="R504" s="71">
        <v>0</v>
      </c>
      <c r="S504" s="71">
        <v>0</v>
      </c>
      <c r="T504" s="72"/>
      <c r="U504" s="71">
        <v>280865</v>
      </c>
      <c r="V504" s="71">
        <v>97</v>
      </c>
      <c r="W504" s="71">
        <v>19</v>
      </c>
      <c r="X504" s="71">
        <v>734</v>
      </c>
      <c r="Y504" s="71">
        <v>1445</v>
      </c>
      <c r="Z504" s="71">
        <v>1963</v>
      </c>
      <c r="AA504" s="71">
        <v>736</v>
      </c>
      <c r="AB504" s="71">
        <v>3432</v>
      </c>
      <c r="AC504" s="71">
        <v>0</v>
      </c>
      <c r="AD504" s="71">
        <v>0</v>
      </c>
      <c r="AE504" s="72"/>
      <c r="AF504" s="71">
        <v>2965730.860537312</v>
      </c>
      <c r="AG504" s="71">
        <v>149448.1526054765</v>
      </c>
      <c r="AH504" s="71">
        <v>103017.25281469651</v>
      </c>
      <c r="AI504" s="71">
        <v>4889686.2825869648</v>
      </c>
      <c r="AJ504" s="71">
        <v>6714143.498774386</v>
      </c>
      <c r="AK504" s="71">
        <v>0</v>
      </c>
      <c r="AL504" s="71">
        <v>0</v>
      </c>
      <c r="AM504" s="71">
        <v>470706.61226697022</v>
      </c>
      <c r="AN504" s="71">
        <v>0</v>
      </c>
      <c r="AO504" s="71">
        <v>0</v>
      </c>
      <c r="AP504" s="71">
        <v>15292732.659585806</v>
      </c>
      <c r="AQ504" s="72"/>
      <c r="AR504" s="71">
        <v>2</v>
      </c>
      <c r="AS504" s="71">
        <v>2</v>
      </c>
      <c r="AT504" s="71">
        <v>0</v>
      </c>
      <c r="AU504" s="71">
        <v>1</v>
      </c>
      <c r="AV504" s="71">
        <v>0</v>
      </c>
      <c r="AW504" s="71">
        <v>0</v>
      </c>
      <c r="AX504" s="71"/>
      <c r="AY504" s="72"/>
      <c r="AZ504" s="71">
        <v>8.6</v>
      </c>
      <c r="BA504" s="71">
        <v>45.3</v>
      </c>
      <c r="BB504" s="71">
        <v>0</v>
      </c>
      <c r="BC504" s="71">
        <v>1100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2201</v>
      </c>
      <c r="B505" s="70">
        <v>99</v>
      </c>
      <c r="C505" s="70">
        <v>14</v>
      </c>
      <c r="D505" s="70">
        <v>6</v>
      </c>
      <c r="E505" s="70">
        <v>2017</v>
      </c>
      <c r="F505" s="70" t="s">
        <v>156</v>
      </c>
      <c r="G505" s="70" t="s">
        <v>2187</v>
      </c>
      <c r="H505" s="70" t="s">
        <v>2188</v>
      </c>
      <c r="I505" s="148"/>
      <c r="J505" s="71">
        <v>2.7594420445119607</v>
      </c>
      <c r="K505" s="71">
        <v>0.23378233448303118</v>
      </c>
      <c r="L505" s="71">
        <v>1.1846264154186277</v>
      </c>
      <c r="M505" s="71">
        <v>3.6350269247804134</v>
      </c>
      <c r="N505" s="71">
        <v>6.9232258350061109</v>
      </c>
      <c r="O505" s="71">
        <v>3.2497588052915978</v>
      </c>
      <c r="P505" s="71">
        <v>3.4906032702254355</v>
      </c>
      <c r="Q505" s="71">
        <v>0.22847267577059799</v>
      </c>
      <c r="R505" s="71">
        <v>0</v>
      </c>
      <c r="S505" s="71">
        <v>0</v>
      </c>
      <c r="T505" s="72"/>
      <c r="U505" s="71">
        <v>302445</v>
      </c>
      <c r="V505" s="71">
        <v>97</v>
      </c>
      <c r="W505" s="71">
        <v>19</v>
      </c>
      <c r="X505" s="71">
        <v>734</v>
      </c>
      <c r="Y505" s="71">
        <v>1417</v>
      </c>
      <c r="Z505" s="71">
        <v>1943</v>
      </c>
      <c r="AA505" s="71">
        <v>723</v>
      </c>
      <c r="AB505" s="71">
        <v>3345</v>
      </c>
      <c r="AC505" s="71">
        <v>0</v>
      </c>
      <c r="AD505" s="71">
        <v>0</v>
      </c>
      <c r="AE505" s="72"/>
      <c r="AF505" s="71">
        <v>2876205.0728227282</v>
      </c>
      <c r="AG505" s="71">
        <v>149987.26050345099</v>
      </c>
      <c r="AH505" s="71">
        <v>147697.27767427429</v>
      </c>
      <c r="AI505" s="71">
        <v>4439451.9268818451</v>
      </c>
      <c r="AJ505" s="71">
        <v>8322760.3085326096</v>
      </c>
      <c r="AK505" s="71">
        <v>0</v>
      </c>
      <c r="AL505" s="71">
        <v>0</v>
      </c>
      <c r="AM505" s="71">
        <v>459492.22087681037</v>
      </c>
      <c r="AN505" s="71">
        <v>0</v>
      </c>
      <c r="AO505" s="71">
        <v>0</v>
      </c>
      <c r="AP505" s="71">
        <v>16395594.06729172</v>
      </c>
      <c r="AQ505" s="72"/>
      <c r="AR505" s="71">
        <v>2</v>
      </c>
      <c r="AS505" s="71">
        <v>2</v>
      </c>
      <c r="AT505" s="71">
        <v>0</v>
      </c>
      <c r="AU505" s="71">
        <v>1</v>
      </c>
      <c r="AV505" s="71">
        <v>0</v>
      </c>
      <c r="AW505" s="71">
        <v>0</v>
      </c>
      <c r="AX505" s="71"/>
      <c r="AY505" s="72"/>
      <c r="AZ505" s="71">
        <v>8.6</v>
      </c>
      <c r="BA505" s="71">
        <v>45.3</v>
      </c>
      <c r="BB505" s="71">
        <v>0</v>
      </c>
      <c r="BC505" s="71">
        <v>1100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2202</v>
      </c>
      <c r="B506" s="70">
        <v>100</v>
      </c>
      <c r="C506" s="70">
        <v>15</v>
      </c>
      <c r="D506" s="70">
        <v>6</v>
      </c>
      <c r="E506" s="70">
        <v>2018</v>
      </c>
      <c r="F506" s="70" t="s">
        <v>183</v>
      </c>
      <c r="G506" s="70" t="s">
        <v>2187</v>
      </c>
      <c r="H506" s="70" t="s">
        <v>2188</v>
      </c>
      <c r="I506" s="148"/>
      <c r="J506" s="71">
        <v>2.763966081446636</v>
      </c>
      <c r="K506" s="71">
        <v>0.21214126763866031</v>
      </c>
      <c r="L506" s="71">
        <v>1.0747903675560464</v>
      </c>
      <c r="M506" s="71">
        <v>3.3614318180228313</v>
      </c>
      <c r="N506" s="71">
        <v>5.6762371475698288</v>
      </c>
      <c r="O506" s="71">
        <v>3.1263402373563278</v>
      </c>
      <c r="P506" s="71">
        <v>3.4319575509128382</v>
      </c>
      <c r="Q506" s="71">
        <v>0.20624123181916801</v>
      </c>
      <c r="R506" s="71">
        <v>0</v>
      </c>
      <c r="S506" s="71">
        <v>0</v>
      </c>
      <c r="T506" s="72"/>
      <c r="U506" s="71">
        <v>312206</v>
      </c>
      <c r="V506" s="71">
        <v>97</v>
      </c>
      <c r="W506" s="71">
        <v>19</v>
      </c>
      <c r="X506" s="71">
        <v>734</v>
      </c>
      <c r="Y506" s="71">
        <v>1379</v>
      </c>
      <c r="Z506" s="71">
        <v>1905</v>
      </c>
      <c r="AA506" s="71">
        <v>718</v>
      </c>
      <c r="AB506" s="71">
        <v>3254</v>
      </c>
      <c r="AC506" s="71">
        <v>0</v>
      </c>
      <c r="AD506" s="71">
        <v>0</v>
      </c>
      <c r="AE506" s="72"/>
      <c r="AF506" s="71">
        <v>3193268.3916016319</v>
      </c>
      <c r="AG506" s="71">
        <v>132117.7696514999</v>
      </c>
      <c r="AH506" s="71">
        <v>137745.20546052311</v>
      </c>
      <c r="AI506" s="71">
        <v>4244684.206188485</v>
      </c>
      <c r="AJ506" s="71">
        <v>7094076.5395699358</v>
      </c>
      <c r="AK506" s="71">
        <v>0</v>
      </c>
      <c r="AL506" s="71">
        <v>0</v>
      </c>
      <c r="AM506" s="71">
        <v>447916.71425570542</v>
      </c>
      <c r="AN506" s="71">
        <v>0</v>
      </c>
      <c r="AO506" s="71">
        <v>0</v>
      </c>
      <c r="AP506" s="71">
        <v>15249808.826727781</v>
      </c>
      <c r="AQ506" s="72"/>
      <c r="AR506" s="71">
        <v>3</v>
      </c>
      <c r="AS506" s="71">
        <v>2</v>
      </c>
      <c r="AT506" s="71">
        <v>0</v>
      </c>
      <c r="AU506" s="71">
        <v>1</v>
      </c>
      <c r="AV506" s="71">
        <v>0</v>
      </c>
      <c r="AW506" s="71">
        <v>0</v>
      </c>
      <c r="AX506" s="71"/>
      <c r="AY506" s="72"/>
      <c r="AZ506" s="71">
        <v>15</v>
      </c>
      <c r="BA506" s="71">
        <v>45</v>
      </c>
      <c r="BB506" s="71">
        <v>0</v>
      </c>
      <c r="BC506" s="71">
        <v>1100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2203</v>
      </c>
      <c r="B507" s="70">
        <v>101</v>
      </c>
      <c r="C507" s="70">
        <v>16</v>
      </c>
      <c r="D507" s="70">
        <v>6</v>
      </c>
      <c r="E507" s="70">
        <v>2019</v>
      </c>
      <c r="F507" s="70" t="s">
        <v>158</v>
      </c>
      <c r="G507" s="70" t="s">
        <v>2187</v>
      </c>
      <c r="H507" s="70" t="s">
        <v>2188</v>
      </c>
      <c r="I507" s="148"/>
      <c r="J507" s="71">
        <v>2.3843799627879365</v>
      </c>
      <c r="K507" s="71">
        <v>0.19151121701828838</v>
      </c>
      <c r="L507" s="71">
        <v>1.0784371206634638</v>
      </c>
      <c r="M507" s="71">
        <v>3.4244004289036845</v>
      </c>
      <c r="N507" s="71">
        <v>4.8447409708295641</v>
      </c>
      <c r="O507" s="71">
        <v>2.9884979673057637</v>
      </c>
      <c r="P507" s="71">
        <v>3.1592518922969748</v>
      </c>
      <c r="Q507" s="71">
        <v>0.19339982805081499</v>
      </c>
      <c r="R507" s="71">
        <v>0</v>
      </c>
      <c r="S507" s="71">
        <v>0</v>
      </c>
      <c r="T507" s="72"/>
      <c r="U507" s="71">
        <v>292520</v>
      </c>
      <c r="V507" s="71">
        <v>97</v>
      </c>
      <c r="W507" s="71">
        <v>19</v>
      </c>
      <c r="X507" s="71">
        <v>734</v>
      </c>
      <c r="Y507" s="71">
        <v>1344</v>
      </c>
      <c r="Z507" s="71">
        <v>1871</v>
      </c>
      <c r="AA507" s="71">
        <v>656</v>
      </c>
      <c r="AB507" s="71">
        <v>3134</v>
      </c>
      <c r="AC507" s="71">
        <v>0</v>
      </c>
      <c r="AD507" s="71">
        <v>0</v>
      </c>
      <c r="AE507" s="72"/>
      <c r="AF507" s="71">
        <v>2992851.5701224538</v>
      </c>
      <c r="AG507" s="71">
        <v>128394.14809519119</v>
      </c>
      <c r="AH507" s="71">
        <v>149888.54244246581</v>
      </c>
      <c r="AI507" s="71">
        <v>4771251.2201422146</v>
      </c>
      <c r="AJ507" s="71">
        <v>7067976.4832073376</v>
      </c>
      <c r="AK507" s="71">
        <v>0</v>
      </c>
      <c r="AL507" s="71">
        <v>0</v>
      </c>
      <c r="AM507" s="71">
        <v>426827.20726063149</v>
      </c>
      <c r="AN507" s="71">
        <v>0</v>
      </c>
      <c r="AO507" s="71">
        <v>0</v>
      </c>
      <c r="AP507" s="71">
        <v>15537189.171270294</v>
      </c>
      <c r="AQ507" s="72"/>
      <c r="AR507" s="71">
        <v>3</v>
      </c>
      <c r="AS507" s="71">
        <v>2</v>
      </c>
      <c r="AT507" s="71">
        <v>0</v>
      </c>
      <c r="AU507" s="71">
        <v>1</v>
      </c>
      <c r="AV507" s="71">
        <v>0</v>
      </c>
      <c r="AW507" s="71">
        <v>0</v>
      </c>
      <c r="AX507" s="71"/>
      <c r="AY507" s="72"/>
      <c r="AZ507" s="71">
        <v>14.5</v>
      </c>
      <c r="BA507" s="71">
        <v>45.3</v>
      </c>
      <c r="BB507" s="71">
        <v>0</v>
      </c>
      <c r="BC507" s="71">
        <v>1100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2204</v>
      </c>
      <c r="B508" s="70">
        <v>102</v>
      </c>
      <c r="C508" s="70">
        <v>17</v>
      </c>
      <c r="D508" s="70">
        <v>6</v>
      </c>
      <c r="E508" s="70">
        <v>2020</v>
      </c>
      <c r="F508" s="70" t="s">
        <v>159</v>
      </c>
      <c r="G508" s="70" t="s">
        <v>2187</v>
      </c>
      <c r="H508" s="70" t="s">
        <v>2188</v>
      </c>
      <c r="I508" s="148"/>
      <c r="J508" s="71">
        <v>1.9986449426229469</v>
      </c>
      <c r="K508" s="71">
        <v>0.13702146375746335</v>
      </c>
      <c r="L508" s="71">
        <v>1.5899152860037764</v>
      </c>
      <c r="M508" s="71">
        <v>2.6557537768359585</v>
      </c>
      <c r="N508" s="71">
        <v>4.2357935383834864</v>
      </c>
      <c r="O508" s="71">
        <v>2.5665675708501734</v>
      </c>
      <c r="P508" s="71">
        <v>2.9134069973584387</v>
      </c>
      <c r="Q508" s="71">
        <v>0.17983020636670499</v>
      </c>
      <c r="R508" s="71">
        <v>0</v>
      </c>
      <c r="S508" s="71">
        <v>0</v>
      </c>
      <c r="T508" s="72"/>
      <c r="U508" s="71">
        <v>226961</v>
      </c>
      <c r="V508" s="71">
        <v>63</v>
      </c>
      <c r="W508" s="71">
        <v>25</v>
      </c>
      <c r="X508" s="71">
        <v>715</v>
      </c>
      <c r="Y508" s="71">
        <v>1328</v>
      </c>
      <c r="Z508" s="71">
        <v>1834</v>
      </c>
      <c r="AA508" s="71">
        <v>643</v>
      </c>
      <c r="AB508" s="71">
        <v>3050</v>
      </c>
      <c r="AC508" s="71">
        <v>0</v>
      </c>
      <c r="AD508" s="71">
        <v>0</v>
      </c>
      <c r="AE508" s="72"/>
      <c r="AF508" s="71">
        <v>2287513.1106783329</v>
      </c>
      <c r="AG508" s="71">
        <v>87776.765526347299</v>
      </c>
      <c r="AH508" s="71">
        <v>226249.96857302162</v>
      </c>
      <c r="AI508" s="71">
        <v>3872537.0714630629</v>
      </c>
      <c r="AJ508" s="71">
        <v>6687935.4261259334</v>
      </c>
      <c r="AK508" s="71"/>
      <c r="AL508" s="71"/>
      <c r="AM508" s="71">
        <v>398058.88620676618</v>
      </c>
      <c r="AN508" s="71"/>
      <c r="AO508" s="71"/>
      <c r="AP508" s="71">
        <v>13560071.228573466</v>
      </c>
      <c r="AQ508" s="72"/>
      <c r="AR508" s="71">
        <v>3</v>
      </c>
      <c r="AS508" s="71">
        <v>2</v>
      </c>
      <c r="AT508" s="71">
        <v>0</v>
      </c>
      <c r="AU508" s="71">
        <v>2</v>
      </c>
      <c r="AV508" s="71">
        <v>0</v>
      </c>
      <c r="AW508" s="71">
        <v>0</v>
      </c>
      <c r="AX508" s="71"/>
      <c r="AY508" s="72"/>
      <c r="AZ508" s="71">
        <v>14.5</v>
      </c>
      <c r="BA508" s="71">
        <v>45.3</v>
      </c>
      <c r="BB508" s="71">
        <v>0</v>
      </c>
      <c r="BC508" s="71">
        <v>9330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2205</v>
      </c>
      <c r="B509" s="70">
        <v>102</v>
      </c>
      <c r="C509" s="70">
        <v>18</v>
      </c>
      <c r="D509" s="70">
        <v>6</v>
      </c>
      <c r="E509" s="70">
        <v>2021</v>
      </c>
      <c r="F509" s="70" t="s">
        <v>160</v>
      </c>
      <c r="G509" s="70" t="s">
        <v>2187</v>
      </c>
      <c r="H509" s="70" t="s">
        <v>2188</v>
      </c>
      <c r="I509" s="148"/>
      <c r="J509" s="71">
        <v>2.0387277791012703</v>
      </c>
      <c r="K509" s="71">
        <v>0.14502566012000354</v>
      </c>
      <c r="L509" s="71">
        <v>1.2643534003680426</v>
      </c>
      <c r="M509" s="71">
        <v>3.2467448102873142</v>
      </c>
      <c r="N509" s="71">
        <v>4.6602629742905934</v>
      </c>
      <c r="O509" s="71">
        <v>2.454599015049252</v>
      </c>
      <c r="P509" s="71">
        <v>2.9831235568451415</v>
      </c>
      <c r="Q509" s="71">
        <v>0.171716482855859</v>
      </c>
      <c r="R509" s="71">
        <v>0</v>
      </c>
      <c r="S509" s="71">
        <v>0</v>
      </c>
      <c r="T509" s="72"/>
      <c r="U509" s="71">
        <v>262158</v>
      </c>
      <c r="V509" s="71">
        <v>63</v>
      </c>
      <c r="W509" s="71">
        <v>25</v>
      </c>
      <c r="X509" s="71">
        <v>715</v>
      </c>
      <c r="Y509" s="71">
        <v>1292</v>
      </c>
      <c r="Z509" s="71">
        <v>1806</v>
      </c>
      <c r="AA509" s="71">
        <v>642</v>
      </c>
      <c r="AB509" s="71">
        <v>2941</v>
      </c>
      <c r="AC509" s="71">
        <v>0</v>
      </c>
      <c r="AD509" s="71">
        <v>0</v>
      </c>
      <c r="AE509" s="72"/>
      <c r="AF509" s="71">
        <v>2288046.4004721651</v>
      </c>
      <c r="AG509" s="71">
        <v>92817.765376076786</v>
      </c>
      <c r="AH509" s="71">
        <v>200449.39400025253</v>
      </c>
      <c r="AI509" s="71">
        <v>4786240.1960119829</v>
      </c>
      <c r="AJ509" s="71">
        <v>6658741.0794444736</v>
      </c>
      <c r="AK509" s="71">
        <v>0</v>
      </c>
      <c r="AL509" s="71">
        <v>0</v>
      </c>
      <c r="AM509" s="71">
        <v>386047.09404274839</v>
      </c>
      <c r="AN509" s="71">
        <v>0</v>
      </c>
      <c r="AO509" s="71">
        <v>0</v>
      </c>
      <c r="AP509" s="71">
        <v>14412341.9293477</v>
      </c>
      <c r="AQ509" s="72"/>
      <c r="AR509" s="71">
        <v>6</v>
      </c>
      <c r="AS509" s="71">
        <v>2</v>
      </c>
      <c r="AT509" s="71">
        <v>0</v>
      </c>
      <c r="AU509" s="71">
        <v>2</v>
      </c>
      <c r="AV509" s="71">
        <v>0</v>
      </c>
      <c r="AW509" s="71">
        <v>0</v>
      </c>
      <c r="AX509" s="71"/>
      <c r="AY509" s="72"/>
      <c r="AZ509" s="71">
        <v>28.2</v>
      </c>
      <c r="BA509" s="71">
        <v>45.3</v>
      </c>
      <c r="BB509" s="71">
        <v>0</v>
      </c>
      <c r="BC509" s="71">
        <v>9330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2206</v>
      </c>
      <c r="B510" s="70">
        <v>102</v>
      </c>
      <c r="C510" s="70">
        <v>19</v>
      </c>
      <c r="D510" s="70">
        <v>6</v>
      </c>
      <c r="E510" s="70">
        <v>2022</v>
      </c>
      <c r="F510" s="70" t="s">
        <v>161</v>
      </c>
      <c r="G510" s="70" t="s">
        <v>2187</v>
      </c>
      <c r="H510" s="70" t="s">
        <v>2188</v>
      </c>
      <c r="I510" s="148"/>
      <c r="J510" s="71">
        <v>1.987308566835138</v>
      </c>
      <c r="K510" s="71">
        <v>0.13483679458194869</v>
      </c>
      <c r="L510" s="71">
        <v>1.1551083825352129</v>
      </c>
      <c r="M510" s="71">
        <v>2.9369256635564209</v>
      </c>
      <c r="N510" s="71">
        <v>4.9254897415508374</v>
      </c>
      <c r="O510" s="71">
        <v>2.5706205502038371</v>
      </c>
      <c r="P510" s="71">
        <v>2.9017157011753336</v>
      </c>
      <c r="Q510" s="71">
        <v>0.16724922256262639</v>
      </c>
      <c r="R510" s="71">
        <v>0</v>
      </c>
      <c r="S510" s="71">
        <v>0.2566275915008247</v>
      </c>
      <c r="T510" s="72"/>
      <c r="U510" s="71">
        <v>258811</v>
      </c>
      <c r="V510" s="71">
        <v>63</v>
      </c>
      <c r="W510" s="71">
        <v>25</v>
      </c>
      <c r="X510" s="71">
        <v>715</v>
      </c>
      <c r="Y510" s="71">
        <v>1277</v>
      </c>
      <c r="Z510" s="71">
        <v>1797</v>
      </c>
      <c r="AA510" s="71">
        <v>634</v>
      </c>
      <c r="AB510" s="71">
        <v>2841</v>
      </c>
      <c r="AC510" s="71">
        <v>0</v>
      </c>
      <c r="AD510" s="71">
        <v>0.2566275915008247</v>
      </c>
      <c r="AE510" s="72"/>
      <c r="AF510" s="71">
        <v>2164442.8840115611</v>
      </c>
      <c r="AG510" s="71">
        <v>93512.943199230154</v>
      </c>
      <c r="AH510" s="71">
        <v>172105.61184123348</v>
      </c>
      <c r="AI510" s="71">
        <v>4224751.2060341658</v>
      </c>
      <c r="AJ510" s="71">
        <v>7385458.2021301556</v>
      </c>
      <c r="AK510" s="71">
        <v>0</v>
      </c>
      <c r="AL510" s="71">
        <v>0</v>
      </c>
      <c r="AM510" s="71">
        <v>366850.64341061527</v>
      </c>
      <c r="AN510" s="71">
        <v>0</v>
      </c>
      <c r="AO510" s="71">
        <v>0</v>
      </c>
      <c r="AP510" s="71">
        <v>14407121.490626961</v>
      </c>
      <c r="AQ510" s="72"/>
      <c r="AR510" s="71">
        <v>6</v>
      </c>
      <c r="AS510" s="71">
        <v>2</v>
      </c>
      <c r="AT510" s="71">
        <v>0</v>
      </c>
      <c r="AU510" s="71">
        <v>2</v>
      </c>
      <c r="AV510" s="71">
        <v>0</v>
      </c>
      <c r="AW510" s="71">
        <v>0</v>
      </c>
      <c r="AX510" s="71"/>
      <c r="AY510" s="72"/>
      <c r="AZ510" s="71">
        <v>28.200000000000003</v>
      </c>
      <c r="BA510" s="71">
        <v>45.3</v>
      </c>
      <c r="BB510" s="71">
        <v>0</v>
      </c>
      <c r="BC510" s="71">
        <v>9330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2207</v>
      </c>
      <c r="B511" s="70">
        <v>102</v>
      </c>
      <c r="C511" s="70">
        <v>20</v>
      </c>
      <c r="D511" s="70">
        <v>6</v>
      </c>
      <c r="E511" s="70">
        <v>2023</v>
      </c>
      <c r="F511" s="70" t="s">
        <v>1539</v>
      </c>
      <c r="G511" s="70" t="s">
        <v>2187</v>
      </c>
      <c r="H511" s="70" t="s">
        <v>2188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v>
      </c>
      <c r="AS511" s="71">
        <v>2</v>
      </c>
      <c r="AT511" s="71">
        <v>0</v>
      </c>
      <c r="AU511" s="71">
        <v>2</v>
      </c>
      <c r="AV511" s="71">
        <v>0</v>
      </c>
      <c r="AW511" s="71">
        <v>0</v>
      </c>
      <c r="AX511" s="71"/>
      <c r="AY511" s="72"/>
      <c r="AZ511" s="71">
        <v>28.200000000000003</v>
      </c>
      <c r="BA511" s="71">
        <v>45.3</v>
      </c>
      <c r="BB511" s="71">
        <v>0</v>
      </c>
      <c r="BC511" s="71">
        <v>9330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2208</v>
      </c>
      <c r="B512" s="70">
        <v>102</v>
      </c>
      <c r="C512" s="70">
        <v>21</v>
      </c>
      <c r="D512" s="70">
        <v>6</v>
      </c>
      <c r="E512" s="70">
        <v>2024</v>
      </c>
      <c r="F512" s="70" t="s">
        <v>1554</v>
      </c>
      <c r="G512" s="70" t="s">
        <v>2187</v>
      </c>
      <c r="H512" s="70" t="s">
        <v>2188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2209</v>
      </c>
      <c r="B513" s="70">
        <v>52</v>
      </c>
      <c r="C513" s="70">
        <v>1</v>
      </c>
      <c r="D513" s="70">
        <v>4</v>
      </c>
      <c r="E513" s="70">
        <v>1990</v>
      </c>
      <c r="F513" s="70" t="s">
        <v>787</v>
      </c>
      <c r="G513" s="70" t="s">
        <v>2210</v>
      </c>
      <c r="H513" s="70" t="s">
        <v>2211</v>
      </c>
      <c r="I513" s="148"/>
      <c r="J513" s="71">
        <v>0.61556930581971747</v>
      </c>
      <c r="K513" s="71">
        <v>0.74762573227852425</v>
      </c>
      <c r="L513" s="71">
        <v>3.072444758050219</v>
      </c>
      <c r="M513" s="71">
        <v>1.9846831565442431</v>
      </c>
      <c r="N513" s="71">
        <v>2.7689703151403209</v>
      </c>
      <c r="O513" s="71">
        <v>3.5204445242651738</v>
      </c>
      <c r="P513" s="71">
        <v>3.274150240894711</v>
      </c>
      <c r="Q513" s="71">
        <v>0.218580136674382</v>
      </c>
      <c r="R513" s="71">
        <v>0</v>
      </c>
      <c r="S513" s="71">
        <v>0.32271433956932688</v>
      </c>
      <c r="T513" s="72"/>
      <c r="U513" s="71">
        <v>50460</v>
      </c>
      <c r="V513" s="71">
        <v>313</v>
      </c>
      <c r="W513" s="71">
        <v>28</v>
      </c>
      <c r="X513" s="71">
        <v>677</v>
      </c>
      <c r="Y513" s="71">
        <v>1100</v>
      </c>
      <c r="Z513" s="71">
        <v>1448</v>
      </c>
      <c r="AA513" s="71">
        <v>795</v>
      </c>
      <c r="AB513" s="71">
        <v>3549</v>
      </c>
      <c r="AC513" s="71">
        <v>0</v>
      </c>
      <c r="AD513" s="71">
        <v>0.32271433956932688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2212</v>
      </c>
      <c r="B514" s="70">
        <v>53</v>
      </c>
      <c r="C514" s="70">
        <v>2</v>
      </c>
      <c r="D514" s="70">
        <v>4</v>
      </c>
      <c r="E514" s="70">
        <v>2005</v>
      </c>
      <c r="F514" s="70" t="s">
        <v>789</v>
      </c>
      <c r="G514" s="70" t="s">
        <v>2210</v>
      </c>
      <c r="H514" s="70" t="s">
        <v>2211</v>
      </c>
      <c r="I514" s="148"/>
      <c r="J514" s="71">
        <v>12.315396171454969</v>
      </c>
      <c r="K514" s="71">
        <v>0.26671391068437988</v>
      </c>
      <c r="L514" s="71">
        <v>4.516256466766853</v>
      </c>
      <c r="M514" s="71">
        <v>4.6662055589876728</v>
      </c>
      <c r="N514" s="71">
        <v>3.420432177638935</v>
      </c>
      <c r="O514" s="71">
        <v>4.4730080636587326</v>
      </c>
      <c r="P514" s="71">
        <v>7.1105302003603894</v>
      </c>
      <c r="Q514" s="71">
        <v>0.19530096065768099</v>
      </c>
      <c r="R514" s="71">
        <v>0</v>
      </c>
      <c r="S514" s="71">
        <v>0</v>
      </c>
      <c r="T514" s="72"/>
      <c r="U514" s="71">
        <v>827071</v>
      </c>
      <c r="V514" s="71">
        <v>135</v>
      </c>
      <c r="W514" s="71">
        <v>50</v>
      </c>
      <c r="X514" s="71">
        <v>889</v>
      </c>
      <c r="Y514" s="71">
        <v>1204</v>
      </c>
      <c r="Z514" s="71">
        <v>2129</v>
      </c>
      <c r="AA514" s="71">
        <v>1414</v>
      </c>
      <c r="AB514" s="71">
        <v>3315</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2213</v>
      </c>
      <c r="B515" s="70">
        <v>54</v>
      </c>
      <c r="C515" s="70">
        <v>3</v>
      </c>
      <c r="D515" s="70">
        <v>4</v>
      </c>
      <c r="E515" s="70">
        <v>2006</v>
      </c>
      <c r="F515" s="70" t="s">
        <v>790</v>
      </c>
      <c r="G515" s="70" t="s">
        <v>2210</v>
      </c>
      <c r="H515" s="70" t="s">
        <v>2211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2214</v>
      </c>
      <c r="B516" s="70">
        <v>55</v>
      </c>
      <c r="C516" s="70">
        <v>4</v>
      </c>
      <c r="D516" s="70">
        <v>4</v>
      </c>
      <c r="E516" s="70">
        <v>2007</v>
      </c>
      <c r="F516" s="70" t="s">
        <v>791</v>
      </c>
      <c r="G516" s="70" t="s">
        <v>2210</v>
      </c>
      <c r="H516" s="70" t="s">
        <v>2211</v>
      </c>
      <c r="I516" s="148"/>
      <c r="J516" s="71">
        <v>11.731371581861779</v>
      </c>
      <c r="K516" s="71">
        <v>0.29672506177194219</v>
      </c>
      <c r="L516" s="71">
        <v>22.10130627208056</v>
      </c>
      <c r="M516" s="71">
        <v>4.7472443653071537</v>
      </c>
      <c r="N516" s="71">
        <v>3.8371281430931998</v>
      </c>
      <c r="O516" s="71">
        <v>4.3493086626943391</v>
      </c>
      <c r="P516" s="71">
        <v>8.7219044089423363</v>
      </c>
      <c r="Q516" s="71">
        <v>0.2076979060005</v>
      </c>
      <c r="R516" s="71">
        <v>0</v>
      </c>
      <c r="S516" s="71">
        <v>0</v>
      </c>
      <c r="T516" s="72"/>
      <c r="U516" s="71">
        <v>791566</v>
      </c>
      <c r="V516" s="71">
        <v>141</v>
      </c>
      <c r="W516" s="71">
        <v>225</v>
      </c>
      <c r="X516" s="71">
        <v>1048</v>
      </c>
      <c r="Y516" s="71">
        <v>1262</v>
      </c>
      <c r="Z516" s="71">
        <v>2152</v>
      </c>
      <c r="AA516" s="71">
        <v>1708</v>
      </c>
      <c r="AB516" s="71">
        <v>3339</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2215</v>
      </c>
      <c r="B517" s="70">
        <v>56</v>
      </c>
      <c r="C517" s="70">
        <v>5</v>
      </c>
      <c r="D517" s="70">
        <v>4</v>
      </c>
      <c r="E517" s="70">
        <v>2008</v>
      </c>
      <c r="F517" s="70" t="s">
        <v>792</v>
      </c>
      <c r="G517" s="70" t="s">
        <v>2210</v>
      </c>
      <c r="H517" s="70" t="s">
        <v>2211</v>
      </c>
      <c r="I517" s="148"/>
      <c r="J517" s="71">
        <v>11.570397530398051</v>
      </c>
      <c r="K517" s="71">
        <v>0.2248484375189346</v>
      </c>
      <c r="L517" s="71">
        <v>17.57169840026814</v>
      </c>
      <c r="M517" s="71">
        <v>4.9654484010769444</v>
      </c>
      <c r="N517" s="71">
        <v>3.6969848114169772</v>
      </c>
      <c r="O517" s="71">
        <v>4.2291670690693577</v>
      </c>
      <c r="P517" s="71">
        <v>8.3498161003165308</v>
      </c>
      <c r="Q517" s="71">
        <v>0.20396981575311501</v>
      </c>
      <c r="R517" s="71">
        <v>0</v>
      </c>
      <c r="S517" s="71">
        <v>0</v>
      </c>
      <c r="T517" s="72"/>
      <c r="U517" s="71">
        <v>819145</v>
      </c>
      <c r="V517" s="71">
        <v>141</v>
      </c>
      <c r="W517" s="71">
        <v>225</v>
      </c>
      <c r="X517" s="71">
        <v>1048</v>
      </c>
      <c r="Y517" s="71">
        <v>1269</v>
      </c>
      <c r="Z517" s="71">
        <v>2166</v>
      </c>
      <c r="AA517" s="71">
        <v>1637</v>
      </c>
      <c r="AB517" s="71">
        <v>3333</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2216</v>
      </c>
      <c r="B518" s="70">
        <v>57</v>
      </c>
      <c r="C518" s="70">
        <v>6</v>
      </c>
      <c r="D518" s="70">
        <v>4</v>
      </c>
      <c r="E518" s="70">
        <v>2009</v>
      </c>
      <c r="F518" s="70" t="s">
        <v>176</v>
      </c>
      <c r="G518" s="70" t="s">
        <v>2210</v>
      </c>
      <c r="H518" s="70" t="s">
        <v>2211</v>
      </c>
      <c r="I518" s="148"/>
      <c r="J518" s="71">
        <v>13.91341031618437</v>
      </c>
      <c r="K518" s="71">
        <v>0.17905483421996091</v>
      </c>
      <c r="L518" s="71">
        <v>4.8119613961946213</v>
      </c>
      <c r="M518" s="71">
        <v>4.2328986702573328</v>
      </c>
      <c r="N518" s="71">
        <v>3.155009764287533</v>
      </c>
      <c r="O518" s="71">
        <v>4.3281786116420653</v>
      </c>
      <c r="P518" s="71">
        <v>7.7358873596360596</v>
      </c>
      <c r="Q518" s="71">
        <v>0.193372337668823</v>
      </c>
      <c r="R518" s="71">
        <v>0</v>
      </c>
      <c r="S518" s="71">
        <v>0</v>
      </c>
      <c r="T518" s="72"/>
      <c r="U518" s="71">
        <v>778391</v>
      </c>
      <c r="V518" s="71">
        <v>137</v>
      </c>
      <c r="W518" s="71">
        <v>91</v>
      </c>
      <c r="X518" s="71">
        <v>1043</v>
      </c>
      <c r="Y518" s="71">
        <v>1268</v>
      </c>
      <c r="Z518" s="71">
        <v>2188</v>
      </c>
      <c r="AA518" s="71">
        <v>1557</v>
      </c>
      <c r="AB518" s="71">
        <v>3317</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3.95</v>
      </c>
      <c r="BK518" s="71">
        <v>0</v>
      </c>
      <c r="BL518" s="71">
        <v>0</v>
      </c>
      <c r="BM518" s="71">
        <v>0</v>
      </c>
      <c r="BN518" s="72"/>
      <c r="BO518" s="71">
        <v>0</v>
      </c>
      <c r="BP518" s="71">
        <v>0</v>
      </c>
      <c r="BQ518" s="71">
        <v>1</v>
      </c>
      <c r="BR518" s="71">
        <v>0</v>
      </c>
      <c r="BS518" s="71">
        <v>0</v>
      </c>
      <c r="BT518" s="71">
        <v>0</v>
      </c>
      <c r="BU518"/>
      <c r="BV518" s="70">
        <v>3.95</v>
      </c>
      <c r="BW518" s="70">
        <v>0</v>
      </c>
      <c r="BX518" s="70">
        <v>0</v>
      </c>
      <c r="BY518" s="70">
        <v>0</v>
      </c>
      <c r="BZ518" s="70">
        <v>0</v>
      </c>
      <c r="CA518" s="70">
        <v>0</v>
      </c>
      <c r="CB518" s="70">
        <v>0</v>
      </c>
      <c r="CC518" s="70">
        <v>0</v>
      </c>
      <c r="CD518" s="70">
        <v>0</v>
      </c>
    </row>
    <row r="519" spans="1:82">
      <c r="A519" s="70" t="s">
        <v>2217</v>
      </c>
      <c r="B519" s="70">
        <v>58</v>
      </c>
      <c r="C519" s="70">
        <v>7</v>
      </c>
      <c r="D519" s="70">
        <v>4</v>
      </c>
      <c r="E519" s="70">
        <v>2010</v>
      </c>
      <c r="F519" s="70" t="s">
        <v>177</v>
      </c>
      <c r="G519" s="70" t="s">
        <v>2210</v>
      </c>
      <c r="H519" s="70" t="s">
        <v>2211</v>
      </c>
      <c r="I519" s="148"/>
      <c r="J519" s="71">
        <v>11.252434589702339</v>
      </c>
      <c r="K519" s="71">
        <v>0.19143411166367011</v>
      </c>
      <c r="L519" s="71">
        <v>4.4585082014243316</v>
      </c>
      <c r="M519" s="71">
        <v>4.2862403007614596</v>
      </c>
      <c r="N519" s="71">
        <v>3.318577337713275</v>
      </c>
      <c r="O519" s="71">
        <v>4.3376943723027326</v>
      </c>
      <c r="P519" s="71">
        <v>7.4601277849210144</v>
      </c>
      <c r="Q519" s="71">
        <v>0.197118250491365</v>
      </c>
      <c r="R519" s="71">
        <v>0</v>
      </c>
      <c r="S519" s="71">
        <v>0</v>
      </c>
      <c r="T519" s="72"/>
      <c r="U519" s="71">
        <v>739170</v>
      </c>
      <c r="V519" s="71">
        <v>137</v>
      </c>
      <c r="W519" s="71">
        <v>91</v>
      </c>
      <c r="X519" s="71">
        <v>1043</v>
      </c>
      <c r="Y519" s="71">
        <v>1260</v>
      </c>
      <c r="Z519" s="71">
        <v>2203</v>
      </c>
      <c r="AA519" s="71">
        <v>1464</v>
      </c>
      <c r="AB519" s="71">
        <v>3240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3.6110000000000002</v>
      </c>
      <c r="BK519" s="71">
        <v>0</v>
      </c>
      <c r="BL519" s="71">
        <v>0</v>
      </c>
      <c r="BM519" s="71">
        <v>0</v>
      </c>
      <c r="BN519" s="72"/>
      <c r="BO519" s="71">
        <v>0</v>
      </c>
      <c r="BP519" s="71">
        <v>0</v>
      </c>
      <c r="BQ519" s="71">
        <v>1</v>
      </c>
      <c r="BR519" s="71">
        <v>0</v>
      </c>
      <c r="BS519" s="71">
        <v>0</v>
      </c>
      <c r="BT519" s="71">
        <v>0</v>
      </c>
      <c r="BU519"/>
      <c r="BV519" s="70">
        <v>3.6110000000000002</v>
      </c>
      <c r="BW519" s="70">
        <v>0</v>
      </c>
      <c r="BX519" s="70">
        <v>0</v>
      </c>
      <c r="BY519" s="70">
        <v>0</v>
      </c>
      <c r="BZ519" s="70">
        <v>0</v>
      </c>
      <c r="CA519" s="70">
        <v>0</v>
      </c>
      <c r="CB519" s="70">
        <v>0</v>
      </c>
      <c r="CC519" s="70">
        <v>0</v>
      </c>
      <c r="CD519" s="70">
        <v>0</v>
      </c>
    </row>
    <row r="520" spans="1:82">
      <c r="A520" s="70" t="s">
        <v>2218</v>
      </c>
      <c r="B520" s="70">
        <v>59</v>
      </c>
      <c r="C520" s="70">
        <v>8</v>
      </c>
      <c r="D520" s="70">
        <v>4</v>
      </c>
      <c r="E520" s="70">
        <v>2011</v>
      </c>
      <c r="F520" s="70" t="s">
        <v>178</v>
      </c>
      <c r="G520" s="1064" t="s">
        <v>2210</v>
      </c>
      <c r="H520" s="70" t="s">
        <v>2211</v>
      </c>
      <c r="I520" s="148"/>
      <c r="J520" s="71">
        <v>8.7077035057674976</v>
      </c>
      <c r="K520" s="71">
        <v>0.29954365819716161</v>
      </c>
      <c r="L520" s="71">
        <v>4.0863939664675106</v>
      </c>
      <c r="M520" s="71">
        <v>5.4155636160503784</v>
      </c>
      <c r="N520" s="71">
        <v>3.4486435039307919</v>
      </c>
      <c r="O520" s="71">
        <v>4.2416074680443767</v>
      </c>
      <c r="P520" s="71">
        <v>6.8833047138267256</v>
      </c>
      <c r="Q520" s="71">
        <v>0.22211033730853699</v>
      </c>
      <c r="R520" s="71">
        <v>0</v>
      </c>
      <c r="S520" s="71">
        <v>0</v>
      </c>
      <c r="T520" s="72"/>
      <c r="U520" s="71">
        <v>575344</v>
      </c>
      <c r="V520" s="71">
        <v>137</v>
      </c>
      <c r="W520" s="71">
        <v>91</v>
      </c>
      <c r="X520" s="71">
        <v>1043</v>
      </c>
      <c r="Y520" s="71">
        <v>1246</v>
      </c>
      <c r="Z520" s="71">
        <v>2201</v>
      </c>
      <c r="AA520" s="71">
        <v>1391</v>
      </c>
      <c r="AB520" s="71">
        <v>3165</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3.0510000000000002</v>
      </c>
      <c r="BK520" s="71">
        <v>0</v>
      </c>
      <c r="BL520" s="71">
        <v>0</v>
      </c>
      <c r="BM520" s="71">
        <v>0</v>
      </c>
      <c r="BN520" s="72"/>
      <c r="BO520" s="71">
        <v>0</v>
      </c>
      <c r="BP520" s="71">
        <v>0</v>
      </c>
      <c r="BQ520" s="71">
        <v>1</v>
      </c>
      <c r="BR520" s="71">
        <v>0</v>
      </c>
      <c r="BS520" s="71">
        <v>0</v>
      </c>
      <c r="BT520" s="71">
        <v>0</v>
      </c>
      <c r="BU520"/>
      <c r="BV520" s="70">
        <v>3.0510000000000002</v>
      </c>
      <c r="BW520" s="70">
        <v>0</v>
      </c>
      <c r="BX520" s="70">
        <v>0</v>
      </c>
      <c r="BY520" s="70">
        <v>0</v>
      </c>
      <c r="BZ520" s="70">
        <v>0</v>
      </c>
      <c r="CA520" s="70">
        <v>0</v>
      </c>
      <c r="CB520" s="70">
        <v>0</v>
      </c>
      <c r="CC520" s="70">
        <v>0</v>
      </c>
      <c r="CD520" s="70">
        <v>0</v>
      </c>
    </row>
    <row r="521" spans="1:82">
      <c r="A521" s="70" t="s">
        <v>2219</v>
      </c>
      <c r="B521" s="70">
        <v>60</v>
      </c>
      <c r="C521" s="70">
        <v>9</v>
      </c>
      <c r="D521" s="70">
        <v>4</v>
      </c>
      <c r="E521" s="70">
        <v>2012</v>
      </c>
      <c r="F521" s="70" t="s">
        <v>179</v>
      </c>
      <c r="G521" s="1064" t="s">
        <v>2210</v>
      </c>
      <c r="H521" s="70" t="s">
        <v>2211</v>
      </c>
      <c r="I521" s="148"/>
      <c r="J521" s="71">
        <v>8.9102030203877423</v>
      </c>
      <c r="K521" s="71">
        <v>0.28400276378316752</v>
      </c>
      <c r="L521" s="71">
        <v>4.0295756072337028</v>
      </c>
      <c r="M521" s="71">
        <v>5.5703818398173368</v>
      </c>
      <c r="N521" s="71">
        <v>3.6430111885137149</v>
      </c>
      <c r="O521" s="71">
        <v>4.2617645609555588</v>
      </c>
      <c r="P521" s="71">
        <v>6.6736367050670724</v>
      </c>
      <c r="Q521" s="71">
        <v>0.24108966813921601</v>
      </c>
      <c r="R521" s="71">
        <v>0</v>
      </c>
      <c r="S521" s="71">
        <v>0</v>
      </c>
      <c r="T521" s="72"/>
      <c r="U521" s="71">
        <v>576405</v>
      </c>
      <c r="V521" s="71">
        <v>137</v>
      </c>
      <c r="W521" s="71">
        <v>91</v>
      </c>
      <c r="X521" s="71">
        <v>1043</v>
      </c>
      <c r="Y521" s="71">
        <v>1260</v>
      </c>
      <c r="Z521" s="71">
        <v>2229</v>
      </c>
      <c r="AA521" s="71">
        <v>1341</v>
      </c>
      <c r="AB521" s="71">
        <v>3162</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3.6829999999999998</v>
      </c>
      <c r="BK521" s="71">
        <v>0</v>
      </c>
      <c r="BL521" s="71">
        <v>0</v>
      </c>
      <c r="BM521" s="71">
        <v>0</v>
      </c>
      <c r="BN521" s="72"/>
      <c r="BO521" s="71">
        <v>0</v>
      </c>
      <c r="BP521" s="71">
        <v>0</v>
      </c>
      <c r="BQ521" s="71">
        <v>1</v>
      </c>
      <c r="BR521" s="71">
        <v>0</v>
      </c>
      <c r="BS521" s="71">
        <v>0</v>
      </c>
      <c r="BT521" s="71">
        <v>0</v>
      </c>
      <c r="BU521"/>
      <c r="BV521" s="70">
        <v>3.6829999999999998</v>
      </c>
      <c r="BW521" s="70">
        <v>0</v>
      </c>
      <c r="BX521" s="70">
        <v>0</v>
      </c>
      <c r="BY521" s="70">
        <v>0</v>
      </c>
      <c r="BZ521" s="70">
        <v>0</v>
      </c>
      <c r="CA521" s="70">
        <v>0</v>
      </c>
      <c r="CB521" s="70">
        <v>0</v>
      </c>
      <c r="CC521" s="70">
        <v>0</v>
      </c>
      <c r="CD521" s="70">
        <v>0</v>
      </c>
    </row>
    <row r="522" spans="1:82">
      <c r="A522" s="70" t="s">
        <v>2220</v>
      </c>
      <c r="B522" s="70">
        <v>61</v>
      </c>
      <c r="C522" s="70">
        <v>10</v>
      </c>
      <c r="D522" s="70">
        <v>4</v>
      </c>
      <c r="E522" s="70">
        <v>2013</v>
      </c>
      <c r="F522" s="70" t="s">
        <v>180</v>
      </c>
      <c r="G522" s="70" t="s">
        <v>2210</v>
      </c>
      <c r="H522" s="70" t="s">
        <v>2211</v>
      </c>
      <c r="I522" s="148"/>
      <c r="J522" s="71">
        <v>11.250513586403869</v>
      </c>
      <c r="K522" s="71">
        <v>0.25479932997094351</v>
      </c>
      <c r="L522" s="71">
        <v>3.6863059112621461</v>
      </c>
      <c r="M522" s="71">
        <v>5.8848637995324529</v>
      </c>
      <c r="N522" s="71">
        <v>3.7896207058551088</v>
      </c>
      <c r="O522" s="71">
        <v>3.9862746535882359</v>
      </c>
      <c r="P522" s="71">
        <v>6.4040565452955587</v>
      </c>
      <c r="Q522" s="71">
        <v>0.242739656738128</v>
      </c>
      <c r="R522" s="71">
        <v>0</v>
      </c>
      <c r="S522" s="71">
        <v>0</v>
      </c>
      <c r="T522" s="72"/>
      <c r="U522" s="71">
        <v>677808</v>
      </c>
      <c r="V522" s="71">
        <v>137</v>
      </c>
      <c r="W522" s="71">
        <v>91</v>
      </c>
      <c r="X522" s="71">
        <v>1043</v>
      </c>
      <c r="Y522" s="71">
        <v>1243</v>
      </c>
      <c r="Z522" s="71">
        <v>2178</v>
      </c>
      <c r="AA522" s="71">
        <v>1282</v>
      </c>
      <c r="AB522" s="71">
        <v>3138</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4.2640000000000002</v>
      </c>
      <c r="BK522" s="71">
        <v>0</v>
      </c>
      <c r="BL522" s="71">
        <v>0</v>
      </c>
      <c r="BM522" s="71">
        <v>0</v>
      </c>
      <c r="BN522" s="72"/>
      <c r="BO522" s="71">
        <v>0</v>
      </c>
      <c r="BP522" s="71">
        <v>0</v>
      </c>
      <c r="BQ522" s="71">
        <v>1</v>
      </c>
      <c r="BR522" s="71">
        <v>0</v>
      </c>
      <c r="BS522" s="71">
        <v>0</v>
      </c>
      <c r="BT522" s="71">
        <v>0</v>
      </c>
      <c r="BU522"/>
      <c r="BV522" s="70">
        <v>4.2640000000000002</v>
      </c>
      <c r="BW522" s="70">
        <v>0</v>
      </c>
      <c r="BX522" s="70">
        <v>0</v>
      </c>
      <c r="BY522" s="70">
        <v>0</v>
      </c>
      <c r="BZ522" s="70">
        <v>0</v>
      </c>
      <c r="CA522" s="70">
        <v>0</v>
      </c>
      <c r="CB522" s="70">
        <v>0</v>
      </c>
      <c r="CC522" s="70">
        <v>0</v>
      </c>
      <c r="CD522" s="70">
        <v>0</v>
      </c>
    </row>
    <row r="523" spans="1:82">
      <c r="A523" s="70" t="s">
        <v>2221</v>
      </c>
      <c r="B523" s="70">
        <v>62</v>
      </c>
      <c r="C523" s="70">
        <v>11</v>
      </c>
      <c r="D523" s="70">
        <v>4</v>
      </c>
      <c r="E523" s="70">
        <v>2014</v>
      </c>
      <c r="F523" s="70" t="s">
        <v>181</v>
      </c>
      <c r="G523" s="70" t="s">
        <v>2210</v>
      </c>
      <c r="H523" s="70" t="s">
        <v>2211</v>
      </c>
      <c r="I523" s="148"/>
      <c r="J523" s="71">
        <v>9.6755146389484352</v>
      </c>
      <c r="K523" s="71">
        <v>0.2402846312090893</v>
      </c>
      <c r="L523" s="71">
        <v>6.8555448108593806</v>
      </c>
      <c r="M523" s="71">
        <v>4.7870806406870381</v>
      </c>
      <c r="N523" s="71">
        <v>3.74458401520313</v>
      </c>
      <c r="O523" s="71">
        <v>3.7709339767173273</v>
      </c>
      <c r="P523" s="71">
        <v>6.196320058319448</v>
      </c>
      <c r="Q523" s="71">
        <v>0.228663849718238</v>
      </c>
      <c r="R523" s="71">
        <v>0</v>
      </c>
      <c r="S523" s="71">
        <v>0</v>
      </c>
      <c r="T523" s="72"/>
      <c r="U523" s="71">
        <v>633401</v>
      </c>
      <c r="V523" s="71">
        <v>116</v>
      </c>
      <c r="W523" s="71">
        <v>107</v>
      </c>
      <c r="X523" s="71">
        <v>983</v>
      </c>
      <c r="Y523" s="71">
        <v>1237</v>
      </c>
      <c r="Z523" s="71">
        <v>2170</v>
      </c>
      <c r="AA523" s="71">
        <v>1234</v>
      </c>
      <c r="AB523" s="71">
        <v>3081</v>
      </c>
      <c r="AC523" s="71">
        <v>0</v>
      </c>
      <c r="AD523" s="71">
        <v>0</v>
      </c>
      <c r="AE523" s="72"/>
      <c r="AF523" s="71"/>
      <c r="AG523" s="71"/>
      <c r="AH523" s="71"/>
      <c r="AI523" s="71"/>
      <c r="AJ523" s="71"/>
      <c r="AK523" s="71"/>
      <c r="AL523" s="71"/>
      <c r="AM523" s="71"/>
      <c r="AN523" s="71"/>
      <c r="AO523" s="71"/>
      <c r="AP523" s="71"/>
      <c r="AQ523" s="72"/>
      <c r="AR523" s="71">
        <v>15</v>
      </c>
      <c r="AS523" s="71">
        <v>0</v>
      </c>
      <c r="AT523" s="71">
        <v>0</v>
      </c>
      <c r="AU523" s="71">
        <v>0</v>
      </c>
      <c r="AV523" s="71">
        <v>0</v>
      </c>
      <c r="AW523" s="71">
        <v>0</v>
      </c>
      <c r="AX523" s="71"/>
      <c r="AY523" s="72"/>
      <c r="AZ523" s="71">
        <v>55.2</v>
      </c>
      <c r="BA523" s="71">
        <v>0</v>
      </c>
      <c r="BB523" s="71">
        <v>0</v>
      </c>
      <c r="BC523" s="71">
        <v>0</v>
      </c>
      <c r="BD523" s="71">
        <v>0</v>
      </c>
      <c r="BE523" s="71">
        <v>0</v>
      </c>
      <c r="BF523" s="71"/>
      <c r="BG523" s="72"/>
      <c r="BH523" s="71">
        <v>0</v>
      </c>
      <c r="BI523" s="71">
        <v>0</v>
      </c>
      <c r="BJ523" s="71">
        <v>4.1660000000000004</v>
      </c>
      <c r="BK523" s="71">
        <v>0</v>
      </c>
      <c r="BL523" s="71">
        <v>0</v>
      </c>
      <c r="BM523" s="71">
        <v>0</v>
      </c>
      <c r="BN523" s="72"/>
      <c r="BO523" s="71">
        <v>0</v>
      </c>
      <c r="BP523" s="71">
        <v>0</v>
      </c>
      <c r="BQ523" s="71">
        <v>1</v>
      </c>
      <c r="BR523" s="71">
        <v>0</v>
      </c>
      <c r="BS523" s="71">
        <v>0</v>
      </c>
      <c r="BT523" s="71">
        <v>0</v>
      </c>
      <c r="BU523"/>
      <c r="BV523" s="70">
        <v>4.1660000000000004</v>
      </c>
      <c r="BW523" s="70">
        <v>0</v>
      </c>
      <c r="BX523" s="70">
        <v>0</v>
      </c>
      <c r="BY523" s="70">
        <v>0</v>
      </c>
      <c r="BZ523" s="70">
        <v>0</v>
      </c>
      <c r="CA523" s="70">
        <v>0</v>
      </c>
      <c r="CB523" s="70">
        <v>0</v>
      </c>
      <c r="CC523" s="70">
        <v>0</v>
      </c>
      <c r="CD523" s="70">
        <v>0</v>
      </c>
    </row>
    <row r="524" spans="1:82">
      <c r="A524" s="70" t="s">
        <v>2222</v>
      </c>
      <c r="B524" s="70">
        <v>63</v>
      </c>
      <c r="C524" s="70">
        <v>12</v>
      </c>
      <c r="D524" s="70">
        <v>4</v>
      </c>
      <c r="E524" s="70">
        <v>2015</v>
      </c>
      <c r="F524" s="70" t="s">
        <v>182</v>
      </c>
      <c r="G524" s="70" t="s">
        <v>2210</v>
      </c>
      <c r="H524" s="70" t="s">
        <v>2211</v>
      </c>
      <c r="I524" s="148"/>
      <c r="J524" s="71">
        <v>11.728335270498411</v>
      </c>
      <c r="K524" s="71">
        <v>0.2294359411971903</v>
      </c>
      <c r="L524" s="71">
        <v>7.5731581730418744</v>
      </c>
      <c r="M524" s="71">
        <v>4.8124083089355301</v>
      </c>
      <c r="N524" s="71">
        <v>3.293573729932314</v>
      </c>
      <c r="O524" s="71">
        <v>3.7367099499504874</v>
      </c>
      <c r="P524" s="71">
        <v>5.8946724449334411</v>
      </c>
      <c r="Q524" s="71">
        <v>0.220941009190191</v>
      </c>
      <c r="R524" s="71">
        <v>0</v>
      </c>
      <c r="S524" s="71">
        <v>0</v>
      </c>
      <c r="T524" s="72"/>
      <c r="U524" s="71">
        <v>778224</v>
      </c>
      <c r="V524" s="71">
        <v>116</v>
      </c>
      <c r="W524" s="71">
        <v>107</v>
      </c>
      <c r="X524" s="71">
        <v>983</v>
      </c>
      <c r="Y524" s="71">
        <v>1232</v>
      </c>
      <c r="Z524" s="71">
        <v>2171</v>
      </c>
      <c r="AA524" s="71">
        <v>1173</v>
      </c>
      <c r="AB524" s="71">
        <v>3041</v>
      </c>
      <c r="AC524" s="71">
        <v>0</v>
      </c>
      <c r="AD524" s="71">
        <v>0</v>
      </c>
      <c r="AE524" s="72"/>
      <c r="AF524" s="71">
        <v>5552570.2779619535</v>
      </c>
      <c r="AG524" s="71">
        <v>194661.90620028679</v>
      </c>
      <c r="AH524" s="71">
        <v>1447037.095717008</v>
      </c>
      <c r="AI524" s="71">
        <v>6928905.283522808</v>
      </c>
      <c r="AJ524" s="71">
        <v>4842756.951264631</v>
      </c>
      <c r="AK524" s="71">
        <v>0</v>
      </c>
      <c r="AL524" s="71">
        <v>0</v>
      </c>
      <c r="AM524" s="71">
        <v>416756.29348478169</v>
      </c>
      <c r="AN524" s="71">
        <v>0</v>
      </c>
      <c r="AO524" s="71">
        <v>0</v>
      </c>
      <c r="AP524" s="71">
        <v>19382687.808151469</v>
      </c>
      <c r="AQ524" s="72"/>
      <c r="AR524" s="71">
        <v>23</v>
      </c>
      <c r="AS524" s="71">
        <v>3</v>
      </c>
      <c r="AT524" s="71">
        <v>0</v>
      </c>
      <c r="AU524" s="71">
        <v>0</v>
      </c>
      <c r="AV524" s="71">
        <v>0</v>
      </c>
      <c r="AW524" s="71">
        <v>0</v>
      </c>
      <c r="AX524" s="71"/>
      <c r="AY524" s="72"/>
      <c r="AZ524" s="71">
        <v>97.300000000000011</v>
      </c>
      <c r="BA524" s="71">
        <v>42.3</v>
      </c>
      <c r="BB524" s="71">
        <v>0</v>
      </c>
      <c r="BC524" s="71">
        <v>0</v>
      </c>
      <c r="BD524" s="71">
        <v>0</v>
      </c>
      <c r="BE524" s="71">
        <v>0</v>
      </c>
      <c r="BF524" s="71"/>
      <c r="BG524" s="72"/>
      <c r="BH524" s="71">
        <v>0</v>
      </c>
      <c r="BI524" s="71">
        <v>0</v>
      </c>
      <c r="BJ524" s="71">
        <v>4.0490000000000004</v>
      </c>
      <c r="BK524" s="71">
        <v>0</v>
      </c>
      <c r="BL524" s="71">
        <v>0</v>
      </c>
      <c r="BM524" s="71">
        <v>0</v>
      </c>
      <c r="BN524" s="72"/>
      <c r="BO524" s="71">
        <v>0</v>
      </c>
      <c r="BP524" s="71">
        <v>0</v>
      </c>
      <c r="BQ524" s="71">
        <v>1</v>
      </c>
      <c r="BR524" s="71">
        <v>0</v>
      </c>
      <c r="BS524" s="71">
        <v>0</v>
      </c>
      <c r="BT524" s="71">
        <v>0</v>
      </c>
      <c r="BU524"/>
      <c r="BV524" s="70">
        <v>4.0490000000000004</v>
      </c>
      <c r="BW524" s="70">
        <v>0</v>
      </c>
      <c r="BX524" s="70">
        <v>0</v>
      </c>
      <c r="BY524" s="70">
        <v>0</v>
      </c>
      <c r="BZ524" s="70">
        <v>0</v>
      </c>
      <c r="CA524" s="70">
        <v>0</v>
      </c>
      <c r="CB524" s="70">
        <v>0</v>
      </c>
      <c r="CC524" s="70">
        <v>0</v>
      </c>
      <c r="CD524" s="70">
        <v>0</v>
      </c>
    </row>
    <row r="525" spans="1:82">
      <c r="A525" s="70" t="s">
        <v>2223</v>
      </c>
      <c r="B525" s="70">
        <v>64</v>
      </c>
      <c r="C525" s="70">
        <v>13</v>
      </c>
      <c r="D525" s="70">
        <v>4</v>
      </c>
      <c r="E525" s="70">
        <v>2016</v>
      </c>
      <c r="F525" s="70" t="s">
        <v>155</v>
      </c>
      <c r="G525" s="70" t="s">
        <v>2210</v>
      </c>
      <c r="H525" s="70" t="s">
        <v>2211</v>
      </c>
      <c r="I525" s="148"/>
      <c r="J525" s="71">
        <v>10.942841901017289</v>
      </c>
      <c r="K525" s="71">
        <v>0.22596292290099418</v>
      </c>
      <c r="L525" s="71">
        <v>8.3090356059923813</v>
      </c>
      <c r="M525" s="71">
        <v>4.0792725393316358</v>
      </c>
      <c r="N525" s="71">
        <v>3.2074764781579601</v>
      </c>
      <c r="O525" s="71">
        <v>3.7338405756553188</v>
      </c>
      <c r="P525" s="71">
        <v>5.5292255609610974</v>
      </c>
      <c r="Q525" s="71">
        <v>0.21465073264011916</v>
      </c>
      <c r="R525" s="71">
        <v>0</v>
      </c>
      <c r="S525" s="71">
        <v>0</v>
      </c>
      <c r="T525" s="72"/>
      <c r="U525" s="71">
        <v>692212</v>
      </c>
      <c r="V525" s="71">
        <v>116</v>
      </c>
      <c r="W525" s="71">
        <v>107</v>
      </c>
      <c r="X525" s="71">
        <v>983</v>
      </c>
      <c r="Y525" s="71">
        <v>1252</v>
      </c>
      <c r="Z525" s="71">
        <v>2196</v>
      </c>
      <c r="AA525" s="71">
        <v>1138</v>
      </c>
      <c r="AB525" s="71">
        <v>3039</v>
      </c>
      <c r="AC525" s="71">
        <v>0</v>
      </c>
      <c r="AD525" s="71">
        <v>0</v>
      </c>
      <c r="AE525" s="72"/>
      <c r="AF525" s="71">
        <v>5302961.1560565596</v>
      </c>
      <c r="AG525" s="71">
        <v>180854.91561352811</v>
      </c>
      <c r="AH525" s="71">
        <v>1520789.432556333</v>
      </c>
      <c r="AI525" s="71">
        <v>6448933.6413926426</v>
      </c>
      <c r="AJ525" s="71">
        <v>4657280.4220232889</v>
      </c>
      <c r="AK525" s="71">
        <v>0</v>
      </c>
      <c r="AL525" s="71">
        <v>0</v>
      </c>
      <c r="AM525" s="71">
        <v>416805.76768045529</v>
      </c>
      <c r="AN525" s="71">
        <v>0</v>
      </c>
      <c r="AO525" s="71">
        <v>0</v>
      </c>
      <c r="AP525" s="71">
        <v>18527625.335322808</v>
      </c>
      <c r="AQ525" s="72"/>
      <c r="AR525" s="71">
        <v>29</v>
      </c>
      <c r="AS525" s="71">
        <v>4</v>
      </c>
      <c r="AT525" s="71">
        <v>0</v>
      </c>
      <c r="AU525" s="71">
        <v>0</v>
      </c>
      <c r="AV525" s="71">
        <v>0</v>
      </c>
      <c r="AW525" s="71">
        <v>0</v>
      </c>
      <c r="AX525" s="71"/>
      <c r="AY525" s="72"/>
      <c r="AZ525" s="71">
        <v>126.9</v>
      </c>
      <c r="BA525" s="71">
        <v>57.8</v>
      </c>
      <c r="BB525" s="71">
        <v>0</v>
      </c>
      <c r="BC525" s="71">
        <v>0</v>
      </c>
      <c r="BD525" s="71">
        <v>0</v>
      </c>
      <c r="BE525" s="71">
        <v>0</v>
      </c>
      <c r="BF525" s="71"/>
      <c r="BG525" s="72"/>
      <c r="BH525" s="71">
        <v>0</v>
      </c>
      <c r="BI525" s="71">
        <v>0</v>
      </c>
      <c r="BJ525" s="71">
        <v>4.0949999999999998</v>
      </c>
      <c r="BK525" s="71">
        <v>0</v>
      </c>
      <c r="BL525" s="71">
        <v>0</v>
      </c>
      <c r="BM525" s="71">
        <v>0</v>
      </c>
      <c r="BN525" s="72"/>
      <c r="BO525" s="71">
        <v>0</v>
      </c>
      <c r="BP525" s="71">
        <v>0</v>
      </c>
      <c r="BQ525" s="71">
        <v>1</v>
      </c>
      <c r="BR525" s="71">
        <v>0</v>
      </c>
      <c r="BS525" s="71">
        <v>0</v>
      </c>
      <c r="BT525" s="71">
        <v>0</v>
      </c>
      <c r="BU525"/>
      <c r="BV525" s="70">
        <v>4.0949999999999998</v>
      </c>
      <c r="BW525" s="70">
        <v>0</v>
      </c>
      <c r="BX525" s="70">
        <v>0</v>
      </c>
      <c r="BY525" s="70">
        <v>0</v>
      </c>
      <c r="BZ525" s="70">
        <v>0</v>
      </c>
      <c r="CA525" s="70">
        <v>0</v>
      </c>
      <c r="CB525" s="70">
        <v>0</v>
      </c>
      <c r="CC525" s="70">
        <v>0</v>
      </c>
      <c r="CD525" s="70">
        <v>0</v>
      </c>
    </row>
    <row r="526" spans="1:82">
      <c r="A526" s="70" t="s">
        <v>2224</v>
      </c>
      <c r="B526" s="70">
        <v>65</v>
      </c>
      <c r="C526" s="70">
        <v>14</v>
      </c>
      <c r="D526" s="70">
        <v>4</v>
      </c>
      <c r="E526" s="70">
        <v>2017</v>
      </c>
      <c r="F526" s="70" t="s">
        <v>156</v>
      </c>
      <c r="G526" s="70" t="s">
        <v>2210</v>
      </c>
      <c r="H526" s="70" t="s">
        <v>2211</v>
      </c>
      <c r="I526" s="148"/>
      <c r="J526" s="71">
        <v>9.7004560778456916</v>
      </c>
      <c r="K526" s="71">
        <v>0.23321215390419633</v>
      </c>
      <c r="L526" s="71">
        <v>9.8268064382620093</v>
      </c>
      <c r="M526" s="71">
        <v>4.0693308544124296</v>
      </c>
      <c r="N526" s="71">
        <v>3.2453538603872985</v>
      </c>
      <c r="O526" s="71">
        <v>3.7331248859551445</v>
      </c>
      <c r="P526" s="71">
        <v>5.4314366237947649</v>
      </c>
      <c r="Q526" s="71">
        <v>0.20347387178493601</v>
      </c>
      <c r="R526" s="71">
        <v>0</v>
      </c>
      <c r="S526" s="71">
        <v>0</v>
      </c>
      <c r="T526" s="72"/>
      <c r="U526" s="71">
        <v>670978</v>
      </c>
      <c r="V526" s="71">
        <v>116</v>
      </c>
      <c r="W526" s="71">
        <v>107</v>
      </c>
      <c r="X526" s="71">
        <v>983</v>
      </c>
      <c r="Y526" s="71">
        <v>1246</v>
      </c>
      <c r="Z526" s="71">
        <v>2232</v>
      </c>
      <c r="AA526" s="71">
        <v>1125</v>
      </c>
      <c r="AB526" s="71">
        <v>2979</v>
      </c>
      <c r="AC526" s="71">
        <v>0</v>
      </c>
      <c r="AD526" s="71">
        <v>0</v>
      </c>
      <c r="AE526" s="72"/>
      <c r="AF526" s="71">
        <v>4827812.6801665081</v>
      </c>
      <c r="AG526" s="71">
        <v>188064.96266546519</v>
      </c>
      <c r="AH526" s="71">
        <v>2164844.7304046322</v>
      </c>
      <c r="AI526" s="71">
        <v>6679102.3415914448</v>
      </c>
      <c r="AJ526" s="71">
        <v>4921938.6204202129</v>
      </c>
      <c r="AK526" s="71">
        <v>0</v>
      </c>
      <c r="AL526" s="71">
        <v>0</v>
      </c>
      <c r="AM526" s="71">
        <v>409215.94200060319</v>
      </c>
      <c r="AN526" s="71">
        <v>0</v>
      </c>
      <c r="AO526" s="71">
        <v>0</v>
      </c>
      <c r="AP526" s="71">
        <v>19190979.277248867</v>
      </c>
      <c r="AQ526" s="72"/>
      <c r="AR526" s="71">
        <v>35</v>
      </c>
      <c r="AS526" s="71">
        <v>4</v>
      </c>
      <c r="AT526" s="71">
        <v>0</v>
      </c>
      <c r="AU526" s="71">
        <v>0</v>
      </c>
      <c r="AV526" s="71">
        <v>0</v>
      </c>
      <c r="AW526" s="71">
        <v>0</v>
      </c>
      <c r="AX526" s="71"/>
      <c r="AY526" s="72"/>
      <c r="AZ526" s="71">
        <v>154.30000000000001</v>
      </c>
      <c r="BA526" s="71">
        <v>57.8</v>
      </c>
      <c r="BB526" s="71">
        <v>0</v>
      </c>
      <c r="BC526" s="71">
        <v>0</v>
      </c>
      <c r="BD526" s="71">
        <v>0</v>
      </c>
      <c r="BE526" s="71">
        <v>0</v>
      </c>
      <c r="BF526" s="71"/>
      <c r="BG526" s="72"/>
      <c r="BH526" s="71">
        <v>0</v>
      </c>
      <c r="BI526" s="71">
        <v>0</v>
      </c>
      <c r="BJ526" s="71">
        <v>3.8610000000000002</v>
      </c>
      <c r="BK526" s="71">
        <v>0</v>
      </c>
      <c r="BL526" s="71">
        <v>0</v>
      </c>
      <c r="BM526" s="71">
        <v>0</v>
      </c>
      <c r="BN526" s="72"/>
      <c r="BO526" s="71">
        <v>0</v>
      </c>
      <c r="BP526" s="71">
        <v>0</v>
      </c>
      <c r="BQ526" s="71">
        <v>1</v>
      </c>
      <c r="BR526" s="71">
        <v>0</v>
      </c>
      <c r="BS526" s="71">
        <v>0</v>
      </c>
      <c r="BT526" s="71">
        <v>0</v>
      </c>
      <c r="BU526"/>
      <c r="BV526" s="70">
        <v>3.8610000000000002</v>
      </c>
      <c r="BW526" s="70">
        <v>0</v>
      </c>
      <c r="BX526" s="70">
        <v>0</v>
      </c>
      <c r="BY526" s="70">
        <v>0</v>
      </c>
      <c r="BZ526" s="70">
        <v>0</v>
      </c>
      <c r="CA526" s="70">
        <v>0</v>
      </c>
      <c r="CB526" s="70">
        <v>0</v>
      </c>
      <c r="CC526" s="70">
        <v>0</v>
      </c>
      <c r="CD526" s="70">
        <v>0</v>
      </c>
    </row>
    <row r="527" spans="1:82">
      <c r="A527" s="70" t="s">
        <v>2225</v>
      </c>
      <c r="B527" s="70">
        <v>66</v>
      </c>
      <c r="C527" s="70">
        <v>15</v>
      </c>
      <c r="D527" s="70">
        <v>4</v>
      </c>
      <c r="E527" s="70">
        <v>2018</v>
      </c>
      <c r="F527" s="70" t="s">
        <v>183</v>
      </c>
      <c r="G527" s="70" t="s">
        <v>2210</v>
      </c>
      <c r="H527" s="70" t="s">
        <v>2211</v>
      </c>
      <c r="I527" s="148"/>
      <c r="J527" s="71">
        <v>8.9428200837220597</v>
      </c>
      <c r="K527" s="71">
        <v>0.21782681206051163</v>
      </c>
      <c r="L527" s="71">
        <v>6.4515444820858896</v>
      </c>
      <c r="M527" s="71">
        <v>4.0103608151153809</v>
      </c>
      <c r="N527" s="71">
        <v>3.1544492403949542</v>
      </c>
      <c r="O527" s="71">
        <v>3.625241776545999</v>
      </c>
      <c r="P527" s="71">
        <v>5.3152323072633365</v>
      </c>
      <c r="Q527" s="71">
        <v>0.188938264306373</v>
      </c>
      <c r="R527" s="71">
        <v>0</v>
      </c>
      <c r="S527" s="71">
        <v>0</v>
      </c>
      <c r="T527" s="72"/>
      <c r="U527" s="71">
        <v>649869</v>
      </c>
      <c r="V527" s="71">
        <v>116</v>
      </c>
      <c r="W527" s="71">
        <v>107</v>
      </c>
      <c r="X527" s="71">
        <v>983</v>
      </c>
      <c r="Y527" s="71">
        <v>1261</v>
      </c>
      <c r="Z527" s="71">
        <v>2209</v>
      </c>
      <c r="AA527" s="71">
        <v>1112</v>
      </c>
      <c r="AB527" s="71">
        <v>2981</v>
      </c>
      <c r="AC527" s="71">
        <v>0</v>
      </c>
      <c r="AD527" s="71">
        <v>0</v>
      </c>
      <c r="AE527" s="72"/>
      <c r="AF527" s="71">
        <v>4315396.3956298279</v>
      </c>
      <c r="AG527" s="71">
        <v>166987.7052887975</v>
      </c>
      <c r="AH527" s="71">
        <v>1289737.46476345</v>
      </c>
      <c r="AI527" s="71">
        <v>6475746.5468702521</v>
      </c>
      <c r="AJ527" s="71">
        <v>4625404.748369867</v>
      </c>
      <c r="AK527" s="71">
        <v>0</v>
      </c>
      <c r="AL527" s="71">
        <v>0</v>
      </c>
      <c r="AM527" s="71">
        <v>410337.96103142528</v>
      </c>
      <c r="AN527" s="71">
        <v>0</v>
      </c>
      <c r="AO527" s="71">
        <v>0</v>
      </c>
      <c r="AP527" s="71">
        <v>17283610.821953621</v>
      </c>
      <c r="AQ527" s="72"/>
      <c r="AR527" s="71">
        <v>37</v>
      </c>
      <c r="AS527" s="71">
        <v>5</v>
      </c>
      <c r="AT527" s="71">
        <v>0</v>
      </c>
      <c r="AU527" s="71">
        <v>0</v>
      </c>
      <c r="AV527" s="71">
        <v>0</v>
      </c>
      <c r="AW527" s="71">
        <v>0</v>
      </c>
      <c r="AX527" s="71"/>
      <c r="AY527" s="72"/>
      <c r="AZ527" s="71">
        <v>156.9</v>
      </c>
      <c r="BA527" s="71">
        <v>71</v>
      </c>
      <c r="BB527" s="71">
        <v>0</v>
      </c>
      <c r="BC527" s="71">
        <v>0</v>
      </c>
      <c r="BD527" s="71">
        <v>0</v>
      </c>
      <c r="BE527" s="71">
        <v>0</v>
      </c>
      <c r="BF527" s="71"/>
      <c r="BG527" s="72"/>
      <c r="BH527" s="71">
        <v>0</v>
      </c>
      <c r="BI527" s="71">
        <v>0</v>
      </c>
      <c r="BJ527" s="71">
        <v>3.7730000000000001</v>
      </c>
      <c r="BK527" s="71">
        <v>0</v>
      </c>
      <c r="BL527" s="71">
        <v>0</v>
      </c>
      <c r="BM527" s="71">
        <v>0</v>
      </c>
      <c r="BN527" s="72"/>
      <c r="BO527" s="71">
        <v>0</v>
      </c>
      <c r="BP527" s="71">
        <v>0</v>
      </c>
      <c r="BQ527" s="71">
        <v>1</v>
      </c>
      <c r="BR527" s="71">
        <v>0</v>
      </c>
      <c r="BS527" s="71">
        <v>0</v>
      </c>
      <c r="BT527" s="71">
        <v>0</v>
      </c>
      <c r="BU527"/>
      <c r="BV527" s="70">
        <v>3.7730000000000001</v>
      </c>
      <c r="BW527" s="70">
        <v>0</v>
      </c>
      <c r="BX527" s="70">
        <v>0</v>
      </c>
      <c r="BY527" s="70">
        <v>0</v>
      </c>
      <c r="BZ527" s="70">
        <v>0</v>
      </c>
      <c r="CA527" s="70">
        <v>0</v>
      </c>
      <c r="CB527" s="70">
        <v>0</v>
      </c>
      <c r="CC527" s="70">
        <v>0</v>
      </c>
      <c r="CD527" s="70">
        <v>0</v>
      </c>
    </row>
    <row r="528" spans="1:82">
      <c r="A528" s="70" t="s">
        <v>2226</v>
      </c>
      <c r="B528" s="70">
        <v>67</v>
      </c>
      <c r="C528" s="70">
        <v>16</v>
      </c>
      <c r="D528" s="70">
        <v>4</v>
      </c>
      <c r="E528" s="70">
        <v>2019</v>
      </c>
      <c r="F528" s="70" t="s">
        <v>158</v>
      </c>
      <c r="G528" s="70" t="s">
        <v>2210</v>
      </c>
      <c r="H528" s="70" t="s">
        <v>2211</v>
      </c>
      <c r="I528" s="148"/>
      <c r="J528" s="71">
        <v>8.4263327308458145</v>
      </c>
      <c r="K528" s="71">
        <v>0.19811853182798345</v>
      </c>
      <c r="L528" s="71">
        <v>6.5064857945055126</v>
      </c>
      <c r="M528" s="71">
        <v>4.0090551322817154</v>
      </c>
      <c r="N528" s="71">
        <v>3.2370474468190173</v>
      </c>
      <c r="O528" s="71">
        <v>3.4900417202368215</v>
      </c>
      <c r="P528" s="71">
        <v>5.1000727956440493</v>
      </c>
      <c r="Q528" s="71">
        <v>0.18118120458110801</v>
      </c>
      <c r="R528" s="71">
        <v>0</v>
      </c>
      <c r="S528" s="71">
        <v>0</v>
      </c>
      <c r="T528" s="72"/>
      <c r="U528" s="71">
        <v>616960</v>
      </c>
      <c r="V528" s="71">
        <v>116</v>
      </c>
      <c r="W528" s="71">
        <v>107</v>
      </c>
      <c r="X528" s="71">
        <v>983</v>
      </c>
      <c r="Y528" s="71">
        <v>1271</v>
      </c>
      <c r="Z528" s="71">
        <v>2185</v>
      </c>
      <c r="AA528" s="71">
        <v>1059</v>
      </c>
      <c r="AB528" s="71">
        <v>2936</v>
      </c>
      <c r="AC528" s="71">
        <v>0</v>
      </c>
      <c r="AD528" s="71">
        <v>0</v>
      </c>
      <c r="AE528" s="72"/>
      <c r="AF528" s="71">
        <v>4205403.4960029433</v>
      </c>
      <c r="AG528" s="71">
        <v>160668.57930166871</v>
      </c>
      <c r="AH528" s="71">
        <v>1361258.0057827709</v>
      </c>
      <c r="AI528" s="71">
        <v>6724664.7471846817</v>
      </c>
      <c r="AJ528" s="71">
        <v>4743545.5951416148</v>
      </c>
      <c r="AK528" s="71">
        <v>0</v>
      </c>
      <c r="AL528" s="71">
        <v>0</v>
      </c>
      <c r="AM528" s="71">
        <v>399861.09780383343</v>
      </c>
      <c r="AN528" s="71">
        <v>0</v>
      </c>
      <c r="AO528" s="71">
        <v>0</v>
      </c>
      <c r="AP528" s="71">
        <v>17595401.521217514</v>
      </c>
      <c r="AQ528" s="72"/>
      <c r="AR528" s="71">
        <v>38</v>
      </c>
      <c r="AS528" s="71">
        <v>5</v>
      </c>
      <c r="AT528" s="71">
        <v>0</v>
      </c>
      <c r="AU528" s="71">
        <v>0</v>
      </c>
      <c r="AV528" s="71">
        <v>0</v>
      </c>
      <c r="AW528" s="71">
        <v>0</v>
      </c>
      <c r="AX528" s="71"/>
      <c r="AY528" s="72"/>
      <c r="AZ528" s="71">
        <v>160.4</v>
      </c>
      <c r="BA528" s="71">
        <v>70.8</v>
      </c>
      <c r="BB528" s="71">
        <v>0</v>
      </c>
      <c r="BC528" s="71">
        <v>0</v>
      </c>
      <c r="BD528" s="71">
        <v>0</v>
      </c>
      <c r="BE528" s="71">
        <v>0</v>
      </c>
      <c r="BF528" s="71"/>
      <c r="BG528" s="72"/>
      <c r="BH528" s="71">
        <v>0</v>
      </c>
      <c r="BI528" s="71">
        <v>0</v>
      </c>
      <c r="BJ528" s="71">
        <v>3.391</v>
      </c>
      <c r="BK528" s="71">
        <v>0</v>
      </c>
      <c r="BL528" s="71">
        <v>0</v>
      </c>
      <c r="BM528" s="71">
        <v>0</v>
      </c>
      <c r="BN528" s="72"/>
      <c r="BO528" s="71">
        <v>0</v>
      </c>
      <c r="BP528" s="71">
        <v>0</v>
      </c>
      <c r="BQ528" s="71">
        <v>1</v>
      </c>
      <c r="BR528" s="71">
        <v>0</v>
      </c>
      <c r="BS528" s="71">
        <v>0</v>
      </c>
      <c r="BT528" s="71">
        <v>0</v>
      </c>
      <c r="BU528"/>
      <c r="BV528" s="70">
        <v>3.391</v>
      </c>
      <c r="BW528" s="70">
        <v>0</v>
      </c>
      <c r="BX528" s="70">
        <v>0</v>
      </c>
      <c r="BY528" s="70">
        <v>0</v>
      </c>
      <c r="BZ528" s="70">
        <v>0</v>
      </c>
      <c r="CA528" s="70">
        <v>0</v>
      </c>
      <c r="CB528" s="70">
        <v>0</v>
      </c>
      <c r="CC528" s="70">
        <v>0</v>
      </c>
      <c r="CD528" s="70">
        <v>0</v>
      </c>
    </row>
    <row r="529" spans="1:82">
      <c r="A529" s="70" t="s">
        <v>2227</v>
      </c>
      <c r="B529" s="70">
        <v>68</v>
      </c>
      <c r="C529" s="70">
        <v>17</v>
      </c>
      <c r="D529" s="70">
        <v>4</v>
      </c>
      <c r="E529" s="70">
        <v>2020</v>
      </c>
      <c r="F529" s="70" t="s">
        <v>159</v>
      </c>
      <c r="G529" s="70" t="s">
        <v>2210</v>
      </c>
      <c r="H529" s="70" t="s">
        <v>2211</v>
      </c>
      <c r="I529" s="148"/>
      <c r="J529" s="71">
        <v>10.324135263604109</v>
      </c>
      <c r="K529" s="71">
        <v>0.27836562990939517</v>
      </c>
      <c r="L529" s="71">
        <v>5.4157938191954633</v>
      </c>
      <c r="M529" s="71">
        <v>3.292502937868381</v>
      </c>
      <c r="N529" s="71">
        <v>3.24358555257042</v>
      </c>
      <c r="O529" s="71">
        <v>3.0031919340482403</v>
      </c>
      <c r="P529" s="71">
        <v>4.6714193068064551</v>
      </c>
      <c r="Q529" s="71">
        <v>0.16998376555908601</v>
      </c>
      <c r="R529" s="71">
        <v>0</v>
      </c>
      <c r="S529" s="71">
        <v>0</v>
      </c>
      <c r="T529" s="72"/>
      <c r="U529" s="71">
        <v>742272</v>
      </c>
      <c r="V529" s="71">
        <v>153</v>
      </c>
      <c r="W529" s="71">
        <v>92</v>
      </c>
      <c r="X529" s="71">
        <v>916</v>
      </c>
      <c r="Y529" s="71">
        <v>1254</v>
      </c>
      <c r="Z529" s="71">
        <v>2146</v>
      </c>
      <c r="AA529" s="71">
        <v>1031</v>
      </c>
      <c r="AB529" s="71">
        <v>2883</v>
      </c>
      <c r="AC529" s="71">
        <v>0</v>
      </c>
      <c r="AD529" s="71">
        <v>0</v>
      </c>
      <c r="AE529" s="72"/>
      <c r="AF529" s="71">
        <v>5170843.3407619363</v>
      </c>
      <c r="AG529" s="71">
        <v>212722.78455087086</v>
      </c>
      <c r="AH529" s="71">
        <v>1121889.754902934</v>
      </c>
      <c r="AI529" s="71">
        <v>5561690.1252657073</v>
      </c>
      <c r="AJ529" s="71">
        <v>5238843.8570559807</v>
      </c>
      <c r="AK529" s="71"/>
      <c r="AL529" s="71"/>
      <c r="AM529" s="71">
        <v>376263.53079806786</v>
      </c>
      <c r="AN529" s="71"/>
      <c r="AO529" s="71"/>
      <c r="AP529" s="71">
        <v>17682253.393335495</v>
      </c>
      <c r="AQ529" s="72"/>
      <c r="AR529" s="71">
        <v>39</v>
      </c>
      <c r="AS529" s="71">
        <v>5</v>
      </c>
      <c r="AT529" s="71">
        <v>0</v>
      </c>
      <c r="AU529" s="71">
        <v>0</v>
      </c>
      <c r="AV529" s="71">
        <v>0</v>
      </c>
      <c r="AW529" s="71">
        <v>0</v>
      </c>
      <c r="AX529" s="71"/>
      <c r="AY529" s="72"/>
      <c r="AZ529" s="71">
        <v>164.7</v>
      </c>
      <c r="BA529" s="71">
        <v>70.8</v>
      </c>
      <c r="BB529" s="71">
        <v>0</v>
      </c>
      <c r="BC529" s="71">
        <v>0</v>
      </c>
      <c r="BD529" s="71">
        <v>0</v>
      </c>
      <c r="BE529" s="71">
        <v>0</v>
      </c>
      <c r="BF529" s="71"/>
      <c r="BG529" s="72"/>
      <c r="BH529" s="71">
        <v>0</v>
      </c>
      <c r="BI529" s="71">
        <v>0</v>
      </c>
      <c r="BJ529" s="71">
        <v>3.2290000000000001</v>
      </c>
      <c r="BK529" s="71">
        <v>0</v>
      </c>
      <c r="BL529" s="71">
        <v>0</v>
      </c>
      <c r="BM529" s="71">
        <v>0</v>
      </c>
      <c r="BN529" s="72"/>
      <c r="BO529" s="71">
        <v>0</v>
      </c>
      <c r="BP529" s="71">
        <v>0</v>
      </c>
      <c r="BQ529" s="71">
        <v>1</v>
      </c>
      <c r="BR529" s="71">
        <v>0</v>
      </c>
      <c r="BS529" s="71">
        <v>0</v>
      </c>
      <c r="BT529" s="71">
        <v>0</v>
      </c>
      <c r="BU529"/>
      <c r="BV529" s="70">
        <v>3.2290000000000001</v>
      </c>
      <c r="BW529" s="70">
        <v>0</v>
      </c>
      <c r="BX529" s="70">
        <v>0</v>
      </c>
      <c r="BY529" s="70">
        <v>0</v>
      </c>
      <c r="BZ529" s="70">
        <v>0</v>
      </c>
      <c r="CA529" s="70">
        <v>0</v>
      </c>
      <c r="CB529" s="70">
        <v>0</v>
      </c>
      <c r="CC529" s="70">
        <v>0</v>
      </c>
      <c r="CD529" s="70">
        <v>0</v>
      </c>
    </row>
    <row r="530" spans="1:82">
      <c r="A530" s="70" t="s">
        <v>2228</v>
      </c>
      <c r="B530" s="70">
        <v>68</v>
      </c>
      <c r="C530" s="70">
        <v>18</v>
      </c>
      <c r="D530" s="70">
        <v>4</v>
      </c>
      <c r="E530" s="70">
        <v>2021</v>
      </c>
      <c r="F530" s="70" t="s">
        <v>160</v>
      </c>
      <c r="G530" s="70" t="s">
        <v>2210</v>
      </c>
      <c r="H530" s="70" t="s">
        <v>2211</v>
      </c>
      <c r="I530" s="148"/>
      <c r="J530" s="71">
        <v>8.5271085031667635</v>
      </c>
      <c r="K530" s="71">
        <v>0.34959143963425587</v>
      </c>
      <c r="L530" s="71">
        <v>5.2788774612597393</v>
      </c>
      <c r="M530" s="71">
        <v>3.5474561602332657</v>
      </c>
      <c r="N530" s="71">
        <v>3.1003278266053558</v>
      </c>
      <c r="O530" s="71">
        <v>2.8541849012200604</v>
      </c>
      <c r="P530" s="71">
        <v>4.7256022699556217</v>
      </c>
      <c r="Q530" s="71">
        <v>0.166987127156667</v>
      </c>
      <c r="R530" s="71">
        <v>0</v>
      </c>
      <c r="S530" s="71">
        <v>0</v>
      </c>
      <c r="T530" s="72"/>
      <c r="U530" s="71">
        <v>641076</v>
      </c>
      <c r="V530" s="71">
        <v>153</v>
      </c>
      <c r="W530" s="71">
        <v>92</v>
      </c>
      <c r="X530" s="71">
        <v>916</v>
      </c>
      <c r="Y530" s="71">
        <v>1262</v>
      </c>
      <c r="Z530" s="71">
        <v>2100</v>
      </c>
      <c r="AA530" s="71">
        <v>1017</v>
      </c>
      <c r="AB530" s="71">
        <v>2860</v>
      </c>
      <c r="AC530" s="71">
        <v>0</v>
      </c>
      <c r="AD530" s="71">
        <v>0</v>
      </c>
      <c r="AE530" s="72"/>
      <c r="AF530" s="71">
        <v>3946669.0970780719</v>
      </c>
      <c r="AG530" s="71">
        <v>263646.90186340042</v>
      </c>
      <c r="AH530" s="71">
        <v>1061953.0825064157</v>
      </c>
      <c r="AI530" s="71">
        <v>5920209.7857940039</v>
      </c>
      <c r="AJ530" s="71">
        <v>4617457.4618535526</v>
      </c>
      <c r="AK530" s="71">
        <v>0</v>
      </c>
      <c r="AL530" s="71">
        <v>0</v>
      </c>
      <c r="AM530" s="71">
        <v>375414.7191303164</v>
      </c>
      <c r="AN530" s="71">
        <v>0</v>
      </c>
      <c r="AO530" s="71">
        <v>0</v>
      </c>
      <c r="AP530" s="71">
        <v>16185351.048225762</v>
      </c>
      <c r="AQ530" s="72"/>
      <c r="AR530" s="71">
        <v>42</v>
      </c>
      <c r="AS530" s="71">
        <v>5</v>
      </c>
      <c r="AT530" s="71">
        <v>0</v>
      </c>
      <c r="AU530" s="71">
        <v>0</v>
      </c>
      <c r="AV530" s="71">
        <v>0</v>
      </c>
      <c r="AW530" s="71">
        <v>0</v>
      </c>
      <c r="AX530" s="71"/>
      <c r="AY530" s="72"/>
      <c r="AZ530" s="71">
        <v>179.00000000000011</v>
      </c>
      <c r="BA530" s="71">
        <v>70.8</v>
      </c>
      <c r="BB530" s="71">
        <v>0</v>
      </c>
      <c r="BC530" s="71">
        <v>0</v>
      </c>
      <c r="BD530" s="71">
        <v>0</v>
      </c>
      <c r="BE530" s="71">
        <v>0</v>
      </c>
      <c r="BF530" s="71"/>
      <c r="BG530" s="72"/>
      <c r="BH530" s="71">
        <v>0</v>
      </c>
      <c r="BI530" s="71">
        <v>0</v>
      </c>
      <c r="BJ530" s="71">
        <v>3.234</v>
      </c>
      <c r="BK530" s="71">
        <v>0</v>
      </c>
      <c r="BL530" s="71">
        <v>0</v>
      </c>
      <c r="BM530" s="71">
        <v>0</v>
      </c>
      <c r="BN530" s="72"/>
      <c r="BO530" s="71">
        <v>0</v>
      </c>
      <c r="BP530" s="71">
        <v>0</v>
      </c>
      <c r="BQ530" s="71">
        <v>1</v>
      </c>
      <c r="BR530" s="71">
        <v>0</v>
      </c>
      <c r="BS530" s="71">
        <v>0</v>
      </c>
      <c r="BT530" s="71">
        <v>0</v>
      </c>
      <c r="BU530"/>
      <c r="BV530" s="70">
        <v>3.234</v>
      </c>
      <c r="BW530" s="70">
        <v>0</v>
      </c>
      <c r="BX530" s="70">
        <v>0</v>
      </c>
      <c r="BY530" s="70">
        <v>0</v>
      </c>
      <c r="BZ530" s="70">
        <v>0</v>
      </c>
      <c r="CA530" s="70">
        <v>0</v>
      </c>
      <c r="CB530" s="70">
        <v>0</v>
      </c>
      <c r="CC530" s="70">
        <v>0</v>
      </c>
      <c r="CD530" s="70">
        <v>0</v>
      </c>
    </row>
    <row r="531" spans="1:82">
      <c r="A531" s="70" t="s">
        <v>2229</v>
      </c>
      <c r="B531" s="70">
        <v>68</v>
      </c>
      <c r="C531" s="70">
        <v>19</v>
      </c>
      <c r="D531" s="70">
        <v>4</v>
      </c>
      <c r="E531" s="70">
        <v>2022</v>
      </c>
      <c r="F531" s="70" t="s">
        <v>161</v>
      </c>
      <c r="G531" s="70" t="s">
        <v>2210</v>
      </c>
      <c r="H531" s="70" t="s">
        <v>2211</v>
      </c>
      <c r="I531" s="148"/>
      <c r="J531" s="71">
        <v>7.9394038586323923</v>
      </c>
      <c r="K531" s="71">
        <v>0.30790613310479142</v>
      </c>
      <c r="L531" s="71">
        <v>3.7500082064266831</v>
      </c>
      <c r="M531" s="71">
        <v>3.514205958795205</v>
      </c>
      <c r="N531" s="71">
        <v>3.1593444265023751</v>
      </c>
      <c r="O531" s="71">
        <v>3.0484097899189631</v>
      </c>
      <c r="P531" s="71">
        <v>4.7095669661031838</v>
      </c>
      <c r="Q531" s="71">
        <v>0.16554199712992096</v>
      </c>
      <c r="R531" s="71">
        <v>0</v>
      </c>
      <c r="S531" s="71">
        <v>0</v>
      </c>
      <c r="T531" s="72"/>
      <c r="U531" s="71">
        <v>650480</v>
      </c>
      <c r="V531" s="71">
        <v>153</v>
      </c>
      <c r="W531" s="71">
        <v>92</v>
      </c>
      <c r="X531" s="71">
        <v>916</v>
      </c>
      <c r="Y531" s="71">
        <v>1260</v>
      </c>
      <c r="Z531" s="71">
        <v>2131</v>
      </c>
      <c r="AA531" s="71">
        <v>1029</v>
      </c>
      <c r="AB531" s="71">
        <v>2812</v>
      </c>
      <c r="AC531" s="71">
        <v>0</v>
      </c>
      <c r="AD531" s="71">
        <v>0</v>
      </c>
      <c r="AE531" s="72"/>
      <c r="AF531" s="71">
        <v>3808851.3678572876</v>
      </c>
      <c r="AG531" s="71">
        <v>252190.85190629319</v>
      </c>
      <c r="AH531" s="71">
        <v>861521.93299150176</v>
      </c>
      <c r="AI531" s="71">
        <v>5778329.7244161749</v>
      </c>
      <c r="AJ531" s="71">
        <v>4843375.3909924272</v>
      </c>
      <c r="AK531" s="71">
        <v>0</v>
      </c>
      <c r="AL531" s="71">
        <v>0</v>
      </c>
      <c r="AM531" s="71">
        <v>363105.95187280898</v>
      </c>
      <c r="AN531" s="71">
        <v>0</v>
      </c>
      <c r="AO531" s="71">
        <v>0</v>
      </c>
      <c r="AP531" s="71">
        <v>15907375.220036494</v>
      </c>
      <c r="AQ531" s="72"/>
      <c r="AR531" s="71">
        <v>46</v>
      </c>
      <c r="AS531" s="71">
        <v>5</v>
      </c>
      <c r="AT531" s="71">
        <v>0</v>
      </c>
      <c r="AU531" s="71">
        <v>0</v>
      </c>
      <c r="AV531" s="71">
        <v>0</v>
      </c>
      <c r="AW531" s="71">
        <v>0</v>
      </c>
      <c r="AX531" s="71"/>
      <c r="AY531" s="72"/>
      <c r="AZ531" s="71">
        <v>197.40000000000009</v>
      </c>
      <c r="BA531" s="71">
        <v>70.8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2230</v>
      </c>
      <c r="B532" s="70">
        <v>68</v>
      </c>
      <c r="C532" s="70">
        <v>20</v>
      </c>
      <c r="D532" s="70">
        <v>4</v>
      </c>
      <c r="E532" s="70">
        <v>2023</v>
      </c>
      <c r="F532" s="70" t="s">
        <v>1539</v>
      </c>
      <c r="G532" s="70" t="s">
        <v>2210</v>
      </c>
      <c r="H532" s="70" t="s">
        <v>2211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v>
      </c>
      <c r="AS532" s="71">
        <v>5</v>
      </c>
      <c r="AT532" s="71">
        <v>0</v>
      </c>
      <c r="AU532" s="71">
        <v>0</v>
      </c>
      <c r="AV532" s="71">
        <v>0</v>
      </c>
      <c r="AW532" s="71">
        <v>0</v>
      </c>
      <c r="AX532" s="71"/>
      <c r="AY532" s="72"/>
      <c r="AZ532" s="71">
        <v>209.8000000000001</v>
      </c>
      <c r="BA532" s="71">
        <v>70.8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2231</v>
      </c>
      <c r="B533" s="70">
        <v>68</v>
      </c>
      <c r="C533" s="70">
        <v>21</v>
      </c>
      <c r="D533" s="70">
        <v>4</v>
      </c>
      <c r="E533" s="70">
        <v>2024</v>
      </c>
      <c r="F533" s="70" t="s">
        <v>1554</v>
      </c>
      <c r="G533" s="70" t="s">
        <v>2210</v>
      </c>
      <c r="H533" s="70" t="s">
        <v>2211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2232</v>
      </c>
      <c r="B534" s="70">
        <v>392</v>
      </c>
      <c r="C534" s="70">
        <v>1</v>
      </c>
      <c r="D534" s="70">
        <v>24</v>
      </c>
      <c r="E534" s="70">
        <v>1990</v>
      </c>
      <c r="F534" s="70" t="s">
        <v>787</v>
      </c>
      <c r="G534" s="70" t="s">
        <v>1657</v>
      </c>
      <c r="H534" s="70" t="s">
        <v>1658</v>
      </c>
      <c r="I534" s="148"/>
      <c r="J534" s="71">
        <v>11.505193128554559</v>
      </c>
      <c r="K534" s="71">
        <v>2.3173185095404532</v>
      </c>
      <c r="L534" s="71">
        <v>5.3007234632240676</v>
      </c>
      <c r="M534" s="71">
        <v>3.13724761781712</v>
      </c>
      <c r="N534" s="71">
        <v>8.7039343641420341</v>
      </c>
      <c r="O534" s="71">
        <v>3.1873637923422948</v>
      </c>
      <c r="P534" s="71">
        <v>5.7822728782593398</v>
      </c>
      <c r="Q534" s="71">
        <v>0.32340498666587197</v>
      </c>
      <c r="R534" s="71">
        <v>0</v>
      </c>
      <c r="S534" s="71">
        <v>0.2633527070491829</v>
      </c>
      <c r="T534" s="72"/>
      <c r="U534" s="71">
        <v>323025</v>
      </c>
      <c r="V534" s="71">
        <v>424</v>
      </c>
      <c r="W534" s="71">
        <v>62</v>
      </c>
      <c r="X534" s="71">
        <v>1052</v>
      </c>
      <c r="Y534" s="71">
        <v>1862</v>
      </c>
      <c r="Z534" s="71">
        <v>1311</v>
      </c>
      <c r="AA534" s="71">
        <v>1404</v>
      </c>
      <c r="AB534" s="71">
        <v>5251</v>
      </c>
      <c r="AC534" s="71">
        <v>0</v>
      </c>
      <c r="AD534" s="71">
        <v>0.2633527070491829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2233</v>
      </c>
      <c r="B535" s="70">
        <v>393</v>
      </c>
      <c r="C535" s="70">
        <v>2</v>
      </c>
      <c r="D535" s="70">
        <v>24</v>
      </c>
      <c r="E535" s="70">
        <v>2005</v>
      </c>
      <c r="F535" s="70" t="s">
        <v>789</v>
      </c>
      <c r="G535" s="70" t="s">
        <v>1657</v>
      </c>
      <c r="H535" s="70" t="s">
        <v>1658</v>
      </c>
      <c r="I535" s="148"/>
      <c r="J535" s="71">
        <v>3.0989099798103301</v>
      </c>
      <c r="K535" s="71">
        <v>0.83924292143327439</v>
      </c>
      <c r="L535" s="71">
        <v>5.9685454154420006</v>
      </c>
      <c r="M535" s="71">
        <v>3.848590487378257</v>
      </c>
      <c r="N535" s="71">
        <v>8.5492152640017327</v>
      </c>
      <c r="O535" s="71">
        <v>3.708247643192891</v>
      </c>
      <c r="P535" s="71">
        <v>4.6665997354557573</v>
      </c>
      <c r="Q535" s="71">
        <v>0.24042932743408599</v>
      </c>
      <c r="R535" s="71">
        <v>0</v>
      </c>
      <c r="S535" s="71">
        <v>0</v>
      </c>
      <c r="T535" s="72"/>
      <c r="U535" s="71">
        <v>95711</v>
      </c>
      <c r="V535" s="71">
        <v>256</v>
      </c>
      <c r="W535" s="71">
        <v>53</v>
      </c>
      <c r="X535" s="71">
        <v>625</v>
      </c>
      <c r="Y535" s="71">
        <v>1743</v>
      </c>
      <c r="Z535" s="71">
        <v>1765</v>
      </c>
      <c r="AA535" s="71">
        <v>928</v>
      </c>
      <c r="AB535" s="71">
        <v>4081</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2234</v>
      </c>
      <c r="B536" s="70">
        <v>394</v>
      </c>
      <c r="C536" s="70">
        <v>3</v>
      </c>
      <c r="D536" s="70">
        <v>24</v>
      </c>
      <c r="E536" s="70">
        <v>2006</v>
      </c>
      <c r="F536" s="70" t="s">
        <v>790</v>
      </c>
      <c r="G536" s="70" t="s">
        <v>1657</v>
      </c>
      <c r="H536" s="70" t="s">
        <v>1658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2235</v>
      </c>
      <c r="B537" s="70">
        <v>395</v>
      </c>
      <c r="C537" s="70">
        <v>4</v>
      </c>
      <c r="D537" s="70">
        <v>24</v>
      </c>
      <c r="E537" s="70">
        <v>2007</v>
      </c>
      <c r="F537" s="70" t="s">
        <v>791</v>
      </c>
      <c r="G537" s="70" t="s">
        <v>1657</v>
      </c>
      <c r="H537" s="70" t="s">
        <v>1658</v>
      </c>
      <c r="I537" s="148"/>
      <c r="J537" s="71">
        <v>2.5481258773295852</v>
      </c>
      <c r="K537" s="71">
        <v>0.70630824651721091</v>
      </c>
      <c r="L537" s="71">
        <v>4.349647278479341</v>
      </c>
      <c r="M537" s="71">
        <v>4.2573997757124049</v>
      </c>
      <c r="N537" s="71">
        <v>8.2332560850966168</v>
      </c>
      <c r="O537" s="71">
        <v>3.5085501107980348</v>
      </c>
      <c r="P537" s="71">
        <v>4.5703187622970676</v>
      </c>
      <c r="Q537" s="71">
        <v>0.24103904934170101</v>
      </c>
      <c r="R537" s="71">
        <v>0</v>
      </c>
      <c r="S537" s="71">
        <v>0</v>
      </c>
      <c r="T537" s="72"/>
      <c r="U537" s="71">
        <v>83681</v>
      </c>
      <c r="V537" s="71">
        <v>235</v>
      </c>
      <c r="W537" s="71">
        <v>53</v>
      </c>
      <c r="X537" s="71">
        <v>866</v>
      </c>
      <c r="Y537" s="71">
        <v>1683</v>
      </c>
      <c r="Z537" s="71">
        <v>1736</v>
      </c>
      <c r="AA537" s="71">
        <v>895</v>
      </c>
      <c r="AB537" s="71">
        <v>3875</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2236</v>
      </c>
      <c r="B538" s="70">
        <v>396</v>
      </c>
      <c r="C538" s="70">
        <v>5</v>
      </c>
      <c r="D538" s="70">
        <v>24</v>
      </c>
      <c r="E538" s="70">
        <v>2008</v>
      </c>
      <c r="F538" s="70" t="s">
        <v>792</v>
      </c>
      <c r="G538" s="70" t="s">
        <v>1657</v>
      </c>
      <c r="H538" s="70" t="s">
        <v>1658</v>
      </c>
      <c r="I538" s="148"/>
      <c r="J538" s="71">
        <v>2.190038274045381</v>
      </c>
      <c r="K538" s="71">
        <v>0.61989671180724337</v>
      </c>
      <c r="L538" s="71">
        <v>3.755756260885708</v>
      </c>
      <c r="M538" s="71">
        <v>4.9815700049137837</v>
      </c>
      <c r="N538" s="71">
        <v>8.2944967430612344</v>
      </c>
      <c r="O538" s="71">
        <v>3.432537261045213</v>
      </c>
      <c r="P538" s="71">
        <v>4.4120897536797798</v>
      </c>
      <c r="Q538" s="71">
        <v>0.23108011529665801</v>
      </c>
      <c r="R538" s="71">
        <v>0</v>
      </c>
      <c r="S538" s="71">
        <v>0</v>
      </c>
      <c r="T538" s="72"/>
      <c r="U538" s="71">
        <v>75567</v>
      </c>
      <c r="V538" s="71">
        <v>235</v>
      </c>
      <c r="W538" s="71">
        <v>53</v>
      </c>
      <c r="X538" s="71">
        <v>866</v>
      </c>
      <c r="Y538" s="71">
        <v>1673</v>
      </c>
      <c r="Z538" s="71">
        <v>1758</v>
      </c>
      <c r="AA538" s="71">
        <v>865</v>
      </c>
      <c r="AB538" s="71">
        <v>3776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2237</v>
      </c>
      <c r="B539" s="70">
        <v>397</v>
      </c>
      <c r="C539" s="70">
        <v>6</v>
      </c>
      <c r="D539" s="70">
        <v>24</v>
      </c>
      <c r="E539" s="70">
        <v>2009</v>
      </c>
      <c r="F539" s="70" t="s">
        <v>176</v>
      </c>
      <c r="G539" s="1064" t="s">
        <v>1657</v>
      </c>
      <c r="H539" s="70" t="s">
        <v>1658</v>
      </c>
      <c r="I539" s="148"/>
      <c r="J539" s="71">
        <v>2.0459702010572691</v>
      </c>
      <c r="K539" s="71">
        <v>0.40706312678099971</v>
      </c>
      <c r="L539" s="71">
        <v>8.7812084264347767</v>
      </c>
      <c r="M539" s="71">
        <v>3.61202395083897</v>
      </c>
      <c r="N539" s="71">
        <v>7.0349581580728637</v>
      </c>
      <c r="O539" s="71">
        <v>3.4577953442186149</v>
      </c>
      <c r="P539" s="71">
        <v>4.2927467429194319</v>
      </c>
      <c r="Q539" s="71">
        <v>0.214475981393911</v>
      </c>
      <c r="R539" s="71">
        <v>0</v>
      </c>
      <c r="S539" s="71">
        <v>0</v>
      </c>
      <c r="T539" s="72"/>
      <c r="U539" s="71">
        <v>71292</v>
      </c>
      <c r="V539" s="71">
        <v>189</v>
      </c>
      <c r="W539" s="71">
        <v>142</v>
      </c>
      <c r="X539" s="71">
        <v>793</v>
      </c>
      <c r="Y539" s="71">
        <v>1652</v>
      </c>
      <c r="Z539" s="71">
        <v>1748</v>
      </c>
      <c r="AA539" s="71">
        <v>864</v>
      </c>
      <c r="AB539" s="71">
        <v>3679</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2238</v>
      </c>
      <c r="B540" s="70">
        <v>398</v>
      </c>
      <c r="C540" s="70">
        <v>7</v>
      </c>
      <c r="D540" s="70">
        <v>24</v>
      </c>
      <c r="E540" s="70">
        <v>2010</v>
      </c>
      <c r="F540" s="70" t="s">
        <v>177</v>
      </c>
      <c r="G540" s="1064" t="s">
        <v>1657</v>
      </c>
      <c r="H540" s="70" t="s">
        <v>1658</v>
      </c>
      <c r="I540" s="148"/>
      <c r="J540" s="71">
        <v>1.640663429506827</v>
      </c>
      <c r="K540" s="71">
        <v>0.42452866873085721</v>
      </c>
      <c r="L540" s="71">
        <v>7.9944319364910976</v>
      </c>
      <c r="M540" s="71">
        <v>3.2332651971844801</v>
      </c>
      <c r="N540" s="71">
        <v>6.8166563072441058</v>
      </c>
      <c r="O540" s="71">
        <v>3.4457399689195558</v>
      </c>
      <c r="P540" s="71">
        <v>4.3670283549708397</v>
      </c>
      <c r="Q540" s="71">
        <v>0.21877692245893501</v>
      </c>
      <c r="R540" s="71">
        <v>0</v>
      </c>
      <c r="S540" s="71">
        <v>0</v>
      </c>
      <c r="T540" s="72"/>
      <c r="U540" s="71">
        <v>63996</v>
      </c>
      <c r="V540" s="71">
        <v>189</v>
      </c>
      <c r="W540" s="71">
        <v>142</v>
      </c>
      <c r="X540" s="71">
        <v>793</v>
      </c>
      <c r="Y540" s="71">
        <v>1628</v>
      </c>
      <c r="Z540" s="71">
        <v>1750</v>
      </c>
      <c r="AA540" s="71">
        <v>857</v>
      </c>
      <c r="AB540" s="71">
        <v>3596</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2239</v>
      </c>
      <c r="B541" s="70">
        <v>399</v>
      </c>
      <c r="C541" s="70">
        <v>8</v>
      </c>
      <c r="D541" s="70">
        <v>24</v>
      </c>
      <c r="E541" s="70">
        <v>2011</v>
      </c>
      <c r="F541" s="70" t="s">
        <v>178</v>
      </c>
      <c r="G541" s="70" t="s">
        <v>1657</v>
      </c>
      <c r="H541" s="70" t="s">
        <v>1658</v>
      </c>
      <c r="I541" s="148"/>
      <c r="J541" s="71">
        <v>6.2535064484199339</v>
      </c>
      <c r="K541" s="71">
        <v>0.59484363001426277</v>
      </c>
      <c r="L541" s="71">
        <v>7.4593875097589981</v>
      </c>
      <c r="M541" s="71">
        <v>4.0845229586576268</v>
      </c>
      <c r="N541" s="71">
        <v>8.2403442539818261</v>
      </c>
      <c r="O541" s="71">
        <v>3.3647644885077148</v>
      </c>
      <c r="P541" s="71">
        <v>4.3051582322280746</v>
      </c>
      <c r="Q541" s="71">
        <v>0.24849690502670799</v>
      </c>
      <c r="R541" s="71">
        <v>0</v>
      </c>
      <c r="S541" s="71">
        <v>0</v>
      </c>
      <c r="T541" s="72"/>
      <c r="U541" s="71">
        <v>229728</v>
      </c>
      <c r="V541" s="71">
        <v>189</v>
      </c>
      <c r="W541" s="71">
        <v>142</v>
      </c>
      <c r="X541" s="71">
        <v>793</v>
      </c>
      <c r="Y541" s="71">
        <v>1635</v>
      </c>
      <c r="Z541" s="71">
        <v>1746</v>
      </c>
      <c r="AA541" s="71">
        <v>870</v>
      </c>
      <c r="AB541" s="71">
        <v>3541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2240</v>
      </c>
      <c r="B542" s="70">
        <v>400</v>
      </c>
      <c r="C542" s="70">
        <v>9</v>
      </c>
      <c r="D542" s="70">
        <v>24</v>
      </c>
      <c r="E542" s="70">
        <v>2012</v>
      </c>
      <c r="F542" s="70" t="s">
        <v>179</v>
      </c>
      <c r="G542" s="70" t="s">
        <v>1657</v>
      </c>
      <c r="H542" s="70" t="s">
        <v>1658</v>
      </c>
      <c r="I542" s="148"/>
      <c r="J542" s="71">
        <v>2.5129567314263999</v>
      </c>
      <c r="K542" s="71">
        <v>0.67011435539821318</v>
      </c>
      <c r="L542" s="71">
        <v>7.5263001865376493</v>
      </c>
      <c r="M542" s="71">
        <v>5.072964536747147</v>
      </c>
      <c r="N542" s="71">
        <v>8.9967338503488978</v>
      </c>
      <c r="O542" s="71">
        <v>3.3497584166864685</v>
      </c>
      <c r="P542" s="71">
        <v>4.3246758364677751</v>
      </c>
      <c r="Q542" s="71">
        <v>0.26754700996220998</v>
      </c>
      <c r="R542" s="71">
        <v>0</v>
      </c>
      <c r="S542" s="71">
        <v>0</v>
      </c>
      <c r="T542" s="72"/>
      <c r="U542" s="71">
        <v>88451</v>
      </c>
      <c r="V542" s="71">
        <v>189</v>
      </c>
      <c r="W542" s="71">
        <v>142</v>
      </c>
      <c r="X542" s="71">
        <v>793</v>
      </c>
      <c r="Y542" s="71">
        <v>1625</v>
      </c>
      <c r="Z542" s="71">
        <v>1752</v>
      </c>
      <c r="AA542" s="71">
        <v>869</v>
      </c>
      <c r="AB542" s="71">
        <v>3509</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2241</v>
      </c>
      <c r="B543" s="70">
        <v>401</v>
      </c>
      <c r="C543" s="70">
        <v>10</v>
      </c>
      <c r="D543" s="70">
        <v>24</v>
      </c>
      <c r="E543" s="70">
        <v>2013</v>
      </c>
      <c r="F543" s="70" t="s">
        <v>180</v>
      </c>
      <c r="G543" s="70" t="s">
        <v>1657</v>
      </c>
      <c r="H543" s="70" t="s">
        <v>1658</v>
      </c>
      <c r="I543" s="148"/>
      <c r="J543" s="71">
        <v>2.416907416370178</v>
      </c>
      <c r="K543" s="71">
        <v>0.55385180047430305</v>
      </c>
      <c r="L543" s="71">
        <v>6.6463165256886922</v>
      </c>
      <c r="M543" s="71">
        <v>4.7179783046314228</v>
      </c>
      <c r="N543" s="71">
        <v>8.7995151241401093</v>
      </c>
      <c r="O543" s="71">
        <v>3.2157413068661755</v>
      </c>
      <c r="P543" s="71">
        <v>4.355957338141752</v>
      </c>
      <c r="Q543" s="71">
        <v>0.26934974020464097</v>
      </c>
      <c r="R543" s="71">
        <v>0</v>
      </c>
      <c r="S543" s="71">
        <v>0</v>
      </c>
      <c r="T543" s="72"/>
      <c r="U543" s="71">
        <v>86619</v>
      </c>
      <c r="V543" s="71">
        <v>189</v>
      </c>
      <c r="W543" s="71">
        <v>142</v>
      </c>
      <c r="X543" s="71">
        <v>793</v>
      </c>
      <c r="Y543" s="71">
        <v>1640</v>
      </c>
      <c r="Z543" s="71">
        <v>1757</v>
      </c>
      <c r="AA543" s="71">
        <v>872</v>
      </c>
      <c r="AB543" s="71">
        <v>3482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2242</v>
      </c>
      <c r="B544" s="70">
        <v>402</v>
      </c>
      <c r="C544" s="70">
        <v>11</v>
      </c>
      <c r="D544" s="70">
        <v>24</v>
      </c>
      <c r="E544" s="70">
        <v>2014</v>
      </c>
      <c r="F544" s="70" t="s">
        <v>181</v>
      </c>
      <c r="G544" s="70" t="s">
        <v>1657</v>
      </c>
      <c r="H544" s="70" t="s">
        <v>1658</v>
      </c>
      <c r="I544" s="148"/>
      <c r="J544" s="71">
        <v>2.1762111359890799</v>
      </c>
      <c r="K544" s="71">
        <v>0.82967724480559801</v>
      </c>
      <c r="L544" s="71">
        <v>6.0984572370362589</v>
      </c>
      <c r="M544" s="71">
        <v>4.93133908814149</v>
      </c>
      <c r="N544" s="71">
        <v>9.2209662570588513</v>
      </c>
      <c r="O544" s="71">
        <v>3.0480268180470933</v>
      </c>
      <c r="P544" s="71">
        <v>4.3183429904009119</v>
      </c>
      <c r="Q544" s="71">
        <v>0.25159703036184</v>
      </c>
      <c r="R544" s="71">
        <v>0</v>
      </c>
      <c r="S544" s="71">
        <v>0</v>
      </c>
      <c r="T544" s="72"/>
      <c r="U544" s="71">
        <v>86620</v>
      </c>
      <c r="V544" s="71">
        <v>246</v>
      </c>
      <c r="W544" s="71">
        <v>133</v>
      </c>
      <c r="X544" s="71">
        <v>788</v>
      </c>
      <c r="Y544" s="71">
        <v>1623</v>
      </c>
      <c r="Z544" s="71">
        <v>1754</v>
      </c>
      <c r="AA544" s="71">
        <v>860</v>
      </c>
      <c r="AB544" s="71">
        <v>3390</v>
      </c>
      <c r="AC544" s="71">
        <v>0</v>
      </c>
      <c r="AD544" s="71">
        <v>0</v>
      </c>
      <c r="AE544" s="72"/>
      <c r="AF544" s="71"/>
      <c r="AG544" s="71"/>
      <c r="AH544" s="71"/>
      <c r="AI544" s="71"/>
      <c r="AJ544" s="71"/>
      <c r="AK544" s="71"/>
      <c r="AL544" s="71"/>
      <c r="AM544" s="71"/>
      <c r="AN544" s="71"/>
      <c r="AO544" s="71"/>
      <c r="AP544" s="71"/>
      <c r="AQ544" s="72"/>
      <c r="AR544" s="71">
        <v>1</v>
      </c>
      <c r="AS544" s="71">
        <v>1</v>
      </c>
      <c r="AT544" s="71">
        <v>3</v>
      </c>
      <c r="AU544" s="71">
        <v>0</v>
      </c>
      <c r="AV544" s="71">
        <v>0</v>
      </c>
      <c r="AW544" s="71">
        <v>0</v>
      </c>
      <c r="AX544" s="71"/>
      <c r="AY544" s="72"/>
      <c r="AZ544" s="71">
        <v>4.29</v>
      </c>
      <c r="BA544" s="71">
        <v>22.3</v>
      </c>
      <c r="BB544" s="71">
        <v>53800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2243</v>
      </c>
      <c r="B545" s="70">
        <v>403</v>
      </c>
      <c r="C545" s="70">
        <v>12</v>
      </c>
      <c r="D545" s="70">
        <v>24</v>
      </c>
      <c r="E545" s="70">
        <v>2015</v>
      </c>
      <c r="F545" s="70" t="s">
        <v>182</v>
      </c>
      <c r="G545" s="70" t="s">
        <v>1657</v>
      </c>
      <c r="H545" s="70" t="s">
        <v>1658</v>
      </c>
      <c r="I545" s="148"/>
      <c r="J545" s="71">
        <v>3.7865757773345572</v>
      </c>
      <c r="K545" s="71">
        <v>0.79557423050584153</v>
      </c>
      <c r="L545" s="71">
        <v>6.4192624558056472</v>
      </c>
      <c r="M545" s="71">
        <v>4.7714297743539911</v>
      </c>
      <c r="N545" s="71">
        <v>8.3248658028936777</v>
      </c>
      <c r="O545" s="71">
        <v>2.9776638477265518</v>
      </c>
      <c r="P545" s="71">
        <v>4.3066788451048241</v>
      </c>
      <c r="Q545" s="71">
        <v>0.24128414716232299</v>
      </c>
      <c r="R545" s="71">
        <v>0</v>
      </c>
      <c r="S545" s="71">
        <v>0</v>
      </c>
      <c r="T545" s="72"/>
      <c r="U545" s="71">
        <v>151111</v>
      </c>
      <c r="V545" s="71">
        <v>246</v>
      </c>
      <c r="W545" s="71">
        <v>133</v>
      </c>
      <c r="X545" s="71">
        <v>788</v>
      </c>
      <c r="Y545" s="71">
        <v>1592</v>
      </c>
      <c r="Z545" s="71">
        <v>1730</v>
      </c>
      <c r="AA545" s="71">
        <v>857</v>
      </c>
      <c r="AB545" s="71">
        <v>3321</v>
      </c>
      <c r="AC545" s="71">
        <v>0</v>
      </c>
      <c r="AD545" s="71">
        <v>0</v>
      </c>
      <c r="AE545" s="72"/>
      <c r="AF545" s="71">
        <v>1166169.0061606499</v>
      </c>
      <c r="AG545" s="71">
        <v>530027.35866847646</v>
      </c>
      <c r="AH545" s="71">
        <v>830022.60351504863</v>
      </c>
      <c r="AI545" s="71">
        <v>5011743.9574064557</v>
      </c>
      <c r="AJ545" s="71">
        <v>7051043.8143849745</v>
      </c>
      <c r="AK545" s="71">
        <v>0</v>
      </c>
      <c r="AL545" s="71">
        <v>0</v>
      </c>
      <c r="AM545" s="71">
        <v>455129.11892895761</v>
      </c>
      <c r="AN545" s="71">
        <v>0</v>
      </c>
      <c r="AO545" s="71">
        <v>0</v>
      </c>
      <c r="AP545" s="71">
        <v>15044135.859064564</v>
      </c>
      <c r="AQ545" s="72"/>
      <c r="AR545" s="71">
        <v>1</v>
      </c>
      <c r="AS545" s="71">
        <v>1</v>
      </c>
      <c r="AT545" s="71">
        <v>3</v>
      </c>
      <c r="AU545" s="71">
        <v>0</v>
      </c>
      <c r="AV545" s="71">
        <v>0</v>
      </c>
      <c r="AW545" s="71">
        <v>0</v>
      </c>
      <c r="AX545" s="71"/>
      <c r="AY545" s="72"/>
      <c r="AZ545" s="71">
        <v>4.29</v>
      </c>
      <c r="BA545" s="71">
        <v>22.3</v>
      </c>
      <c r="BB545" s="71">
        <v>53800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2244</v>
      </c>
      <c r="B546" s="70">
        <v>404</v>
      </c>
      <c r="C546" s="70">
        <v>13</v>
      </c>
      <c r="D546" s="70">
        <v>24</v>
      </c>
      <c r="E546" s="70">
        <v>2016</v>
      </c>
      <c r="F546" s="70" t="s">
        <v>155</v>
      </c>
      <c r="G546" s="70" t="s">
        <v>1657</v>
      </c>
      <c r="H546" s="70" t="s">
        <v>1658</v>
      </c>
      <c r="I546" s="148"/>
      <c r="J546" s="71">
        <v>2.2514285533058147</v>
      </c>
      <c r="K546" s="71">
        <v>0.75044771521220244</v>
      </c>
      <c r="L546" s="71">
        <v>6.9029421598791352</v>
      </c>
      <c r="M546" s="71">
        <v>4.0909476711182871</v>
      </c>
      <c r="N546" s="71">
        <v>8.3701192328931562</v>
      </c>
      <c r="O546" s="71">
        <v>2.9347034761298185</v>
      </c>
      <c r="P546" s="71">
        <v>4.494317789006165</v>
      </c>
      <c r="Q546" s="71">
        <v>0.22927156240533955</v>
      </c>
      <c r="R546" s="71">
        <v>0</v>
      </c>
      <c r="S546" s="71">
        <v>0</v>
      </c>
      <c r="T546" s="72"/>
      <c r="U546" s="71">
        <v>85523</v>
      </c>
      <c r="V546" s="71">
        <v>246</v>
      </c>
      <c r="W546" s="71">
        <v>133</v>
      </c>
      <c r="X546" s="71">
        <v>788</v>
      </c>
      <c r="Y546" s="71">
        <v>1574</v>
      </c>
      <c r="Z546" s="71">
        <v>1726</v>
      </c>
      <c r="AA546" s="71">
        <v>925</v>
      </c>
      <c r="AB546" s="71">
        <v>3246</v>
      </c>
      <c r="AC546" s="71">
        <v>0</v>
      </c>
      <c r="AD546" s="71">
        <v>0</v>
      </c>
      <c r="AE546" s="72"/>
      <c r="AF546" s="71">
        <v>705521.63741160266</v>
      </c>
      <c r="AG546" s="71">
        <v>505224.46910074342</v>
      </c>
      <c r="AH546" s="71">
        <v>703485.05634322891</v>
      </c>
      <c r="AI546" s="71">
        <v>5002719.6986669833</v>
      </c>
      <c r="AJ546" s="71">
        <v>6924545.8822339913</v>
      </c>
      <c r="AK546" s="71">
        <v>0</v>
      </c>
      <c r="AL546" s="71">
        <v>0</v>
      </c>
      <c r="AM546" s="71">
        <v>445196.28887487919</v>
      </c>
      <c r="AN546" s="71">
        <v>0</v>
      </c>
      <c r="AO546" s="71">
        <v>0</v>
      </c>
      <c r="AP546" s="71">
        <v>14286693.032631429</v>
      </c>
      <c r="AQ546" s="72"/>
      <c r="AR546" s="71">
        <v>2</v>
      </c>
      <c r="AS546" s="71">
        <v>1</v>
      </c>
      <c r="AT546" s="71">
        <v>3</v>
      </c>
      <c r="AU546" s="71">
        <v>0</v>
      </c>
      <c r="AV546" s="71">
        <v>0</v>
      </c>
      <c r="AW546" s="71">
        <v>0</v>
      </c>
      <c r="AX546" s="71"/>
      <c r="AY546" s="72"/>
      <c r="AZ546" s="71">
        <v>9.7899999999999991</v>
      </c>
      <c r="BA546" s="71">
        <v>22.3</v>
      </c>
      <c r="BB546" s="71">
        <v>53800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2245</v>
      </c>
      <c r="B547" s="70">
        <v>405</v>
      </c>
      <c r="C547" s="70">
        <v>14</v>
      </c>
      <c r="D547" s="70">
        <v>24</v>
      </c>
      <c r="E547" s="70">
        <v>2017</v>
      </c>
      <c r="F547" s="70" t="s">
        <v>156</v>
      </c>
      <c r="G547" s="70" t="s">
        <v>1657</v>
      </c>
      <c r="H547" s="70" t="s">
        <v>1658</v>
      </c>
      <c r="I547" s="148"/>
      <c r="J547" s="71">
        <v>2.7029813595648347</v>
      </c>
      <c r="K547" s="71">
        <v>0.76684520189937777</v>
      </c>
      <c r="L547" s="71">
        <v>6.2313552971839314</v>
      </c>
      <c r="M547" s="71">
        <v>4.10195219961399</v>
      </c>
      <c r="N547" s="71">
        <v>8.0865705857717494</v>
      </c>
      <c r="O547" s="71">
        <v>2.8600553561753124</v>
      </c>
      <c r="P547" s="71">
        <v>4.4417081723477194</v>
      </c>
      <c r="Q547" s="71">
        <v>0.21809065881480399</v>
      </c>
      <c r="R547" s="71">
        <v>0</v>
      </c>
      <c r="S547" s="71">
        <v>0</v>
      </c>
      <c r="T547" s="72"/>
      <c r="U547" s="71">
        <v>101031</v>
      </c>
      <c r="V547" s="71">
        <v>246</v>
      </c>
      <c r="W547" s="71">
        <v>133</v>
      </c>
      <c r="X547" s="71">
        <v>788</v>
      </c>
      <c r="Y547" s="71">
        <v>1554</v>
      </c>
      <c r="Z547" s="71">
        <v>1710</v>
      </c>
      <c r="AA547" s="71">
        <v>920</v>
      </c>
      <c r="AB547" s="71">
        <v>3193</v>
      </c>
      <c r="AC547" s="71">
        <v>0</v>
      </c>
      <c r="AD547" s="71">
        <v>0</v>
      </c>
      <c r="AE547" s="72"/>
      <c r="AF547" s="71">
        <v>818984.90661385108</v>
      </c>
      <c r="AG547" s="71">
        <v>506692.42313060933</v>
      </c>
      <c r="AH547" s="71">
        <v>859381.42727519164</v>
      </c>
      <c r="AI547" s="71">
        <v>4878949.2642911226</v>
      </c>
      <c r="AJ547" s="71">
        <v>6199393.2725624964</v>
      </c>
      <c r="AK547" s="71">
        <v>0</v>
      </c>
      <c r="AL547" s="71">
        <v>0</v>
      </c>
      <c r="AM547" s="71">
        <v>438612.45478614513</v>
      </c>
      <c r="AN547" s="71">
        <v>0</v>
      </c>
      <c r="AO547" s="71">
        <v>0</v>
      </c>
      <c r="AP547" s="71">
        <v>13702013.748659417</v>
      </c>
      <c r="AQ547" s="72"/>
      <c r="AR547" s="71">
        <v>4</v>
      </c>
      <c r="AS547" s="71">
        <v>1</v>
      </c>
      <c r="AT547" s="71">
        <v>3</v>
      </c>
      <c r="AU547" s="71">
        <v>0</v>
      </c>
      <c r="AV547" s="71">
        <v>0</v>
      </c>
      <c r="AW547" s="71">
        <v>0</v>
      </c>
      <c r="AX547" s="71"/>
      <c r="AY547" s="72"/>
      <c r="AZ547" s="71">
        <v>18.89</v>
      </c>
      <c r="BA547" s="71">
        <v>22.3</v>
      </c>
      <c r="BB547" s="71">
        <v>53800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2246</v>
      </c>
      <c r="B548" s="70">
        <v>406</v>
      </c>
      <c r="C548" s="70">
        <v>15</v>
      </c>
      <c r="D548" s="70">
        <v>24</v>
      </c>
      <c r="E548" s="70">
        <v>2018</v>
      </c>
      <c r="F548" s="70" t="s">
        <v>183</v>
      </c>
      <c r="G548" s="70" t="s">
        <v>1657</v>
      </c>
      <c r="H548" s="70" t="s">
        <v>1658</v>
      </c>
      <c r="I548" s="148"/>
      <c r="J548" s="71">
        <v>2.8340407648379196</v>
      </c>
      <c r="K548" s="71">
        <v>0.71372517978996097</v>
      </c>
      <c r="L548" s="71">
        <v>5.7164658646483328</v>
      </c>
      <c r="M548" s="71">
        <v>4.1221833411700164</v>
      </c>
      <c r="N548" s="71">
        <v>7.3253946687158322</v>
      </c>
      <c r="O548" s="71">
        <v>2.8325791336887254</v>
      </c>
      <c r="P548" s="71">
        <v>4.3640351587512827</v>
      </c>
      <c r="Q548" s="71">
        <v>0.19648058347861699</v>
      </c>
      <c r="R548" s="71">
        <v>0</v>
      </c>
      <c r="S548" s="71">
        <v>0</v>
      </c>
      <c r="T548" s="72"/>
      <c r="U548" s="71">
        <v>110684</v>
      </c>
      <c r="V548" s="71">
        <v>246</v>
      </c>
      <c r="W548" s="71">
        <v>133</v>
      </c>
      <c r="X548" s="71">
        <v>788</v>
      </c>
      <c r="Y548" s="71">
        <v>1529</v>
      </c>
      <c r="Z548" s="71">
        <v>1726</v>
      </c>
      <c r="AA548" s="71">
        <v>913</v>
      </c>
      <c r="AB548" s="71">
        <v>3100</v>
      </c>
      <c r="AC548" s="71">
        <v>0</v>
      </c>
      <c r="AD548" s="71">
        <v>0</v>
      </c>
      <c r="AE548" s="72"/>
      <c r="AF548" s="71">
        <v>900665.99747014244</v>
      </c>
      <c r="AG548" s="71">
        <v>458435.43102477188</v>
      </c>
      <c r="AH548" s="71">
        <v>809967.10094905295</v>
      </c>
      <c r="AI548" s="71">
        <v>4987282.7443390554</v>
      </c>
      <c r="AJ548" s="71">
        <v>5666208.0049247546</v>
      </c>
      <c r="AK548" s="71">
        <v>0</v>
      </c>
      <c r="AL548" s="71">
        <v>0</v>
      </c>
      <c r="AM548" s="71">
        <v>426718.44320611149</v>
      </c>
      <c r="AN548" s="71">
        <v>0</v>
      </c>
      <c r="AO548" s="71">
        <v>0</v>
      </c>
      <c r="AP548" s="71">
        <v>13249277.721913887</v>
      </c>
      <c r="AQ548" s="72"/>
      <c r="AR548" s="71">
        <v>5</v>
      </c>
      <c r="AS548" s="71">
        <v>1</v>
      </c>
      <c r="AT548" s="71">
        <v>9</v>
      </c>
      <c r="AU548" s="71">
        <v>0</v>
      </c>
      <c r="AV548" s="71">
        <v>0</v>
      </c>
      <c r="AW548" s="71">
        <v>0</v>
      </c>
      <c r="AX548" s="71"/>
      <c r="AY548" s="72"/>
      <c r="AZ548" s="71">
        <v>23.29</v>
      </c>
      <c r="BA548" s="71">
        <v>22</v>
      </c>
      <c r="BB548" s="71">
        <v>53919</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2247</v>
      </c>
      <c r="B549" s="70">
        <v>407</v>
      </c>
      <c r="C549" s="70">
        <v>16</v>
      </c>
      <c r="D549" s="70">
        <v>24</v>
      </c>
      <c r="E549" s="70">
        <v>2019</v>
      </c>
      <c r="F549" s="70" t="s">
        <v>158</v>
      </c>
      <c r="G549" s="70" t="s">
        <v>1657</v>
      </c>
      <c r="H549" s="70" t="s">
        <v>1658</v>
      </c>
      <c r="I549" s="148"/>
      <c r="J549" s="71">
        <v>2.4557433161317648</v>
      </c>
      <c r="K549" s="71">
        <v>0.66228441153745843</v>
      </c>
      <c r="L549" s="71">
        <v>5.7420775822433017</v>
      </c>
      <c r="M549" s="71">
        <v>3.6979727634344326</v>
      </c>
      <c r="N549" s="71">
        <v>7.3188612650344211</v>
      </c>
      <c r="O549" s="71">
        <v>2.744115183234261</v>
      </c>
      <c r="P549" s="71">
        <v>4.0261197895735839</v>
      </c>
      <c r="Q549" s="71">
        <v>0.18722880609641801</v>
      </c>
      <c r="R549" s="71">
        <v>0</v>
      </c>
      <c r="S549" s="71">
        <v>0</v>
      </c>
      <c r="T549" s="72"/>
      <c r="U549" s="71">
        <v>100892</v>
      </c>
      <c r="V549" s="71">
        <v>246</v>
      </c>
      <c r="W549" s="71">
        <v>133</v>
      </c>
      <c r="X549" s="71">
        <v>788</v>
      </c>
      <c r="Y549" s="71">
        <v>1509</v>
      </c>
      <c r="Z549" s="71">
        <v>1718</v>
      </c>
      <c r="AA549" s="71">
        <v>836</v>
      </c>
      <c r="AB549" s="71">
        <v>3034</v>
      </c>
      <c r="AC549" s="71">
        <v>0</v>
      </c>
      <c r="AD549" s="71">
        <v>0</v>
      </c>
      <c r="AE549" s="72"/>
      <c r="AF549" s="71">
        <v>805605.47909104475</v>
      </c>
      <c r="AG549" s="71">
        <v>458299.67542775848</v>
      </c>
      <c r="AH549" s="71">
        <v>874522.53010961111</v>
      </c>
      <c r="AI549" s="71">
        <v>4887123.0690259999</v>
      </c>
      <c r="AJ549" s="71">
        <v>5898790.5405017734</v>
      </c>
      <c r="AK549" s="71">
        <v>0</v>
      </c>
      <c r="AL549" s="71">
        <v>0</v>
      </c>
      <c r="AM549" s="71">
        <v>413207.96006022842</v>
      </c>
      <c r="AN549" s="71">
        <v>0</v>
      </c>
      <c r="AO549" s="71">
        <v>0</v>
      </c>
      <c r="AP549" s="71">
        <v>13337549.254216414</v>
      </c>
      <c r="AQ549" s="72"/>
      <c r="AR549" s="71">
        <v>7</v>
      </c>
      <c r="AS549" s="71">
        <v>1</v>
      </c>
      <c r="AT549" s="71">
        <v>10</v>
      </c>
      <c r="AU549" s="71">
        <v>0</v>
      </c>
      <c r="AV549" s="71">
        <v>0</v>
      </c>
      <c r="AW549" s="71">
        <v>0</v>
      </c>
      <c r="AX549" s="71"/>
      <c r="AY549" s="72"/>
      <c r="AZ549" s="71">
        <v>37.99</v>
      </c>
      <c r="BA549" s="71">
        <v>22.3</v>
      </c>
      <c r="BB549" s="71">
        <v>53938.3</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2248</v>
      </c>
      <c r="B550" s="70">
        <v>408</v>
      </c>
      <c r="C550" s="70">
        <v>17</v>
      </c>
      <c r="D550" s="70">
        <v>24</v>
      </c>
      <c r="E550" s="70">
        <v>2020</v>
      </c>
      <c r="F550" s="70" t="s">
        <v>159</v>
      </c>
      <c r="G550" s="70" t="s">
        <v>1657</v>
      </c>
      <c r="H550" s="70" t="s">
        <v>1658</v>
      </c>
      <c r="I550" s="148"/>
      <c r="J550" s="71">
        <v>2.959625505753948</v>
      </c>
      <c r="K550" s="71">
        <v>0.46267542739369516</v>
      </c>
      <c r="L550" s="71">
        <v>9.0373329068610868</v>
      </c>
      <c r="M550" s="71">
        <v>3.7799190569886831</v>
      </c>
      <c r="N550" s="71">
        <v>6.6903678434490184</v>
      </c>
      <c r="O550" s="71">
        <v>2.4182272423277533</v>
      </c>
      <c r="P550" s="71">
        <v>3.7833512329615804</v>
      </c>
      <c r="Q550" s="71">
        <v>0.176056720069174</v>
      </c>
      <c r="R550" s="71">
        <v>0</v>
      </c>
      <c r="S550" s="71">
        <v>0</v>
      </c>
      <c r="T550" s="72"/>
      <c r="U550" s="71">
        <v>137837</v>
      </c>
      <c r="V550" s="71">
        <v>159</v>
      </c>
      <c r="W550" s="71">
        <v>186</v>
      </c>
      <c r="X550" s="71">
        <v>847</v>
      </c>
      <c r="Y550" s="71">
        <v>1505</v>
      </c>
      <c r="Z550" s="71">
        <v>1728</v>
      </c>
      <c r="AA550" s="71">
        <v>835</v>
      </c>
      <c r="AB550" s="71">
        <v>2986</v>
      </c>
      <c r="AC550" s="71">
        <v>0</v>
      </c>
      <c r="AD550" s="71">
        <v>0</v>
      </c>
      <c r="AE550" s="72"/>
      <c r="AF550" s="71">
        <v>1076218.5370074781</v>
      </c>
      <c r="AG550" s="71">
        <v>296436.42205730674</v>
      </c>
      <c r="AH550" s="71">
        <v>1325309.3996026563</v>
      </c>
      <c r="AI550" s="71">
        <v>4863204.3643804872</v>
      </c>
      <c r="AJ550" s="71">
        <v>6180264.1699362379</v>
      </c>
      <c r="AK550" s="71"/>
      <c r="AL550" s="71"/>
      <c r="AM550" s="71">
        <v>389706.17515193566</v>
      </c>
      <c r="AN550" s="71"/>
      <c r="AO550" s="71"/>
      <c r="AP550" s="71">
        <v>14131139.068136102</v>
      </c>
      <c r="AQ550" s="72"/>
      <c r="AR550" s="71">
        <v>7</v>
      </c>
      <c r="AS550" s="71">
        <v>1</v>
      </c>
      <c r="AT550" s="71">
        <v>11</v>
      </c>
      <c r="AU550" s="71">
        <v>0</v>
      </c>
      <c r="AV550" s="71">
        <v>0</v>
      </c>
      <c r="AW550" s="71">
        <v>0</v>
      </c>
      <c r="AX550" s="71"/>
      <c r="AY550" s="72"/>
      <c r="AZ550" s="71">
        <v>37.99</v>
      </c>
      <c r="BA550" s="71">
        <v>22.3</v>
      </c>
      <c r="BB550" s="71">
        <v>56138.3</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2249</v>
      </c>
      <c r="B551" s="70">
        <v>408</v>
      </c>
      <c r="C551" s="70">
        <v>18</v>
      </c>
      <c r="D551" s="70">
        <v>24</v>
      </c>
      <c r="E551" s="70">
        <v>2021</v>
      </c>
      <c r="F551" s="70" t="s">
        <v>160</v>
      </c>
      <c r="G551" s="70" t="s">
        <v>1657</v>
      </c>
      <c r="H551" s="70" t="s">
        <v>1658</v>
      </c>
      <c r="I551" s="148"/>
      <c r="J551" s="71">
        <v>3.2445470051959715</v>
      </c>
      <c r="K551" s="71">
        <v>0.44568486738248236</v>
      </c>
      <c r="L551" s="71">
        <v>8.2473700918235213</v>
      </c>
      <c r="M551" s="71">
        <v>3.8389481394401108</v>
      </c>
      <c r="N551" s="71">
        <v>6.4560864434106042</v>
      </c>
      <c r="O551" s="71">
        <v>2.3377133476659542</v>
      </c>
      <c r="P551" s="71">
        <v>3.9263853668756146</v>
      </c>
      <c r="Q551" s="71">
        <v>0.16862196616379499</v>
      </c>
      <c r="R551" s="71">
        <v>0</v>
      </c>
      <c r="S551" s="71">
        <v>0</v>
      </c>
      <c r="T551" s="72"/>
      <c r="U551" s="71">
        <v>155176</v>
      </c>
      <c r="V551" s="71">
        <v>159</v>
      </c>
      <c r="W551" s="71">
        <v>186</v>
      </c>
      <c r="X551" s="71">
        <v>847</v>
      </c>
      <c r="Y551" s="71">
        <v>1470</v>
      </c>
      <c r="Z551" s="71">
        <v>1720</v>
      </c>
      <c r="AA551" s="71">
        <v>845</v>
      </c>
      <c r="AB551" s="71">
        <v>2888</v>
      </c>
      <c r="AC551" s="71">
        <v>0</v>
      </c>
      <c r="AD551" s="71">
        <v>0</v>
      </c>
      <c r="AE551" s="72"/>
      <c r="AF551" s="71">
        <v>1188581.3667314481</v>
      </c>
      <c r="AG551" s="71">
        <v>301555.41376052256</v>
      </c>
      <c r="AH551" s="71">
        <v>1188217.0049544156</v>
      </c>
      <c r="AI551" s="71">
        <v>5336376.791982471</v>
      </c>
      <c r="AJ551" s="71">
        <v>5880299.6711476333</v>
      </c>
      <c r="AK551" s="71">
        <v>0</v>
      </c>
      <c r="AL551" s="71">
        <v>0</v>
      </c>
      <c r="AM551" s="71">
        <v>379090.10798893485</v>
      </c>
      <c r="AN551" s="71">
        <v>0</v>
      </c>
      <c r="AO551" s="71">
        <v>0</v>
      </c>
      <c r="AP551" s="71">
        <v>14274120.356565425</v>
      </c>
      <c r="AQ551" s="72"/>
      <c r="AR551" s="71">
        <v>7</v>
      </c>
      <c r="AS551" s="71">
        <v>1</v>
      </c>
      <c r="AT551" s="71">
        <v>19</v>
      </c>
      <c r="AU551" s="71">
        <v>0</v>
      </c>
      <c r="AV551" s="71">
        <v>0</v>
      </c>
      <c r="AW551" s="71">
        <v>0</v>
      </c>
      <c r="AX551" s="71"/>
      <c r="AY551" s="72"/>
      <c r="AZ551" s="71">
        <v>37.99</v>
      </c>
      <c r="BA551" s="71">
        <v>22.3</v>
      </c>
      <c r="BB551" s="71">
        <v>76273.899999999994</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1666</v>
      </c>
      <c r="B552" s="70">
        <v>408</v>
      </c>
      <c r="C552" s="70">
        <v>19</v>
      </c>
      <c r="D552" s="70">
        <v>24</v>
      </c>
      <c r="E552" s="70">
        <v>2022</v>
      </c>
      <c r="F552" s="70" t="s">
        <v>161</v>
      </c>
      <c r="G552" s="70" t="s">
        <v>1657</v>
      </c>
      <c r="H552" s="70" t="s">
        <v>1658</v>
      </c>
      <c r="I552" s="148"/>
      <c r="J552" s="71">
        <v>4.0477172075038359</v>
      </c>
      <c r="K552" s="71">
        <v>0.42632167702053247</v>
      </c>
      <c r="L552" s="71">
        <v>7.3948562010742478</v>
      </c>
      <c r="M552" s="71">
        <v>3.9140089106366371</v>
      </c>
      <c r="N552" s="71">
        <v>6.3668427409683268</v>
      </c>
      <c r="O552" s="71">
        <v>2.4533190003336562</v>
      </c>
      <c r="P552" s="71">
        <v>3.8125065916073386</v>
      </c>
      <c r="Q552" s="71">
        <v>0.16713148287761223</v>
      </c>
      <c r="R552" s="71">
        <v>0</v>
      </c>
      <c r="S552" s="71">
        <v>0</v>
      </c>
      <c r="T552" s="72"/>
      <c r="U552" s="71">
        <v>238098</v>
      </c>
      <c r="V552" s="71">
        <v>159</v>
      </c>
      <c r="W552" s="71">
        <v>186</v>
      </c>
      <c r="X552" s="71">
        <v>847</v>
      </c>
      <c r="Y552" s="71">
        <v>1472</v>
      </c>
      <c r="Z552" s="71">
        <v>1715</v>
      </c>
      <c r="AA552" s="71">
        <v>833</v>
      </c>
      <c r="AB552" s="71">
        <v>2839</v>
      </c>
      <c r="AC552" s="71">
        <v>0</v>
      </c>
      <c r="AD552" s="71">
        <v>0</v>
      </c>
      <c r="AE552" s="72"/>
      <c r="AF552" s="71">
        <v>1625858.3339622088</v>
      </c>
      <c r="AG552" s="71">
        <v>304204.44892695744</v>
      </c>
      <c r="AH552" s="71">
        <v>1318931.7989925328</v>
      </c>
      <c r="AI552" s="71">
        <v>5299685.8686512904</v>
      </c>
      <c r="AJ552" s="71">
        <v>5993784.8145594066</v>
      </c>
      <c r="AK552" s="71">
        <v>0</v>
      </c>
      <c r="AL552" s="71">
        <v>0</v>
      </c>
      <c r="AM552" s="71">
        <v>366592.38882180105</v>
      </c>
      <c r="AN552" s="71">
        <v>0</v>
      </c>
      <c r="AO552" s="71">
        <v>0</v>
      </c>
      <c r="AP552" s="71">
        <v>14909057.653914196</v>
      </c>
      <c r="AQ552" s="72"/>
      <c r="AR552" s="71">
        <v>11</v>
      </c>
      <c r="AS552" s="71">
        <v>1</v>
      </c>
      <c r="AT552" s="71">
        <v>27</v>
      </c>
      <c r="AU552" s="71">
        <v>0</v>
      </c>
      <c r="AV552" s="71">
        <v>0</v>
      </c>
      <c r="AW552" s="71">
        <v>0</v>
      </c>
      <c r="AX552" s="71"/>
      <c r="AY552" s="72"/>
      <c r="AZ552" s="71">
        <v>74.09</v>
      </c>
      <c r="BA552" s="71">
        <v>22.3</v>
      </c>
      <c r="BB552" s="71">
        <v>76428.100000000006</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2250</v>
      </c>
      <c r="B553" s="70">
        <v>408</v>
      </c>
      <c r="C553" s="70">
        <v>20</v>
      </c>
      <c r="D553" s="70">
        <v>24</v>
      </c>
      <c r="E553" s="70">
        <v>2023</v>
      </c>
      <c r="F553" s="70" t="s">
        <v>1539</v>
      </c>
      <c r="G553" s="70" t="s">
        <v>1657</v>
      </c>
      <c r="H553" s="70" t="s">
        <v>1658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12</v>
      </c>
      <c r="AS553" s="71">
        <v>1</v>
      </c>
      <c r="AT553" s="71">
        <v>29</v>
      </c>
      <c r="AU553" s="71">
        <v>0</v>
      </c>
      <c r="AV553" s="71">
        <v>0</v>
      </c>
      <c r="AW553" s="71">
        <v>0</v>
      </c>
      <c r="AX553" s="71"/>
      <c r="AY553" s="72"/>
      <c r="AZ553" s="71">
        <v>83.990000000000009</v>
      </c>
      <c r="BA553" s="71">
        <v>22.3</v>
      </c>
      <c r="BB553" s="71">
        <v>74285.100000000006</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1656</v>
      </c>
      <c r="B554" s="70">
        <v>408</v>
      </c>
      <c r="C554" s="70">
        <v>21</v>
      </c>
      <c r="D554" s="70">
        <v>24</v>
      </c>
      <c r="E554" s="70">
        <v>2024</v>
      </c>
      <c r="F554" s="70" t="s">
        <v>1554</v>
      </c>
      <c r="G554" s="70" t="s">
        <v>1657</v>
      </c>
      <c r="H554" s="70" t="s">
        <v>1658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2251</v>
      </c>
      <c r="B555" s="70">
        <v>256</v>
      </c>
      <c r="C555" s="70">
        <v>1</v>
      </c>
      <c r="D555" s="70">
        <v>16</v>
      </c>
      <c r="E555" s="70">
        <v>1990</v>
      </c>
      <c r="F555" s="70" t="s">
        <v>787</v>
      </c>
      <c r="G555" s="70" t="s">
        <v>2252</v>
      </c>
      <c r="H555" s="70" t="s">
        <v>1680</v>
      </c>
      <c r="I555" s="148"/>
      <c r="J555" s="71">
        <v>4.059749167738044</v>
      </c>
      <c r="K555" s="71">
        <v>1.6222621850531971</v>
      </c>
      <c r="L555" s="71">
        <v>1.474387800205377</v>
      </c>
      <c r="M555" s="71">
        <v>4.8627495268533174</v>
      </c>
      <c r="N555" s="71">
        <v>6.5859077251730573</v>
      </c>
      <c r="O555" s="71">
        <v>3.2846136410789022</v>
      </c>
      <c r="P555" s="71">
        <v>5.8646414377787037</v>
      </c>
      <c r="Q555" s="71">
        <v>0.33116522820460698</v>
      </c>
      <c r="R555" s="71">
        <v>0</v>
      </c>
      <c r="S555" s="71">
        <v>0.41581037653356551</v>
      </c>
      <c r="T555" s="72"/>
      <c r="U555" s="71">
        <v>378413</v>
      </c>
      <c r="V555" s="71">
        <v>436</v>
      </c>
      <c r="W555" s="71">
        <v>14</v>
      </c>
      <c r="X555" s="71">
        <v>1559</v>
      </c>
      <c r="Y555" s="71">
        <v>1639</v>
      </c>
      <c r="Z555" s="71">
        <v>1351</v>
      </c>
      <c r="AA555" s="71">
        <v>1424</v>
      </c>
      <c r="AB555" s="71">
        <v>5377</v>
      </c>
      <c r="AC555" s="71">
        <v>0</v>
      </c>
      <c r="AD555" s="71">
        <v>0.41581037653356551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257</v>
      </c>
      <c r="C556" s="70">
        <v>2</v>
      </c>
      <c r="D556" s="70">
        <v>16</v>
      </c>
      <c r="E556" s="70">
        <v>2005</v>
      </c>
      <c r="F556" s="70" t="s">
        <v>789</v>
      </c>
      <c r="G556" s="70" t="s">
        <v>2252</v>
      </c>
      <c r="H556" s="70" t="s">
        <v>1680</v>
      </c>
      <c r="I556" s="148"/>
      <c r="J556" s="71">
        <v>1.9181571027294959</v>
      </c>
      <c r="K556" s="71">
        <v>0.85792139024056313</v>
      </c>
      <c r="L556" s="71">
        <v>1.813073264753313</v>
      </c>
      <c r="M556" s="71">
        <v>5.3485320060700818</v>
      </c>
      <c r="N556" s="71">
        <v>9.1077706938407381</v>
      </c>
      <c r="O556" s="71">
        <v>4.3133328110339964</v>
      </c>
      <c r="P556" s="71">
        <v>5.8131350152875596</v>
      </c>
      <c r="Q556" s="71">
        <v>0.248559503171872</v>
      </c>
      <c r="R556" s="71">
        <v>0</v>
      </c>
      <c r="S556" s="71">
        <v>0.53368145147093382</v>
      </c>
      <c r="T556" s="72"/>
      <c r="U556" s="71">
        <v>185524</v>
      </c>
      <c r="V556" s="71">
        <v>303</v>
      </c>
      <c r="W556" s="71">
        <v>16</v>
      </c>
      <c r="X556" s="71">
        <v>740</v>
      </c>
      <c r="Y556" s="71">
        <v>1550</v>
      </c>
      <c r="Z556" s="71">
        <v>2053</v>
      </c>
      <c r="AA556" s="71">
        <v>1156</v>
      </c>
      <c r="AB556" s="71">
        <v>4219</v>
      </c>
      <c r="AC556" s="71">
        <v>0</v>
      </c>
      <c r="AD556" s="71">
        <v>0.53368145147093382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258</v>
      </c>
      <c r="C557" s="70">
        <v>3</v>
      </c>
      <c r="D557" s="70">
        <v>16</v>
      </c>
      <c r="E557" s="70">
        <v>2006</v>
      </c>
      <c r="F557" s="70" t="s">
        <v>790</v>
      </c>
      <c r="G557" s="70" t="s">
        <v>2252</v>
      </c>
      <c r="H557" s="70" t="s">
        <v>1680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259</v>
      </c>
      <c r="C558" s="70">
        <v>4</v>
      </c>
      <c r="D558" s="70">
        <v>16</v>
      </c>
      <c r="E558" s="70">
        <v>2007</v>
      </c>
      <c r="F558" s="70" t="s">
        <v>791</v>
      </c>
      <c r="G558" s="1064" t="s">
        <v>2252</v>
      </c>
      <c r="H558" s="70" t="s">
        <v>1680</v>
      </c>
      <c r="I558" s="148"/>
      <c r="J558" s="71">
        <v>1.754477231053885</v>
      </c>
      <c r="K558" s="71">
        <v>0.64757235547624548</v>
      </c>
      <c r="L558" s="71">
        <v>1.870037912750905</v>
      </c>
      <c r="M558" s="71">
        <v>8.7980832251335013</v>
      </c>
      <c r="N558" s="71">
        <v>8.1718406527999861</v>
      </c>
      <c r="O558" s="71">
        <v>4.0663610731138524</v>
      </c>
      <c r="P558" s="71">
        <v>5.8673701205355648</v>
      </c>
      <c r="Q558" s="71">
        <v>0.25347977446901399</v>
      </c>
      <c r="R558" s="71">
        <v>0</v>
      </c>
      <c r="S558" s="71">
        <v>0.42331743696256702</v>
      </c>
      <c r="T558" s="72"/>
      <c r="U558" s="71">
        <v>184826</v>
      </c>
      <c r="V558" s="71">
        <v>216</v>
      </c>
      <c r="W558" s="71">
        <v>16</v>
      </c>
      <c r="X558" s="71">
        <v>1345</v>
      </c>
      <c r="Y558" s="71">
        <v>1540</v>
      </c>
      <c r="Z558" s="71">
        <v>2012</v>
      </c>
      <c r="AA558" s="71">
        <v>1149</v>
      </c>
      <c r="AB558" s="71">
        <v>4075</v>
      </c>
      <c r="AC558" s="71">
        <v>0</v>
      </c>
      <c r="AD558" s="71">
        <v>0.42331743696256702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260</v>
      </c>
      <c r="C559" s="70">
        <v>5</v>
      </c>
      <c r="D559" s="70">
        <v>16</v>
      </c>
      <c r="E559" s="70">
        <v>2008</v>
      </c>
      <c r="F559" s="70" t="s">
        <v>792</v>
      </c>
      <c r="G559" s="1064" t="s">
        <v>2252</v>
      </c>
      <c r="H559" s="70" t="s">
        <v>1680</v>
      </c>
      <c r="I559" s="148"/>
      <c r="J559" s="71">
        <v>1.4160494250417439</v>
      </c>
      <c r="K559" s="71">
        <v>0.48235853382205662</v>
      </c>
      <c r="L559" s="71">
        <v>1.61704379220984</v>
      </c>
      <c r="M559" s="71">
        <v>8.7983492180987231</v>
      </c>
      <c r="N559" s="71">
        <v>7.8368418000040627</v>
      </c>
      <c r="O559" s="71">
        <v>3.8972379823926309</v>
      </c>
      <c r="P559" s="71">
        <v>5.626052021166239</v>
      </c>
      <c r="Q559" s="71">
        <v>0.24307473992540399</v>
      </c>
      <c r="R559" s="71">
        <v>0</v>
      </c>
      <c r="S559" s="71">
        <v>0.48673835445964903</v>
      </c>
      <c r="T559" s="72"/>
      <c r="U559" s="71">
        <v>163858</v>
      </c>
      <c r="V559" s="71">
        <v>216</v>
      </c>
      <c r="W559" s="71">
        <v>16</v>
      </c>
      <c r="X559" s="71">
        <v>1345</v>
      </c>
      <c r="Y559" s="71">
        <v>1529</v>
      </c>
      <c r="Z559" s="71">
        <v>1996</v>
      </c>
      <c r="AA559" s="71">
        <v>1103</v>
      </c>
      <c r="AB559" s="71">
        <v>3972</v>
      </c>
      <c r="AC559" s="71">
        <v>0</v>
      </c>
      <c r="AD559" s="71">
        <v>0.48673835445964903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261</v>
      </c>
      <c r="C560" s="70">
        <v>6</v>
      </c>
      <c r="D560" s="70">
        <v>16</v>
      </c>
      <c r="E560" s="70">
        <v>2009</v>
      </c>
      <c r="F560" s="70" t="s">
        <v>176</v>
      </c>
      <c r="G560" s="70" t="s">
        <v>2252</v>
      </c>
      <c r="H560" s="70" t="s">
        <v>1680</v>
      </c>
      <c r="I560" s="148"/>
      <c r="J560" s="71">
        <v>1.3144632794458739</v>
      </c>
      <c r="K560" s="71">
        <v>0.40318119572580963</v>
      </c>
      <c r="L560" s="71">
        <v>4.2259383760686751</v>
      </c>
      <c r="M560" s="71">
        <v>7.3186190389834938</v>
      </c>
      <c r="N560" s="71">
        <v>6.8082989641652327</v>
      </c>
      <c r="O560" s="71">
        <v>3.90881212824713</v>
      </c>
      <c r="P560" s="71">
        <v>5.3709018855276689</v>
      </c>
      <c r="Q560" s="71">
        <v>0.22578566891509</v>
      </c>
      <c r="R560" s="71">
        <v>0</v>
      </c>
      <c r="S560" s="71">
        <v>0.4118878963379341</v>
      </c>
      <c r="T560" s="72"/>
      <c r="U560" s="71">
        <v>125410</v>
      </c>
      <c r="V560" s="71">
        <v>171</v>
      </c>
      <c r="W560" s="71">
        <v>62</v>
      </c>
      <c r="X560" s="71">
        <v>1227</v>
      </c>
      <c r="Y560" s="71">
        <v>1504</v>
      </c>
      <c r="Z560" s="71">
        <v>1976</v>
      </c>
      <c r="AA560" s="71">
        <v>1081</v>
      </c>
      <c r="AB560" s="71">
        <v>3873</v>
      </c>
      <c r="AC560" s="71">
        <v>0</v>
      </c>
      <c r="AD560" s="71">
        <v>0.4118878963379341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2258</v>
      </c>
      <c r="B561" s="70">
        <v>262</v>
      </c>
      <c r="C561" s="70">
        <v>7</v>
      </c>
      <c r="D561" s="70">
        <v>16</v>
      </c>
      <c r="E561" s="70">
        <v>2010</v>
      </c>
      <c r="F561" s="70" t="s">
        <v>177</v>
      </c>
      <c r="G561" s="70" t="s">
        <v>2252</v>
      </c>
      <c r="H561" s="70" t="s">
        <v>1680</v>
      </c>
      <c r="I561" s="148"/>
      <c r="J561" s="71">
        <v>2.0356915068674648</v>
      </c>
      <c r="K561" s="71">
        <v>0.46246625051302331</v>
      </c>
      <c r="L561" s="71">
        <v>3.8649394347049522</v>
      </c>
      <c r="M561" s="71">
        <v>8.1294625496495367</v>
      </c>
      <c r="N561" s="71">
        <v>7.3965708991109924</v>
      </c>
      <c r="O561" s="71">
        <v>3.9143606046926172</v>
      </c>
      <c r="P561" s="71">
        <v>5.4167457891878694</v>
      </c>
      <c r="Q561" s="71">
        <v>0.23064052086813799</v>
      </c>
      <c r="R561" s="71">
        <v>0</v>
      </c>
      <c r="S561" s="71">
        <v>0.43911825332926741</v>
      </c>
      <c r="T561" s="72"/>
      <c r="U561" s="71">
        <v>191094</v>
      </c>
      <c r="V561" s="71">
        <v>171</v>
      </c>
      <c r="W561" s="71">
        <v>62</v>
      </c>
      <c r="X561" s="71">
        <v>1227</v>
      </c>
      <c r="Y561" s="71">
        <v>1491</v>
      </c>
      <c r="Z561" s="71">
        <v>1988</v>
      </c>
      <c r="AA561" s="71">
        <v>1063</v>
      </c>
      <c r="AB561" s="71">
        <v>3791</v>
      </c>
      <c r="AC561" s="71">
        <v>0</v>
      </c>
      <c r="AD561" s="71">
        <v>0.43911825332926741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2259</v>
      </c>
      <c r="B562" s="70">
        <v>263</v>
      </c>
      <c r="C562" s="70">
        <v>8</v>
      </c>
      <c r="D562" s="70">
        <v>16</v>
      </c>
      <c r="E562" s="70">
        <v>2011</v>
      </c>
      <c r="F562" s="70" t="s">
        <v>178</v>
      </c>
      <c r="G562" s="70" t="s">
        <v>2252</v>
      </c>
      <c r="H562" s="70" t="s">
        <v>1680</v>
      </c>
      <c r="I562" s="148"/>
      <c r="J562" s="71">
        <v>1.749845535569154</v>
      </c>
      <c r="K562" s="71">
        <v>0.48766442442606572</v>
      </c>
      <c r="L562" s="71">
        <v>3.859733737855136</v>
      </c>
      <c r="M562" s="71">
        <v>7.2944571190305636</v>
      </c>
      <c r="N562" s="71">
        <v>7.5416468676646691</v>
      </c>
      <c r="O562" s="71">
        <v>3.8022224145622689</v>
      </c>
      <c r="P562" s="71">
        <v>5.2156744560556207</v>
      </c>
      <c r="Q562" s="71">
        <v>0.25881293017184398</v>
      </c>
      <c r="R562" s="71">
        <v>0</v>
      </c>
      <c r="S562" s="71">
        <v>0.44071703676379448</v>
      </c>
      <c r="T562" s="72"/>
      <c r="U562" s="71">
        <v>163732</v>
      </c>
      <c r="V562" s="71">
        <v>171</v>
      </c>
      <c r="W562" s="71">
        <v>62</v>
      </c>
      <c r="X562" s="71">
        <v>1227</v>
      </c>
      <c r="Y562" s="71">
        <v>1470</v>
      </c>
      <c r="Z562" s="71">
        <v>1973</v>
      </c>
      <c r="AA562" s="71">
        <v>1054</v>
      </c>
      <c r="AB562" s="71">
        <v>3688</v>
      </c>
      <c r="AC562" s="71">
        <v>0</v>
      </c>
      <c r="AD562" s="71">
        <v>0.44071703676379448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2260</v>
      </c>
      <c r="B563" s="70">
        <v>264</v>
      </c>
      <c r="C563" s="70">
        <v>9</v>
      </c>
      <c r="D563" s="70">
        <v>16</v>
      </c>
      <c r="E563" s="70">
        <v>2012</v>
      </c>
      <c r="F563" s="70" t="s">
        <v>179</v>
      </c>
      <c r="G563" s="70" t="s">
        <v>2252</v>
      </c>
      <c r="H563" s="70" t="s">
        <v>1680</v>
      </c>
      <c r="I563" s="148"/>
      <c r="J563" s="71">
        <v>3.3096065845472902</v>
      </c>
      <c r="K563" s="71">
        <v>0.45857993476336117</v>
      </c>
      <c r="L563" s="71">
        <v>3.741722628265808</v>
      </c>
      <c r="M563" s="71">
        <v>7.7138810316574347</v>
      </c>
      <c r="N563" s="71">
        <v>7.7494688226797512</v>
      </c>
      <c r="O563" s="71">
        <v>3.7799499941718882</v>
      </c>
      <c r="P563" s="71">
        <v>5.1259103700366033</v>
      </c>
      <c r="Q563" s="71">
        <v>0.274790374438246</v>
      </c>
      <c r="R563" s="71">
        <v>0</v>
      </c>
      <c r="S563" s="71">
        <v>0.60155854757053562</v>
      </c>
      <c r="T563" s="72"/>
      <c r="U563" s="71">
        <v>269905</v>
      </c>
      <c r="V563" s="71">
        <v>171</v>
      </c>
      <c r="W563" s="71">
        <v>62</v>
      </c>
      <c r="X563" s="71">
        <v>1227</v>
      </c>
      <c r="Y563" s="71">
        <v>1458</v>
      </c>
      <c r="Z563" s="71">
        <v>1977</v>
      </c>
      <c r="AA563" s="71">
        <v>1030</v>
      </c>
      <c r="AB563" s="71">
        <v>3604</v>
      </c>
      <c r="AC563" s="71">
        <v>0</v>
      </c>
      <c r="AD563" s="71">
        <v>0.60155854757053562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2261</v>
      </c>
      <c r="B564" s="70">
        <v>265</v>
      </c>
      <c r="C564" s="70">
        <v>10</v>
      </c>
      <c r="D564" s="70">
        <v>16</v>
      </c>
      <c r="E564" s="70">
        <v>2013</v>
      </c>
      <c r="F564" s="70" t="s">
        <v>180</v>
      </c>
      <c r="G564" s="70" t="s">
        <v>2252</v>
      </c>
      <c r="H564" s="70" t="s">
        <v>1680</v>
      </c>
      <c r="I564" s="148"/>
      <c r="J564" s="71">
        <v>3.2537903449361529</v>
      </c>
      <c r="K564" s="71">
        <v>0.38162959561449561</v>
      </c>
      <c r="L564" s="71">
        <v>3.294578818527008</v>
      </c>
      <c r="M564" s="71">
        <v>7.462524330064678</v>
      </c>
      <c r="N564" s="71">
        <v>7.1216454474468813</v>
      </c>
      <c r="O564" s="71">
        <v>3.6495094854246743</v>
      </c>
      <c r="P564" s="71">
        <v>5.1002665622049648</v>
      </c>
      <c r="Q564" s="71">
        <v>0.27468722787670302</v>
      </c>
      <c r="R564" s="71">
        <v>0</v>
      </c>
      <c r="S564" s="71">
        <v>0.42981229089297052</v>
      </c>
      <c r="T564" s="72"/>
      <c r="U564" s="71">
        <v>253233</v>
      </c>
      <c r="V564" s="71">
        <v>171</v>
      </c>
      <c r="W564" s="71">
        <v>62</v>
      </c>
      <c r="X564" s="71">
        <v>1227</v>
      </c>
      <c r="Y564" s="71">
        <v>1455</v>
      </c>
      <c r="Z564" s="71">
        <v>1994</v>
      </c>
      <c r="AA564" s="71">
        <v>1021</v>
      </c>
      <c r="AB564" s="71">
        <v>3551</v>
      </c>
      <c r="AC564" s="71">
        <v>0</v>
      </c>
      <c r="AD564" s="71">
        <v>0.42981229089297052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2262</v>
      </c>
      <c r="B565" s="70">
        <v>266</v>
      </c>
      <c r="C565" s="70">
        <v>11</v>
      </c>
      <c r="D565" s="70">
        <v>16</v>
      </c>
      <c r="E565" s="70">
        <v>2014</v>
      </c>
      <c r="F565" s="70" t="s">
        <v>181</v>
      </c>
      <c r="G565" s="70" t="s">
        <v>2252</v>
      </c>
      <c r="H565" s="70" t="s">
        <v>1680</v>
      </c>
      <c r="I565" s="148"/>
      <c r="J565" s="71">
        <v>0.69113238271480659</v>
      </c>
      <c r="K565" s="71">
        <v>0.33491712143047642</v>
      </c>
      <c r="L565" s="71">
        <v>4.1099442679507003</v>
      </c>
      <c r="M565" s="71">
        <v>7.4512639173375268</v>
      </c>
      <c r="N565" s="71">
        <v>7.8238361826564029</v>
      </c>
      <c r="O565" s="71">
        <v>3.4320712460906551</v>
      </c>
      <c r="P565" s="71">
        <v>5.0012437423712885</v>
      </c>
      <c r="Q565" s="71">
        <v>0.25820238012650099</v>
      </c>
      <c r="R565" s="71">
        <v>0</v>
      </c>
      <c r="S565" s="71">
        <v>0.52538644135849233</v>
      </c>
      <c r="T565" s="72"/>
      <c r="U565" s="71">
        <v>57564</v>
      </c>
      <c r="V565" s="71">
        <v>132</v>
      </c>
      <c r="W565" s="71">
        <v>68</v>
      </c>
      <c r="X565" s="71">
        <v>1259</v>
      </c>
      <c r="Y565" s="71">
        <v>1441</v>
      </c>
      <c r="Z565" s="71">
        <v>1975</v>
      </c>
      <c r="AA565" s="71">
        <v>996</v>
      </c>
      <c r="AB565" s="71">
        <v>3479</v>
      </c>
      <c r="AC565" s="71">
        <v>0</v>
      </c>
      <c r="AD565" s="71">
        <v>0.52538644135849233</v>
      </c>
      <c r="AE565" s="72"/>
      <c r="AF565" s="71"/>
      <c r="AG565" s="71"/>
      <c r="AH565" s="71"/>
      <c r="AI565" s="71"/>
      <c r="AJ565" s="71"/>
      <c r="AK565" s="71"/>
      <c r="AL565" s="71"/>
      <c r="AM565" s="71"/>
      <c r="AN565" s="71"/>
      <c r="AO565" s="71"/>
      <c r="AP565" s="71"/>
      <c r="AQ565" s="72"/>
      <c r="AR565" s="71">
        <v>7</v>
      </c>
      <c r="AS565" s="71">
        <v>2</v>
      </c>
      <c r="AT565" s="71">
        <v>0</v>
      </c>
      <c r="AU565" s="71">
        <v>0</v>
      </c>
      <c r="AV565" s="71">
        <v>0</v>
      </c>
      <c r="AW565" s="71">
        <v>0</v>
      </c>
      <c r="AX565" s="71"/>
      <c r="AY565" s="72"/>
      <c r="AZ565" s="71">
        <v>36.6</v>
      </c>
      <c r="BA565" s="71">
        <v>59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2263</v>
      </c>
      <c r="B566" s="70">
        <v>267</v>
      </c>
      <c r="C566" s="70">
        <v>12</v>
      </c>
      <c r="D566" s="70">
        <v>16</v>
      </c>
      <c r="E566" s="70">
        <v>2015</v>
      </c>
      <c r="F566" s="70" t="s">
        <v>182</v>
      </c>
      <c r="G566" s="70" t="s">
        <v>2252</v>
      </c>
      <c r="H566" s="70" t="s">
        <v>1680</v>
      </c>
      <c r="I566" s="148"/>
      <c r="J566" s="71">
        <v>0.35552766205027181</v>
      </c>
      <c r="K566" s="71">
        <v>0.32086944901145459</v>
      </c>
      <c r="L566" s="71">
        <v>4.0700966908374268</v>
      </c>
      <c r="M566" s="71">
        <v>7.1171168429469311</v>
      </c>
      <c r="N566" s="71">
        <v>6.4287569404169993</v>
      </c>
      <c r="O566" s="71">
        <v>3.3459991444973509</v>
      </c>
      <c r="P566" s="71">
        <v>4.8644867235256362</v>
      </c>
      <c r="Q566" s="71">
        <v>0.248040975131638</v>
      </c>
      <c r="R566" s="71">
        <v>0</v>
      </c>
      <c r="S566" s="71">
        <v>0.43013382576159059</v>
      </c>
      <c r="T566" s="72"/>
      <c r="U566" s="71">
        <v>28949</v>
      </c>
      <c r="V566" s="71">
        <v>132</v>
      </c>
      <c r="W566" s="71">
        <v>68</v>
      </c>
      <c r="X566" s="71">
        <v>1259</v>
      </c>
      <c r="Y566" s="71">
        <v>1425</v>
      </c>
      <c r="Z566" s="71">
        <v>1944</v>
      </c>
      <c r="AA566" s="71">
        <v>968</v>
      </c>
      <c r="AB566" s="71">
        <v>3414</v>
      </c>
      <c r="AC566" s="71">
        <v>0</v>
      </c>
      <c r="AD566" s="71">
        <v>0.43013382576159059</v>
      </c>
      <c r="AE566" s="72"/>
      <c r="AF566" s="71">
        <v>344107.84579004819</v>
      </c>
      <c r="AG566" s="71">
        <v>213149.47862213469</v>
      </c>
      <c r="AH566" s="71">
        <v>477957.69838335429</v>
      </c>
      <c r="AI566" s="71">
        <v>7955001.3726057475</v>
      </c>
      <c r="AJ566" s="71">
        <v>8089739.0627943082</v>
      </c>
      <c r="AK566" s="71">
        <v>0</v>
      </c>
      <c r="AL566" s="71">
        <v>0</v>
      </c>
      <c r="AM566" s="71">
        <v>467874.37880863028</v>
      </c>
      <c r="AN566" s="71">
        <v>0</v>
      </c>
      <c r="AO566" s="71">
        <v>0</v>
      </c>
      <c r="AP566" s="71">
        <v>17547829.837004222</v>
      </c>
      <c r="AQ566" s="72"/>
      <c r="AR566" s="71">
        <v>15</v>
      </c>
      <c r="AS566" s="71">
        <v>5</v>
      </c>
      <c r="AT566" s="71">
        <v>0</v>
      </c>
      <c r="AU566" s="71">
        <v>0</v>
      </c>
      <c r="AV566" s="71">
        <v>0</v>
      </c>
      <c r="AW566" s="71">
        <v>0</v>
      </c>
      <c r="AX566" s="71"/>
      <c r="AY566" s="72"/>
      <c r="AZ566" s="71">
        <v>77.2</v>
      </c>
      <c r="BA566" s="71">
        <v>122.4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2264</v>
      </c>
      <c r="B567" s="70">
        <v>268</v>
      </c>
      <c r="C567" s="70">
        <v>13</v>
      </c>
      <c r="D567" s="70">
        <v>16</v>
      </c>
      <c r="E567" s="70">
        <v>2016</v>
      </c>
      <c r="F567" s="70" t="s">
        <v>155</v>
      </c>
      <c r="G567" s="70" t="s">
        <v>2252</v>
      </c>
      <c r="H567" s="70" t="s">
        <v>1680</v>
      </c>
      <c r="I567" s="148"/>
      <c r="J567" s="71">
        <v>0.63230645379433004</v>
      </c>
      <c r="K567" s="71">
        <v>0.3181385517473469</v>
      </c>
      <c r="L567" s="71">
        <v>4.2779882107410723</v>
      </c>
      <c r="M567" s="71">
        <v>7.1779661764040164</v>
      </c>
      <c r="N567" s="71">
        <v>6.0961937340847934</v>
      </c>
      <c r="O567" s="71">
        <v>3.2815629831579076</v>
      </c>
      <c r="P567" s="71">
        <v>4.737253885709201</v>
      </c>
      <c r="Q567" s="71">
        <v>0.23647602924617273</v>
      </c>
      <c r="R567" s="71">
        <v>0</v>
      </c>
      <c r="S567" s="71">
        <v>0.28934024830336236</v>
      </c>
      <c r="T567" s="72"/>
      <c r="U567" s="71">
        <v>59827</v>
      </c>
      <c r="V567" s="71">
        <v>132</v>
      </c>
      <c r="W567" s="71">
        <v>68</v>
      </c>
      <c r="X567" s="71">
        <v>1259</v>
      </c>
      <c r="Y567" s="71">
        <v>1416</v>
      </c>
      <c r="Z567" s="71">
        <v>1930</v>
      </c>
      <c r="AA567" s="71">
        <v>975</v>
      </c>
      <c r="AB567" s="71">
        <v>3348</v>
      </c>
      <c r="AC567" s="71">
        <v>0</v>
      </c>
      <c r="AD567" s="71">
        <v>0.28934024830336241</v>
      </c>
      <c r="AE567" s="72"/>
      <c r="AF567" s="71">
        <v>631729.76409793261</v>
      </c>
      <c r="AG567" s="71">
        <v>203372.74375178249</v>
      </c>
      <c r="AH567" s="71">
        <v>368693.32586312428</v>
      </c>
      <c r="AI567" s="71">
        <v>8387077.6972438525</v>
      </c>
      <c r="AJ567" s="71">
        <v>6579395.9821899869</v>
      </c>
      <c r="AK567" s="71">
        <v>0</v>
      </c>
      <c r="AL567" s="71">
        <v>0</v>
      </c>
      <c r="AM567" s="71">
        <v>459185.82105763868</v>
      </c>
      <c r="AN567" s="71">
        <v>0</v>
      </c>
      <c r="AO567" s="71">
        <v>0</v>
      </c>
      <c r="AP567" s="71">
        <v>16629455.334204318</v>
      </c>
      <c r="AQ567" s="72"/>
      <c r="AR567" s="71">
        <v>21</v>
      </c>
      <c r="AS567" s="71">
        <v>5</v>
      </c>
      <c r="AT567" s="71">
        <v>0</v>
      </c>
      <c r="AU567" s="71">
        <v>0</v>
      </c>
      <c r="AV567" s="71">
        <v>0</v>
      </c>
      <c r="AW567" s="71">
        <v>0</v>
      </c>
      <c r="AX567" s="71"/>
      <c r="AY567" s="72"/>
      <c r="AZ567" s="71">
        <v>114.6</v>
      </c>
      <c r="BA567" s="71">
        <v>122.4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2265</v>
      </c>
      <c r="B568" s="70">
        <v>269</v>
      </c>
      <c r="C568" s="70">
        <v>14</v>
      </c>
      <c r="D568" s="70">
        <v>16</v>
      </c>
      <c r="E568" s="70">
        <v>2017</v>
      </c>
      <c r="F568" s="70" t="s">
        <v>156</v>
      </c>
      <c r="G568" s="70" t="s">
        <v>2252</v>
      </c>
      <c r="H568" s="70" t="s">
        <v>1680</v>
      </c>
      <c r="I568" s="148"/>
      <c r="J568" s="71">
        <v>0.49295790528850281</v>
      </c>
      <c r="K568" s="71">
        <v>0.31813678506969184</v>
      </c>
      <c r="L568" s="71">
        <v>4.2397155920245613</v>
      </c>
      <c r="M568" s="71">
        <v>6.2350121230225346</v>
      </c>
      <c r="N568" s="71">
        <v>6.8157375016468063</v>
      </c>
      <c r="O568" s="71">
        <v>3.2079451304937132</v>
      </c>
      <c r="P568" s="71">
        <v>4.5720626513187934</v>
      </c>
      <c r="Q568" s="71">
        <v>0.222188823402618</v>
      </c>
      <c r="R568" s="71">
        <v>0</v>
      </c>
      <c r="S568" s="71">
        <v>0.27156040356738237</v>
      </c>
      <c r="T568" s="72"/>
      <c r="U568" s="71">
        <v>54029.999999999993</v>
      </c>
      <c r="V568" s="71">
        <v>132</v>
      </c>
      <c r="W568" s="71">
        <v>68</v>
      </c>
      <c r="X568" s="71">
        <v>1259</v>
      </c>
      <c r="Y568" s="71">
        <v>1395</v>
      </c>
      <c r="Z568" s="71">
        <v>1918</v>
      </c>
      <c r="AA568" s="71">
        <v>947</v>
      </c>
      <c r="AB568" s="71">
        <v>3253</v>
      </c>
      <c r="AC568" s="71">
        <v>0</v>
      </c>
      <c r="AD568" s="71">
        <v>0.27156040356738242</v>
      </c>
      <c r="AE568" s="72"/>
      <c r="AF568" s="71">
        <v>513816.92567115318</v>
      </c>
      <c r="AG568" s="71">
        <v>204106.37511809831</v>
      </c>
      <c r="AH568" s="71">
        <v>528600.78325529746</v>
      </c>
      <c r="AI568" s="71">
        <v>7614809.2315316657</v>
      </c>
      <c r="AJ568" s="71">
        <v>8193543.1407219404</v>
      </c>
      <c r="AK568" s="71">
        <v>0</v>
      </c>
      <c r="AL568" s="71">
        <v>0</v>
      </c>
      <c r="AM568" s="71">
        <v>446854.46771667083</v>
      </c>
      <c r="AN568" s="71">
        <v>0</v>
      </c>
      <c r="AO568" s="71">
        <v>0</v>
      </c>
      <c r="AP568" s="71">
        <v>17501730.924014825</v>
      </c>
      <c r="AQ568" s="72"/>
      <c r="AR568" s="71">
        <v>26</v>
      </c>
      <c r="AS568" s="71">
        <v>6</v>
      </c>
      <c r="AT568" s="71">
        <v>0</v>
      </c>
      <c r="AU568" s="71">
        <v>0</v>
      </c>
      <c r="AV568" s="71">
        <v>0</v>
      </c>
      <c r="AW568" s="71">
        <v>0</v>
      </c>
      <c r="AX568" s="71"/>
      <c r="AY568" s="72"/>
      <c r="AZ568" s="71">
        <v>144.6</v>
      </c>
      <c r="BA568" s="71">
        <v>138.9</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2266</v>
      </c>
      <c r="B569" s="70">
        <v>270</v>
      </c>
      <c r="C569" s="70">
        <v>15</v>
      </c>
      <c r="D569" s="70">
        <v>16</v>
      </c>
      <c r="E569" s="70">
        <v>2018</v>
      </c>
      <c r="F569" s="70" t="s">
        <v>183</v>
      </c>
      <c r="G569" s="70" t="s">
        <v>2252</v>
      </c>
      <c r="H569" s="70" t="s">
        <v>1680</v>
      </c>
      <c r="I569" s="148"/>
      <c r="J569" s="71">
        <v>0.45460259662621716</v>
      </c>
      <c r="K569" s="71">
        <v>0.28868708585879549</v>
      </c>
      <c r="L569" s="71">
        <v>3.8466181575690079</v>
      </c>
      <c r="M569" s="71">
        <v>5.7657256933116408</v>
      </c>
      <c r="N569" s="71">
        <v>5.6556561571870514</v>
      </c>
      <c r="O569" s="71">
        <v>3.1246991138721518</v>
      </c>
      <c r="P569" s="71">
        <v>4.4309535511089146</v>
      </c>
      <c r="Q569" s="71">
        <v>0.200029910147908</v>
      </c>
      <c r="R569" s="71">
        <v>0</v>
      </c>
      <c r="S569" s="71">
        <v>0.26605429490776072</v>
      </c>
      <c r="T569" s="72"/>
      <c r="U569" s="71">
        <v>51350</v>
      </c>
      <c r="V569" s="71">
        <v>132</v>
      </c>
      <c r="W569" s="71">
        <v>68</v>
      </c>
      <c r="X569" s="71">
        <v>1259</v>
      </c>
      <c r="Y569" s="71">
        <v>1374</v>
      </c>
      <c r="Z569" s="71">
        <v>1904</v>
      </c>
      <c r="AA569" s="71">
        <v>927</v>
      </c>
      <c r="AB569" s="71">
        <v>3156</v>
      </c>
      <c r="AC569" s="71">
        <v>0</v>
      </c>
      <c r="AD569" s="71">
        <v>0.26605429490776072</v>
      </c>
      <c r="AE569" s="72"/>
      <c r="AF569" s="71">
        <v>525211.98154021322</v>
      </c>
      <c r="AG569" s="71">
        <v>179789.1298350307</v>
      </c>
      <c r="AH569" s="71">
        <v>492982.84059555642</v>
      </c>
      <c r="AI569" s="71">
        <v>7280732.1738301124</v>
      </c>
      <c r="AJ569" s="71">
        <v>7068354.7247056495</v>
      </c>
      <c r="AK569" s="71">
        <v>0</v>
      </c>
      <c r="AL569" s="71">
        <v>0</v>
      </c>
      <c r="AM569" s="71">
        <v>434426.90540596377</v>
      </c>
      <c r="AN569" s="71">
        <v>0</v>
      </c>
      <c r="AO569" s="71">
        <v>0</v>
      </c>
      <c r="AP569" s="71">
        <v>15981497.755912527</v>
      </c>
      <c r="AQ569" s="72"/>
      <c r="AR569" s="71">
        <v>28</v>
      </c>
      <c r="AS569" s="71">
        <v>8</v>
      </c>
      <c r="AT569" s="71">
        <v>0</v>
      </c>
      <c r="AU569" s="71">
        <v>0</v>
      </c>
      <c r="AV569" s="71">
        <v>0</v>
      </c>
      <c r="AW569" s="71">
        <v>0</v>
      </c>
      <c r="AX569" s="71"/>
      <c r="AY569" s="72"/>
      <c r="AZ569" s="71">
        <v>161</v>
      </c>
      <c r="BA569" s="71">
        <v>209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2267</v>
      </c>
      <c r="B570" s="70">
        <v>271</v>
      </c>
      <c r="C570" s="70">
        <v>16</v>
      </c>
      <c r="D570" s="70">
        <v>16</v>
      </c>
      <c r="E570" s="70">
        <v>2019</v>
      </c>
      <c r="F570" s="70" t="s">
        <v>158</v>
      </c>
      <c r="G570" s="70" t="s">
        <v>2252</v>
      </c>
      <c r="H570" s="70" t="s">
        <v>1680</v>
      </c>
      <c r="I570" s="148"/>
      <c r="J570" s="71">
        <v>0.39175333444397314</v>
      </c>
      <c r="K570" s="71">
        <v>0.2606132025403512</v>
      </c>
      <c r="L570" s="71">
        <v>3.8596696950060814</v>
      </c>
      <c r="M570" s="71">
        <v>5.8737331607489622</v>
      </c>
      <c r="N570" s="71">
        <v>4.8771834326877963</v>
      </c>
      <c r="O570" s="71">
        <v>2.9661361439266716</v>
      </c>
      <c r="P570" s="71">
        <v>4.4017625450601141</v>
      </c>
      <c r="Q570" s="71">
        <v>0.18846301048729699</v>
      </c>
      <c r="R570" s="71">
        <v>0</v>
      </c>
      <c r="S570" s="71">
        <v>0.25155328653132758</v>
      </c>
      <c r="T570" s="72"/>
      <c r="U570" s="71">
        <v>48061</v>
      </c>
      <c r="V570" s="71">
        <v>132</v>
      </c>
      <c r="W570" s="71">
        <v>68</v>
      </c>
      <c r="X570" s="71">
        <v>1259</v>
      </c>
      <c r="Y570" s="71">
        <v>1353</v>
      </c>
      <c r="Z570" s="71">
        <v>1857</v>
      </c>
      <c r="AA570" s="71">
        <v>914</v>
      </c>
      <c r="AB570" s="71">
        <v>3054</v>
      </c>
      <c r="AC570" s="71">
        <v>0</v>
      </c>
      <c r="AD570" s="71">
        <v>0.25155328653132758</v>
      </c>
      <c r="AE570" s="72"/>
      <c r="AF570" s="71">
        <v>491725.14464534138</v>
      </c>
      <c r="AG570" s="71">
        <v>174721.9334903633</v>
      </c>
      <c r="AH570" s="71">
        <v>536443.20453093015</v>
      </c>
      <c r="AI570" s="71">
        <v>8183930.9075736376</v>
      </c>
      <c r="AJ570" s="71">
        <v>7115306.6828716714</v>
      </c>
      <c r="AK570" s="71">
        <v>0</v>
      </c>
      <c r="AL570" s="71">
        <v>0</v>
      </c>
      <c r="AM570" s="71">
        <v>415931.80950030906</v>
      </c>
      <c r="AN570" s="71">
        <v>0</v>
      </c>
      <c r="AO570" s="71">
        <v>0</v>
      </c>
      <c r="AP570" s="71">
        <v>16918059.682612251</v>
      </c>
      <c r="AQ570" s="72"/>
      <c r="AR570" s="71">
        <v>31</v>
      </c>
      <c r="AS570" s="71">
        <v>8</v>
      </c>
      <c r="AT570" s="71">
        <v>0</v>
      </c>
      <c r="AU570" s="71">
        <v>0</v>
      </c>
      <c r="AV570" s="71">
        <v>0</v>
      </c>
      <c r="AW570" s="71">
        <v>0</v>
      </c>
      <c r="AX570" s="71"/>
      <c r="AY570" s="72"/>
      <c r="AZ570" s="71">
        <v>181.3</v>
      </c>
      <c r="BA570" s="71">
        <v>209.2</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2268</v>
      </c>
      <c r="B571" s="70">
        <v>272</v>
      </c>
      <c r="C571" s="70">
        <v>17</v>
      </c>
      <c r="D571" s="70">
        <v>16</v>
      </c>
      <c r="E571" s="70">
        <v>2020</v>
      </c>
      <c r="F571" s="70" t="s">
        <v>159</v>
      </c>
      <c r="G571" s="70" t="s">
        <v>2252</v>
      </c>
      <c r="H571" s="70" t="s">
        <v>1680</v>
      </c>
      <c r="I571" s="148"/>
      <c r="J571" s="71">
        <v>0.61427944280121383</v>
      </c>
      <c r="K571" s="71">
        <v>0.26316820816909625</v>
      </c>
      <c r="L571" s="71">
        <v>4.1973763550499692</v>
      </c>
      <c r="M571" s="71">
        <v>4.2157769744179205</v>
      </c>
      <c r="N571" s="71">
        <v>4.2485519526557267</v>
      </c>
      <c r="O571" s="71">
        <v>2.5819613785270286</v>
      </c>
      <c r="P571" s="71">
        <v>4.1639518360379553</v>
      </c>
      <c r="Q571" s="71">
        <v>0.17629256296276999</v>
      </c>
      <c r="R571" s="71">
        <v>0</v>
      </c>
      <c r="S571" s="71">
        <v>0.31116258351464982</v>
      </c>
      <c r="T571" s="72"/>
      <c r="U571" s="71">
        <v>69756</v>
      </c>
      <c r="V571" s="71">
        <v>121</v>
      </c>
      <c r="W571" s="71">
        <v>66</v>
      </c>
      <c r="X571" s="71">
        <v>1135</v>
      </c>
      <c r="Y571" s="71">
        <v>1332</v>
      </c>
      <c r="Z571" s="71">
        <v>1845</v>
      </c>
      <c r="AA571" s="71">
        <v>919</v>
      </c>
      <c r="AB571" s="71">
        <v>2990</v>
      </c>
      <c r="AC571" s="71">
        <v>0</v>
      </c>
      <c r="AD571" s="71">
        <v>0.31116258351464982</v>
      </c>
      <c r="AE571" s="72"/>
      <c r="AF571" s="71">
        <v>703062.48451706604</v>
      </c>
      <c r="AG571" s="71">
        <v>168587.12109028609</v>
      </c>
      <c r="AH571" s="71">
        <v>597299.91703277722</v>
      </c>
      <c r="AI571" s="71">
        <v>6147314.092462345</v>
      </c>
      <c r="AJ571" s="71">
        <v>6708079.8099395661</v>
      </c>
      <c r="AK571" s="71"/>
      <c r="AL571" s="71"/>
      <c r="AM571" s="71">
        <v>390228.21959286259</v>
      </c>
      <c r="AN571" s="71"/>
      <c r="AO571" s="71"/>
      <c r="AP571" s="71">
        <v>14714571.644634902</v>
      </c>
      <c r="AQ571" s="72"/>
      <c r="AR571" s="71">
        <v>33</v>
      </c>
      <c r="AS571" s="71">
        <v>8</v>
      </c>
      <c r="AT571" s="71">
        <v>0</v>
      </c>
      <c r="AU571" s="71">
        <v>0</v>
      </c>
      <c r="AV571" s="71">
        <v>0</v>
      </c>
      <c r="AW571" s="71">
        <v>0</v>
      </c>
      <c r="AX571" s="71"/>
      <c r="AY571" s="72"/>
      <c r="AZ571" s="71">
        <v>189.3</v>
      </c>
      <c r="BA571" s="71">
        <v>209.2</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2269</v>
      </c>
      <c r="B572" s="70">
        <v>272</v>
      </c>
      <c r="C572" s="70">
        <v>18</v>
      </c>
      <c r="D572" s="70">
        <v>16</v>
      </c>
      <c r="E572" s="70">
        <v>2021</v>
      </c>
      <c r="F572" s="70" t="s">
        <v>160</v>
      </c>
      <c r="G572" s="70" t="s">
        <v>2252</v>
      </c>
      <c r="H572" s="70" t="s">
        <v>1680</v>
      </c>
      <c r="I572" s="148"/>
      <c r="J572" s="71">
        <v>0.63407437296982005</v>
      </c>
      <c r="K572" s="71">
        <v>0.27854134721460999</v>
      </c>
      <c r="L572" s="71">
        <v>3.3378929769716317</v>
      </c>
      <c r="M572" s="71">
        <v>5.1539235799665759</v>
      </c>
      <c r="N572" s="71">
        <v>4.7792944589280459</v>
      </c>
      <c r="O572" s="71">
        <v>2.5076053060719108</v>
      </c>
      <c r="P572" s="71">
        <v>4.2795277193993382</v>
      </c>
      <c r="Q572" s="71">
        <v>0.17025680517092301</v>
      </c>
      <c r="R572" s="71">
        <v>0</v>
      </c>
      <c r="S572" s="71">
        <v>0.24477038248595681</v>
      </c>
      <c r="T572" s="72"/>
      <c r="U572" s="71">
        <v>81535</v>
      </c>
      <c r="V572" s="71">
        <v>121</v>
      </c>
      <c r="W572" s="71">
        <v>66</v>
      </c>
      <c r="X572" s="71">
        <v>1135</v>
      </c>
      <c r="Y572" s="71">
        <v>1325</v>
      </c>
      <c r="Z572" s="71">
        <v>1845</v>
      </c>
      <c r="AA572" s="71">
        <v>921</v>
      </c>
      <c r="AB572" s="71">
        <v>2916</v>
      </c>
      <c r="AC572" s="71">
        <v>0</v>
      </c>
      <c r="AD572" s="71">
        <v>0.24477038248595681</v>
      </c>
      <c r="AE572" s="72"/>
      <c r="AF572" s="71">
        <v>711616.13707191078</v>
      </c>
      <c r="AG572" s="71">
        <v>178269.04143659191</v>
      </c>
      <c r="AH572" s="71">
        <v>529186.40016066667</v>
      </c>
      <c r="AI572" s="71">
        <v>7597737.9335295111</v>
      </c>
      <c r="AJ572" s="71">
        <v>6828817.2834860114</v>
      </c>
      <c r="AK572" s="71">
        <v>0</v>
      </c>
      <c r="AL572" s="71">
        <v>0</v>
      </c>
      <c r="AM572" s="71">
        <v>382765.49684755335</v>
      </c>
      <c r="AN572" s="71">
        <v>0</v>
      </c>
      <c r="AO572" s="71">
        <v>0</v>
      </c>
      <c r="AP572" s="71">
        <v>16228392.292532245</v>
      </c>
      <c r="AQ572" s="72"/>
      <c r="AR572" s="71">
        <v>33</v>
      </c>
      <c r="AS572" s="71">
        <v>10</v>
      </c>
      <c r="AT572" s="71">
        <v>0</v>
      </c>
      <c r="AU572" s="71">
        <v>1</v>
      </c>
      <c r="AV572" s="71">
        <v>0</v>
      </c>
      <c r="AW572" s="71">
        <v>0</v>
      </c>
      <c r="AX572" s="71"/>
      <c r="AY572" s="72"/>
      <c r="AZ572" s="71">
        <v>189.3</v>
      </c>
      <c r="BA572" s="71">
        <v>286.2</v>
      </c>
      <c r="BB572" s="71">
        <v>0</v>
      </c>
      <c r="BC572" s="71">
        <v>165</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2270</v>
      </c>
      <c r="B573" s="70">
        <v>272</v>
      </c>
      <c r="C573" s="70">
        <v>19</v>
      </c>
      <c r="D573" s="70">
        <v>16</v>
      </c>
      <c r="E573" s="70">
        <v>2022</v>
      </c>
      <c r="F573" s="70" t="s">
        <v>161</v>
      </c>
      <c r="G573" s="70" t="s">
        <v>2252</v>
      </c>
      <c r="H573" s="70" t="s">
        <v>1680</v>
      </c>
      <c r="I573" s="148"/>
      <c r="J573" s="71">
        <v>0.59227417569459839</v>
      </c>
      <c r="K573" s="71">
        <v>0.25897225626056808</v>
      </c>
      <c r="L573" s="71">
        <v>3.0494861298929621</v>
      </c>
      <c r="M573" s="71">
        <v>4.6621127666245288</v>
      </c>
      <c r="N573" s="71">
        <v>5.0527733448955336</v>
      </c>
      <c r="O573" s="71">
        <v>2.6163967647873223</v>
      </c>
      <c r="P573" s="71">
        <v>4.2701904561460351</v>
      </c>
      <c r="Q573" s="71">
        <v>0.16830887972775391</v>
      </c>
      <c r="R573" s="71">
        <v>0</v>
      </c>
      <c r="S573" s="71">
        <v>0.21024837400326521</v>
      </c>
      <c r="T573" s="72"/>
      <c r="U573" s="71">
        <v>77133</v>
      </c>
      <c r="V573" s="71">
        <v>121</v>
      </c>
      <c r="W573" s="71">
        <v>66</v>
      </c>
      <c r="X573" s="71">
        <v>1135</v>
      </c>
      <c r="Y573" s="71">
        <v>1310</v>
      </c>
      <c r="Z573" s="71">
        <v>1829</v>
      </c>
      <c r="AA573" s="71">
        <v>933</v>
      </c>
      <c r="AB573" s="71">
        <v>2859</v>
      </c>
      <c r="AC573" s="71">
        <v>0</v>
      </c>
      <c r="AD573" s="71">
        <v>0.21024837400326521</v>
      </c>
      <c r="AE573" s="72"/>
      <c r="AF573" s="71">
        <v>645065.21350508183</v>
      </c>
      <c r="AG573" s="71">
        <v>179604.22423979122</v>
      </c>
      <c r="AH573" s="71">
        <v>454358.8152608563</v>
      </c>
      <c r="AI573" s="71">
        <v>6706423.2431451455</v>
      </c>
      <c r="AJ573" s="71">
        <v>7576311.859663669</v>
      </c>
      <c r="AK573" s="71">
        <v>0</v>
      </c>
      <c r="AL573" s="71">
        <v>0</v>
      </c>
      <c r="AM573" s="71">
        <v>369174.93470994337</v>
      </c>
      <c r="AN573" s="71">
        <v>0</v>
      </c>
      <c r="AO573" s="71">
        <v>0</v>
      </c>
      <c r="AP573" s="71">
        <v>15930938.290524486</v>
      </c>
      <c r="AQ573" s="72"/>
      <c r="AR573" s="71">
        <v>34</v>
      </c>
      <c r="AS573" s="71">
        <v>10</v>
      </c>
      <c r="AT573" s="71">
        <v>0</v>
      </c>
      <c r="AU573" s="71">
        <v>1</v>
      </c>
      <c r="AV573" s="71">
        <v>0</v>
      </c>
      <c r="AW573" s="71">
        <v>0</v>
      </c>
      <c r="AX573" s="71"/>
      <c r="AY573" s="72"/>
      <c r="AZ573" s="71">
        <v>193.30000000000004</v>
      </c>
      <c r="BA573" s="71">
        <v>286.2</v>
      </c>
      <c r="BB573" s="71">
        <v>0</v>
      </c>
      <c r="BC573" s="71">
        <v>165</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272</v>
      </c>
      <c r="C574" s="70">
        <v>20</v>
      </c>
      <c r="D574" s="70">
        <v>16</v>
      </c>
      <c r="E574" s="70">
        <v>2023</v>
      </c>
      <c r="F574" s="70" t="s">
        <v>1539</v>
      </c>
      <c r="G574" s="70" t="s">
        <v>2252</v>
      </c>
      <c r="H574" s="70" t="s">
        <v>1680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35</v>
      </c>
      <c r="AS574" s="71">
        <v>10</v>
      </c>
      <c r="AT574" s="71">
        <v>0</v>
      </c>
      <c r="AU574" s="71">
        <v>1</v>
      </c>
      <c r="AV574" s="71">
        <v>0</v>
      </c>
      <c r="AW574" s="71">
        <v>0</v>
      </c>
      <c r="AX574" s="71"/>
      <c r="AY574" s="72"/>
      <c r="AZ574" s="71">
        <v>198.80000000000004</v>
      </c>
      <c r="BA574" s="71">
        <v>286.2</v>
      </c>
      <c r="BB574" s="71">
        <v>0</v>
      </c>
      <c r="BC574" s="71">
        <v>165</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272</v>
      </c>
      <c r="C575" s="70">
        <v>21</v>
      </c>
      <c r="D575" s="70">
        <v>16</v>
      </c>
      <c r="E575" s="70">
        <v>2024</v>
      </c>
      <c r="F575" s="70" t="s">
        <v>1554</v>
      </c>
      <c r="G575" s="70" t="s">
        <v>2252</v>
      </c>
      <c r="H575" s="70" t="s">
        <v>1680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477</v>
      </c>
      <c r="C576" s="70">
        <v>1</v>
      </c>
      <c r="D576" s="70">
        <v>29</v>
      </c>
      <c r="E576" s="70">
        <v>1990</v>
      </c>
      <c r="F576" s="70" t="s">
        <v>787</v>
      </c>
      <c r="G576" s="70" t="s">
        <v>1654</v>
      </c>
      <c r="H576" s="70" t="s">
        <v>1655</v>
      </c>
      <c r="I576" s="148"/>
      <c r="J576" s="71">
        <v>4.5924250346031927</v>
      </c>
      <c r="K576" s="71">
        <v>2.4266259864055679</v>
      </c>
      <c r="L576" s="71">
        <v>3.6763082083650791</v>
      </c>
      <c r="M576" s="71">
        <v>4.4613331143102766</v>
      </c>
      <c r="N576" s="71">
        <v>8.7600284631590633</v>
      </c>
      <c r="O576" s="71">
        <v>3.4304884141838121</v>
      </c>
      <c r="P576" s="71">
        <v>7.0713408347373834</v>
      </c>
      <c r="Q576" s="71">
        <v>0.328886427117836</v>
      </c>
      <c r="R576" s="71">
        <v>3.0460942109936671</v>
      </c>
      <c r="S576" s="71">
        <v>0.26781631225340641</v>
      </c>
      <c r="T576" s="72"/>
      <c r="U576" s="71">
        <v>128939</v>
      </c>
      <c r="V576" s="71">
        <v>444</v>
      </c>
      <c r="W576" s="71">
        <v>43</v>
      </c>
      <c r="X576" s="71">
        <v>1496</v>
      </c>
      <c r="Y576" s="71">
        <v>1874</v>
      </c>
      <c r="Z576" s="71">
        <v>1411</v>
      </c>
      <c r="AA576" s="71">
        <v>1717</v>
      </c>
      <c r="AB576" s="71">
        <v>5340</v>
      </c>
      <c r="AC576" s="71">
        <v>527589</v>
      </c>
      <c r="AD576" s="71">
        <v>0.26781631225340641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478</v>
      </c>
      <c r="C577" s="70">
        <v>2</v>
      </c>
      <c r="D577" s="70">
        <v>29</v>
      </c>
      <c r="E577" s="70">
        <v>2005</v>
      </c>
      <c r="F577" s="70" t="s">
        <v>789</v>
      </c>
      <c r="G577" s="1064" t="s">
        <v>1654</v>
      </c>
      <c r="H577" s="70" t="s">
        <v>1655</v>
      </c>
      <c r="I577" s="148"/>
      <c r="J577" s="71">
        <v>0.68022484109282344</v>
      </c>
      <c r="K577" s="71">
        <v>1.2818124307828529</v>
      </c>
      <c r="L577" s="71">
        <v>4.1667203843651697</v>
      </c>
      <c r="M577" s="71">
        <v>4.7537789700096216</v>
      </c>
      <c r="N577" s="71">
        <v>8.2598270250022487</v>
      </c>
      <c r="O577" s="71">
        <v>4.630582326117354</v>
      </c>
      <c r="P577" s="71">
        <v>5.3655839630725133</v>
      </c>
      <c r="Q577" s="71">
        <v>0.23100303672361</v>
      </c>
      <c r="R577" s="71">
        <v>2.2380341559455972</v>
      </c>
      <c r="S577" s="71">
        <v>0</v>
      </c>
      <c r="T577" s="72"/>
      <c r="U577" s="71">
        <v>21009</v>
      </c>
      <c r="V577" s="71">
        <v>391</v>
      </c>
      <c r="W577" s="71">
        <v>37</v>
      </c>
      <c r="X577" s="71">
        <v>772</v>
      </c>
      <c r="Y577" s="71">
        <v>1684</v>
      </c>
      <c r="Z577" s="71">
        <v>2204</v>
      </c>
      <c r="AA577" s="71">
        <v>1067</v>
      </c>
      <c r="AB577" s="71">
        <v>3921</v>
      </c>
      <c r="AC577" s="71">
        <v>395750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479</v>
      </c>
      <c r="C578" s="70">
        <v>3</v>
      </c>
      <c r="D578" s="70">
        <v>29</v>
      </c>
      <c r="E578" s="70">
        <v>2006</v>
      </c>
      <c r="F578" s="70" t="s">
        <v>790</v>
      </c>
      <c r="G578" s="1064" t="s">
        <v>1654</v>
      </c>
      <c r="H578" s="70" t="s">
        <v>1655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480</v>
      </c>
      <c r="C579" s="70">
        <v>4</v>
      </c>
      <c r="D579" s="70">
        <v>29</v>
      </c>
      <c r="E579" s="70">
        <v>2007</v>
      </c>
      <c r="F579" s="70" t="s">
        <v>791</v>
      </c>
      <c r="G579" s="70" t="s">
        <v>1654</v>
      </c>
      <c r="H579" s="70" t="s">
        <v>1655</v>
      </c>
      <c r="I579" s="148"/>
      <c r="J579" s="71">
        <v>0.5593142543085029</v>
      </c>
      <c r="K579" s="71">
        <v>0.99183711213055148</v>
      </c>
      <c r="L579" s="71">
        <v>5.9910236099809788</v>
      </c>
      <c r="M579" s="71">
        <v>5.9436447215199726</v>
      </c>
      <c r="N579" s="71">
        <v>8.0864957270735029</v>
      </c>
      <c r="O579" s="71">
        <v>4.3755823674410976</v>
      </c>
      <c r="P579" s="71">
        <v>5.0350103906423556</v>
      </c>
      <c r="Q579" s="71">
        <v>0.2352541121575</v>
      </c>
      <c r="R579" s="71">
        <v>1.768052384021904</v>
      </c>
      <c r="S579" s="71">
        <v>0</v>
      </c>
      <c r="T579" s="72"/>
      <c r="U579" s="71">
        <v>18368</v>
      </c>
      <c r="V579" s="71">
        <v>330</v>
      </c>
      <c r="W579" s="71">
        <v>73</v>
      </c>
      <c r="X579" s="71">
        <v>1209</v>
      </c>
      <c r="Y579" s="71">
        <v>1653</v>
      </c>
      <c r="Z579" s="71">
        <v>2165</v>
      </c>
      <c r="AA579" s="71">
        <v>986</v>
      </c>
      <c r="AB579" s="71">
        <v>3782</v>
      </c>
      <c r="AC579" s="71">
        <v>321614</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481</v>
      </c>
      <c r="C580" s="70">
        <v>5</v>
      </c>
      <c r="D580" s="70">
        <v>29</v>
      </c>
      <c r="E580" s="70">
        <v>2008</v>
      </c>
      <c r="F580" s="70" t="s">
        <v>792</v>
      </c>
      <c r="G580" s="70" t="s">
        <v>1654</v>
      </c>
      <c r="H580" s="70" t="s">
        <v>1655</v>
      </c>
      <c r="I580" s="148"/>
      <c r="J580" s="71">
        <v>0.5163038343737143</v>
      </c>
      <c r="K580" s="71">
        <v>0.87049325487825657</v>
      </c>
      <c r="L580" s="71">
        <v>5.1730227744274853</v>
      </c>
      <c r="M580" s="71">
        <v>6.9546398798392186</v>
      </c>
      <c r="N580" s="71">
        <v>8.0565195501939648</v>
      </c>
      <c r="O580" s="71">
        <v>4.1725438719303867</v>
      </c>
      <c r="P580" s="71">
        <v>4.6059156619339214</v>
      </c>
      <c r="Q580" s="71">
        <v>0.224532029402394</v>
      </c>
      <c r="R580" s="71">
        <v>1.452000943156017</v>
      </c>
      <c r="S580" s="71">
        <v>0</v>
      </c>
      <c r="T580" s="72"/>
      <c r="U580" s="71">
        <v>17815</v>
      </c>
      <c r="V580" s="71">
        <v>330</v>
      </c>
      <c r="W580" s="71">
        <v>73</v>
      </c>
      <c r="X580" s="71">
        <v>1209</v>
      </c>
      <c r="Y580" s="71">
        <v>1625</v>
      </c>
      <c r="Z580" s="71">
        <v>2137</v>
      </c>
      <c r="AA580" s="71">
        <v>903</v>
      </c>
      <c r="AB580" s="71">
        <v>3669</v>
      </c>
      <c r="AC580" s="71">
        <v>274263</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482</v>
      </c>
      <c r="C581" s="70">
        <v>6</v>
      </c>
      <c r="D581" s="70">
        <v>29</v>
      </c>
      <c r="E581" s="70">
        <v>2009</v>
      </c>
      <c r="F581" s="70" t="s">
        <v>176</v>
      </c>
      <c r="G581" s="70" t="s">
        <v>1654</v>
      </c>
      <c r="H581" s="70" t="s">
        <v>1655</v>
      </c>
      <c r="I581" s="148"/>
      <c r="J581" s="71">
        <v>0.62424877704928605</v>
      </c>
      <c r="K581" s="71">
        <v>0.52552065044742824</v>
      </c>
      <c r="L581" s="71">
        <v>8.3483319547091188</v>
      </c>
      <c r="M581" s="71">
        <v>5.3702096318274224</v>
      </c>
      <c r="N581" s="71">
        <v>6.949789173108301</v>
      </c>
      <c r="O581" s="71">
        <v>4.2055336966869428</v>
      </c>
      <c r="P581" s="71">
        <v>4.5113588455681066</v>
      </c>
      <c r="Q581" s="71">
        <v>0.212785358001569</v>
      </c>
      <c r="R581" s="71">
        <v>1.104693915209451</v>
      </c>
      <c r="S581" s="71">
        <v>0</v>
      </c>
      <c r="T581" s="72"/>
      <c r="U581" s="71">
        <v>21752</v>
      </c>
      <c r="V581" s="71">
        <v>244</v>
      </c>
      <c r="W581" s="71">
        <v>135</v>
      </c>
      <c r="X581" s="71">
        <v>1179</v>
      </c>
      <c r="Y581" s="71">
        <v>1632</v>
      </c>
      <c r="Z581" s="71">
        <v>2126</v>
      </c>
      <c r="AA581" s="71">
        <v>908</v>
      </c>
      <c r="AB581" s="71">
        <v>3650</v>
      </c>
      <c r="AC581" s="71">
        <v>203566</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2279</v>
      </c>
      <c r="B582" s="70">
        <v>483</v>
      </c>
      <c r="C582" s="70">
        <v>7</v>
      </c>
      <c r="D582" s="70">
        <v>29</v>
      </c>
      <c r="E582" s="70">
        <v>2010</v>
      </c>
      <c r="F582" s="70" t="s">
        <v>177</v>
      </c>
      <c r="G582" s="70" t="s">
        <v>1654</v>
      </c>
      <c r="H582" s="70" t="s">
        <v>1655</v>
      </c>
      <c r="I582" s="148"/>
      <c r="J582" s="71">
        <v>0</v>
      </c>
      <c r="K582" s="71">
        <v>0.54806875751496908</v>
      </c>
      <c r="L582" s="71">
        <v>7.60034022131196</v>
      </c>
      <c r="M582" s="71">
        <v>4.8070865920308989</v>
      </c>
      <c r="N582" s="71">
        <v>6.9171475550167463</v>
      </c>
      <c r="O582" s="71">
        <v>4.2825625328000214</v>
      </c>
      <c r="P582" s="71">
        <v>4.5097083945731544</v>
      </c>
      <c r="Q582" s="71">
        <v>0.22041957454636299</v>
      </c>
      <c r="R582" s="71">
        <v>1.057410046612125</v>
      </c>
      <c r="S582" s="71">
        <v>0</v>
      </c>
      <c r="T582" s="72"/>
      <c r="U582" s="71">
        <v>0</v>
      </c>
      <c r="V582" s="71">
        <v>244</v>
      </c>
      <c r="W582" s="71">
        <v>135</v>
      </c>
      <c r="X582" s="71">
        <v>1179</v>
      </c>
      <c r="Y582" s="71">
        <v>1652</v>
      </c>
      <c r="Z582" s="71">
        <v>2175</v>
      </c>
      <c r="AA582" s="71">
        <v>885</v>
      </c>
      <c r="AB582" s="71">
        <v>3623</v>
      </c>
      <c r="AC582" s="71">
        <v>184654</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2280</v>
      </c>
      <c r="B583" s="70">
        <v>484</v>
      </c>
      <c r="C583" s="70">
        <v>8</v>
      </c>
      <c r="D583" s="70">
        <v>29</v>
      </c>
      <c r="E583" s="70">
        <v>2011</v>
      </c>
      <c r="F583" s="70" t="s">
        <v>178</v>
      </c>
      <c r="G583" s="70" t="s">
        <v>1654</v>
      </c>
      <c r="H583" s="70" t="s">
        <v>1655</v>
      </c>
      <c r="I583" s="148"/>
      <c r="J583" s="71">
        <v>0</v>
      </c>
      <c r="K583" s="71">
        <v>0.76794627366920698</v>
      </c>
      <c r="L583" s="71">
        <v>7.091671224066654</v>
      </c>
      <c r="M583" s="71">
        <v>6.0727018515225</v>
      </c>
      <c r="N583" s="71">
        <v>8.0740253791308163</v>
      </c>
      <c r="O583" s="71">
        <v>4.1548867338044868</v>
      </c>
      <c r="P583" s="71">
        <v>4.0725807185329943</v>
      </c>
      <c r="Q583" s="71">
        <v>0.24660212489800901</v>
      </c>
      <c r="R583" s="71">
        <v>1.4386621365366741</v>
      </c>
      <c r="S583" s="71">
        <v>0</v>
      </c>
      <c r="T583" s="72"/>
      <c r="U583" s="71">
        <v>0</v>
      </c>
      <c r="V583" s="71">
        <v>244</v>
      </c>
      <c r="W583" s="71">
        <v>135</v>
      </c>
      <c r="X583" s="71">
        <v>1179</v>
      </c>
      <c r="Y583" s="71">
        <v>1602</v>
      </c>
      <c r="Z583" s="71">
        <v>2156</v>
      </c>
      <c r="AA583" s="71">
        <v>823</v>
      </c>
      <c r="AB583" s="71">
        <v>3514</v>
      </c>
      <c r="AC583" s="71">
        <v>250816</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2281</v>
      </c>
      <c r="B584" s="70">
        <v>485</v>
      </c>
      <c r="C584" s="70">
        <v>9</v>
      </c>
      <c r="D584" s="70">
        <v>29</v>
      </c>
      <c r="E584" s="70">
        <v>2012</v>
      </c>
      <c r="F584" s="70" t="s">
        <v>179</v>
      </c>
      <c r="G584" s="70" t="s">
        <v>1654</v>
      </c>
      <c r="H584" s="70" t="s">
        <v>1655</v>
      </c>
      <c r="I584" s="148"/>
      <c r="J584" s="71">
        <v>0</v>
      </c>
      <c r="K584" s="71">
        <v>0.86512117839769331</v>
      </c>
      <c r="L584" s="71">
        <v>7.1552853886097374</v>
      </c>
      <c r="M584" s="71">
        <v>7.5422764045711048</v>
      </c>
      <c r="N584" s="71">
        <v>8.9026141731452473</v>
      </c>
      <c r="O584" s="71">
        <v>4.0915998925279924</v>
      </c>
      <c r="P584" s="71">
        <v>4.0260791158831184</v>
      </c>
      <c r="Q584" s="71">
        <v>0.263048499392882</v>
      </c>
      <c r="R584" s="71">
        <v>1.3772182315539589</v>
      </c>
      <c r="S584" s="71">
        <v>0</v>
      </c>
      <c r="T584" s="72"/>
      <c r="U584" s="71">
        <v>0</v>
      </c>
      <c r="V584" s="71">
        <v>244</v>
      </c>
      <c r="W584" s="71">
        <v>135</v>
      </c>
      <c r="X584" s="71">
        <v>1179</v>
      </c>
      <c r="Y584" s="71">
        <v>1608</v>
      </c>
      <c r="Z584" s="71">
        <v>2140</v>
      </c>
      <c r="AA584" s="71">
        <v>809</v>
      </c>
      <c r="AB584" s="71">
        <v>3450</v>
      </c>
      <c r="AC584" s="71">
        <v>233885</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2282</v>
      </c>
      <c r="B585" s="70">
        <v>486</v>
      </c>
      <c r="C585" s="70">
        <v>10</v>
      </c>
      <c r="D585" s="70">
        <v>29</v>
      </c>
      <c r="E585" s="70">
        <v>2013</v>
      </c>
      <c r="F585" s="70" t="s">
        <v>180</v>
      </c>
      <c r="G585" s="70" t="s">
        <v>1654</v>
      </c>
      <c r="H585" s="70" t="s">
        <v>1655</v>
      </c>
      <c r="I585" s="148"/>
      <c r="J585" s="71">
        <v>0.63986562846720596</v>
      </c>
      <c r="K585" s="71">
        <v>0.71502560484513189</v>
      </c>
      <c r="L585" s="71">
        <v>6.3186812039998133</v>
      </c>
      <c r="M585" s="71">
        <v>7.0144973785125444</v>
      </c>
      <c r="N585" s="71">
        <v>8.6814728480845709</v>
      </c>
      <c r="O585" s="71">
        <v>3.9661419533175875</v>
      </c>
      <c r="P585" s="71">
        <v>4.2160871483849069</v>
      </c>
      <c r="Q585" s="71">
        <v>0.26486315636435698</v>
      </c>
      <c r="R585" s="71">
        <v>1.613917350843322</v>
      </c>
      <c r="S585" s="71">
        <v>0</v>
      </c>
      <c r="T585" s="72"/>
      <c r="U585" s="71">
        <v>22932</v>
      </c>
      <c r="V585" s="71">
        <v>244</v>
      </c>
      <c r="W585" s="71">
        <v>135</v>
      </c>
      <c r="X585" s="71">
        <v>1179</v>
      </c>
      <c r="Y585" s="71">
        <v>1618</v>
      </c>
      <c r="Z585" s="71">
        <v>2167</v>
      </c>
      <c r="AA585" s="71">
        <v>844</v>
      </c>
      <c r="AB585" s="71">
        <v>3424</v>
      </c>
      <c r="AC585" s="71">
        <v>267542</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2283</v>
      </c>
      <c r="B586" s="70">
        <v>487</v>
      </c>
      <c r="C586" s="70">
        <v>11</v>
      </c>
      <c r="D586" s="70">
        <v>29</v>
      </c>
      <c r="E586" s="70">
        <v>2014</v>
      </c>
      <c r="F586" s="70" t="s">
        <v>181</v>
      </c>
      <c r="G586" s="70" t="s">
        <v>1654</v>
      </c>
      <c r="H586" s="70" t="s">
        <v>1655</v>
      </c>
      <c r="I586" s="148"/>
      <c r="J586" s="71">
        <v>0.56070976833299802</v>
      </c>
      <c r="K586" s="71">
        <v>0.81955922962504202</v>
      </c>
      <c r="L586" s="71">
        <v>4.9521306887211729</v>
      </c>
      <c r="M586" s="71">
        <v>5.8700457673562401</v>
      </c>
      <c r="N586" s="71">
        <v>9.0618861244663371</v>
      </c>
      <c r="O586" s="71">
        <v>3.7552941583807113</v>
      </c>
      <c r="P586" s="71">
        <v>4.1978310929943747</v>
      </c>
      <c r="Q586" s="71">
        <v>0.24669868109815801</v>
      </c>
      <c r="R586" s="71">
        <v>1.8797477353025021</v>
      </c>
      <c r="S586" s="71">
        <v>0</v>
      </c>
      <c r="T586" s="72"/>
      <c r="U586" s="71">
        <v>22318</v>
      </c>
      <c r="V586" s="71">
        <v>243</v>
      </c>
      <c r="W586" s="71">
        <v>108</v>
      </c>
      <c r="X586" s="71">
        <v>938</v>
      </c>
      <c r="Y586" s="71">
        <v>1595</v>
      </c>
      <c r="Z586" s="71">
        <v>2161</v>
      </c>
      <c r="AA586" s="71">
        <v>836</v>
      </c>
      <c r="AB586" s="71">
        <v>3324</v>
      </c>
      <c r="AC586" s="71">
        <v>312589</v>
      </c>
      <c r="AD586" s="71">
        <v>0</v>
      </c>
      <c r="AE586" s="72"/>
      <c r="AF586" s="71"/>
      <c r="AG586" s="71"/>
      <c r="AH586" s="71"/>
      <c r="AI586" s="71"/>
      <c r="AJ586" s="71"/>
      <c r="AK586" s="71"/>
      <c r="AL586" s="71"/>
      <c r="AM586" s="71"/>
      <c r="AN586" s="71"/>
      <c r="AO586" s="71"/>
      <c r="AP586" s="71"/>
      <c r="AQ586" s="72"/>
      <c r="AR586" s="71">
        <v>6</v>
      </c>
      <c r="AS586" s="71">
        <v>0</v>
      </c>
      <c r="AT586" s="71">
        <v>1</v>
      </c>
      <c r="AU586" s="71">
        <v>0</v>
      </c>
      <c r="AV586" s="71">
        <v>0</v>
      </c>
      <c r="AW586" s="71">
        <v>0</v>
      </c>
      <c r="AX586" s="71"/>
      <c r="AY586" s="72"/>
      <c r="AZ586" s="71">
        <v>52.5</v>
      </c>
      <c r="BA586" s="71">
        <v>0</v>
      </c>
      <c r="BB586" s="71">
        <v>2400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2284</v>
      </c>
      <c r="B587" s="70">
        <v>488</v>
      </c>
      <c r="C587" s="70">
        <v>12</v>
      </c>
      <c r="D587" s="70">
        <v>29</v>
      </c>
      <c r="E587" s="70">
        <v>2015</v>
      </c>
      <c r="F587" s="70" t="s">
        <v>182</v>
      </c>
      <c r="G587" s="70" t="s">
        <v>1654</v>
      </c>
      <c r="H587" s="70" t="s">
        <v>1655</v>
      </c>
      <c r="I587" s="148"/>
      <c r="J587" s="71">
        <v>0</v>
      </c>
      <c r="K587" s="71">
        <v>0.78587210574357513</v>
      </c>
      <c r="L587" s="71">
        <v>5.2126341746391729</v>
      </c>
      <c r="M587" s="71">
        <v>5.6796968633807658</v>
      </c>
      <c r="N587" s="71">
        <v>8.3144074287694387</v>
      </c>
      <c r="O587" s="71">
        <v>3.7194980201948433</v>
      </c>
      <c r="P587" s="71">
        <v>4.2312994020749848</v>
      </c>
      <c r="Q587" s="71">
        <v>0.23772409801719999</v>
      </c>
      <c r="R587" s="71">
        <v>1.733444190446221</v>
      </c>
      <c r="S587" s="71">
        <v>0</v>
      </c>
      <c r="T587" s="72"/>
      <c r="U587" s="71">
        <v>0</v>
      </c>
      <c r="V587" s="71">
        <v>243</v>
      </c>
      <c r="W587" s="71">
        <v>108</v>
      </c>
      <c r="X587" s="71">
        <v>938</v>
      </c>
      <c r="Y587" s="71">
        <v>1590</v>
      </c>
      <c r="Z587" s="71">
        <v>2161</v>
      </c>
      <c r="AA587" s="71">
        <v>842</v>
      </c>
      <c r="AB587" s="71">
        <v>3272</v>
      </c>
      <c r="AC587" s="71">
        <v>296304</v>
      </c>
      <c r="AD587" s="71">
        <v>0</v>
      </c>
      <c r="AE587" s="72"/>
      <c r="AF587" s="71">
        <v>0</v>
      </c>
      <c r="AG587" s="71">
        <v>523563.61039203149</v>
      </c>
      <c r="AH587" s="71">
        <v>674003.31714003952</v>
      </c>
      <c r="AI587" s="71">
        <v>5965756.1320396634</v>
      </c>
      <c r="AJ587" s="71">
        <v>7042185.7191407727</v>
      </c>
      <c r="AK587" s="71">
        <v>0</v>
      </c>
      <c r="AL587" s="71">
        <v>0</v>
      </c>
      <c r="AM587" s="71">
        <v>448413.8744762268</v>
      </c>
      <c r="AN587" s="71">
        <v>0</v>
      </c>
      <c r="AO587" s="71">
        <v>0</v>
      </c>
      <c r="AP587" s="71">
        <v>14653922.653188733</v>
      </c>
      <c r="AQ587" s="72"/>
      <c r="AR587" s="71">
        <v>13</v>
      </c>
      <c r="AS587" s="71">
        <v>1</v>
      </c>
      <c r="AT587" s="71">
        <v>3</v>
      </c>
      <c r="AU587" s="71">
        <v>0</v>
      </c>
      <c r="AV587" s="71">
        <v>0</v>
      </c>
      <c r="AW587" s="71">
        <v>0</v>
      </c>
      <c r="AX587" s="71"/>
      <c r="AY587" s="72"/>
      <c r="AZ587" s="71">
        <v>114.2</v>
      </c>
      <c r="BA587" s="71">
        <v>10.5</v>
      </c>
      <c r="BB587" s="71">
        <v>2429.4</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2285</v>
      </c>
      <c r="B588" s="70">
        <v>489</v>
      </c>
      <c r="C588" s="70">
        <v>13</v>
      </c>
      <c r="D588" s="70">
        <v>29</v>
      </c>
      <c r="E588" s="70">
        <v>2016</v>
      </c>
      <c r="F588" s="70" t="s">
        <v>155</v>
      </c>
      <c r="G588" s="70" t="s">
        <v>1654</v>
      </c>
      <c r="H588" s="70" t="s">
        <v>1655</v>
      </c>
      <c r="I588" s="148"/>
      <c r="J588" s="71">
        <v>0.41565199336021308</v>
      </c>
      <c r="K588" s="71">
        <v>0.74129591380717552</v>
      </c>
      <c r="L588" s="71">
        <v>5.6053966411048615</v>
      </c>
      <c r="M588" s="71">
        <v>4.869681364859078</v>
      </c>
      <c r="N588" s="71">
        <v>8.3594837573748677</v>
      </c>
      <c r="O588" s="71">
        <v>3.6641286159094775</v>
      </c>
      <c r="P588" s="71">
        <v>4.5623398960830146</v>
      </c>
      <c r="Q588" s="71">
        <v>0.22658754534698988</v>
      </c>
      <c r="R588" s="71">
        <v>1.5835600294726762</v>
      </c>
      <c r="S588" s="71">
        <v>0</v>
      </c>
      <c r="T588" s="72"/>
      <c r="U588" s="71">
        <v>15789</v>
      </c>
      <c r="V588" s="71">
        <v>243</v>
      </c>
      <c r="W588" s="71">
        <v>108</v>
      </c>
      <c r="X588" s="71">
        <v>938</v>
      </c>
      <c r="Y588" s="71">
        <v>1572</v>
      </c>
      <c r="Z588" s="71">
        <v>2155</v>
      </c>
      <c r="AA588" s="71">
        <v>939</v>
      </c>
      <c r="AB588" s="71">
        <v>3208</v>
      </c>
      <c r="AC588" s="71">
        <v>270456.46529237909</v>
      </c>
      <c r="AD588" s="71">
        <v>0</v>
      </c>
      <c r="AE588" s="72"/>
      <c r="AF588" s="71">
        <v>130251.29068311201</v>
      </c>
      <c r="AG588" s="71">
        <v>499063.19508731959</v>
      </c>
      <c r="AH588" s="71">
        <v>571251.02319600538</v>
      </c>
      <c r="AI588" s="71">
        <v>5955014.0575502925</v>
      </c>
      <c r="AJ588" s="71">
        <v>6915747.2216466544</v>
      </c>
      <c r="AK588" s="71">
        <v>0</v>
      </c>
      <c r="AL588" s="71">
        <v>0</v>
      </c>
      <c r="AM588" s="71">
        <v>439984.50237541978</v>
      </c>
      <c r="AN588" s="71">
        <v>0</v>
      </c>
      <c r="AO588" s="71">
        <v>0</v>
      </c>
      <c r="AP588" s="71">
        <v>14511311.290538803</v>
      </c>
      <c r="AQ588" s="72"/>
      <c r="AR588" s="71">
        <v>13</v>
      </c>
      <c r="AS588" s="71">
        <v>1</v>
      </c>
      <c r="AT588" s="71">
        <v>3</v>
      </c>
      <c r="AU588" s="71">
        <v>0</v>
      </c>
      <c r="AV588" s="71">
        <v>0</v>
      </c>
      <c r="AW588" s="71">
        <v>0</v>
      </c>
      <c r="AX588" s="71"/>
      <c r="AY588" s="72"/>
      <c r="AZ588" s="71">
        <v>114.2</v>
      </c>
      <c r="BA588" s="71">
        <v>10.5</v>
      </c>
      <c r="BB588" s="71">
        <v>2429.4</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2286</v>
      </c>
      <c r="B589" s="70">
        <v>490</v>
      </c>
      <c r="C589" s="70">
        <v>14</v>
      </c>
      <c r="D589" s="70">
        <v>29</v>
      </c>
      <c r="E589" s="70">
        <v>2017</v>
      </c>
      <c r="F589" s="70" t="s">
        <v>156</v>
      </c>
      <c r="G589" s="70" t="s">
        <v>1654</v>
      </c>
      <c r="H589" s="70" t="s">
        <v>1655</v>
      </c>
      <c r="I589" s="148"/>
      <c r="J589" s="71">
        <v>0</v>
      </c>
      <c r="K589" s="71">
        <v>0.75749343114450729</v>
      </c>
      <c r="L589" s="71">
        <v>5.0600479104952223</v>
      </c>
      <c r="M589" s="71">
        <v>4.8827806640075151</v>
      </c>
      <c r="N589" s="71">
        <v>8.0917742991474064</v>
      </c>
      <c r="O589" s="71">
        <v>3.5825956566827601</v>
      </c>
      <c r="P589" s="71">
        <v>4.591374425981174</v>
      </c>
      <c r="Q589" s="71">
        <v>0.21590497103463699</v>
      </c>
      <c r="R589" s="71">
        <v>1.7021283794267408</v>
      </c>
      <c r="S589" s="71">
        <v>0</v>
      </c>
      <c r="T589" s="72"/>
      <c r="U589" s="71">
        <v>0</v>
      </c>
      <c r="V589" s="71">
        <v>243</v>
      </c>
      <c r="W589" s="71">
        <v>108</v>
      </c>
      <c r="X589" s="71">
        <v>938</v>
      </c>
      <c r="Y589" s="71">
        <v>1555</v>
      </c>
      <c r="Z589" s="71">
        <v>2142</v>
      </c>
      <c r="AA589" s="71">
        <v>951</v>
      </c>
      <c r="AB589" s="71">
        <v>3161</v>
      </c>
      <c r="AC589" s="71">
        <v>296474.99999999988</v>
      </c>
      <c r="AD589" s="71">
        <v>0</v>
      </c>
      <c r="AE589" s="72"/>
      <c r="AF589" s="71">
        <v>0</v>
      </c>
      <c r="AG589" s="71">
        <v>500513.24723877257</v>
      </c>
      <c r="AH589" s="71">
        <v>697843.56500541873</v>
      </c>
      <c r="AI589" s="71">
        <v>5807683.2613008553</v>
      </c>
      <c r="AJ589" s="71">
        <v>6203382.5861227037</v>
      </c>
      <c r="AK589" s="71">
        <v>0</v>
      </c>
      <c r="AL589" s="71">
        <v>0</v>
      </c>
      <c r="AM589" s="71">
        <v>434216.7145565314</v>
      </c>
      <c r="AN589" s="71">
        <v>0</v>
      </c>
      <c r="AO589" s="71">
        <v>0</v>
      </c>
      <c r="AP589" s="71">
        <v>13643639.374224281</v>
      </c>
      <c r="AQ589" s="72"/>
      <c r="AR589" s="71">
        <v>15</v>
      </c>
      <c r="AS589" s="71">
        <v>1</v>
      </c>
      <c r="AT589" s="71">
        <v>3</v>
      </c>
      <c r="AU589" s="71">
        <v>0</v>
      </c>
      <c r="AV589" s="71">
        <v>0</v>
      </c>
      <c r="AW589" s="71">
        <v>0</v>
      </c>
      <c r="AX589" s="71"/>
      <c r="AY589" s="72"/>
      <c r="AZ589" s="71">
        <v>121.5</v>
      </c>
      <c r="BA589" s="71">
        <v>10.5</v>
      </c>
      <c r="BB589" s="71">
        <v>2429.4</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2287</v>
      </c>
      <c r="B590" s="70">
        <v>491</v>
      </c>
      <c r="C590" s="70">
        <v>15</v>
      </c>
      <c r="D590" s="70">
        <v>29</v>
      </c>
      <c r="E590" s="70">
        <v>2018</v>
      </c>
      <c r="F590" s="70" t="s">
        <v>183</v>
      </c>
      <c r="G590" s="70" t="s">
        <v>1654</v>
      </c>
      <c r="H590" s="70" t="s">
        <v>1655</v>
      </c>
      <c r="I590" s="148"/>
      <c r="J590" s="71">
        <v>0</v>
      </c>
      <c r="K590" s="71">
        <v>0.70502121418276631</v>
      </c>
      <c r="L590" s="71">
        <v>4.6419422058798494</v>
      </c>
      <c r="M590" s="71">
        <v>4.9068629111896902</v>
      </c>
      <c r="N590" s="71">
        <v>7.3685134077730208</v>
      </c>
      <c r="O590" s="71">
        <v>3.5448267258213484</v>
      </c>
      <c r="P590" s="71">
        <v>4.5552305654873742</v>
      </c>
      <c r="Q590" s="71">
        <v>0.19426225431031</v>
      </c>
      <c r="R590" s="71">
        <v>1.5874627249795916</v>
      </c>
      <c r="S590" s="71">
        <v>0</v>
      </c>
      <c r="T590" s="72"/>
      <c r="U590" s="71">
        <v>0</v>
      </c>
      <c r="V590" s="71">
        <v>243</v>
      </c>
      <c r="W590" s="71">
        <v>108</v>
      </c>
      <c r="X590" s="71">
        <v>938</v>
      </c>
      <c r="Y590" s="71">
        <v>1538</v>
      </c>
      <c r="Z590" s="71">
        <v>2160</v>
      </c>
      <c r="AA590" s="71">
        <v>953</v>
      </c>
      <c r="AB590" s="71">
        <v>3065</v>
      </c>
      <c r="AC590" s="71">
        <v>275419</v>
      </c>
      <c r="AD590" s="71">
        <v>0</v>
      </c>
      <c r="AE590" s="72"/>
      <c r="AF590" s="71">
        <v>0</v>
      </c>
      <c r="AG590" s="71">
        <v>452844.75503666489</v>
      </c>
      <c r="AH590" s="71">
        <v>657717.64588344144</v>
      </c>
      <c r="AI590" s="71">
        <v>5936638.5966878599</v>
      </c>
      <c r="AJ590" s="71">
        <v>5699560.4392245086</v>
      </c>
      <c r="AK590" s="71">
        <v>0</v>
      </c>
      <c r="AL590" s="71">
        <v>0</v>
      </c>
      <c r="AM590" s="71">
        <v>421900.65433120372</v>
      </c>
      <c r="AN590" s="71">
        <v>0</v>
      </c>
      <c r="AO590" s="71">
        <v>0</v>
      </c>
      <c r="AP590" s="71">
        <v>13168662.091163678</v>
      </c>
      <c r="AQ590" s="72"/>
      <c r="AR590" s="71">
        <v>16</v>
      </c>
      <c r="AS590" s="71">
        <v>2</v>
      </c>
      <c r="AT590" s="71">
        <v>3</v>
      </c>
      <c r="AU590" s="71">
        <v>0</v>
      </c>
      <c r="AV590" s="71">
        <v>0</v>
      </c>
      <c r="AW590" s="71">
        <v>0</v>
      </c>
      <c r="AX590" s="71"/>
      <c r="AY590" s="72"/>
      <c r="AZ590" s="71">
        <v>125</v>
      </c>
      <c r="BA590" s="71">
        <v>40</v>
      </c>
      <c r="BB590" s="71">
        <v>2429</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2288</v>
      </c>
      <c r="B591" s="70">
        <v>492</v>
      </c>
      <c r="C591" s="70">
        <v>16</v>
      </c>
      <c r="D591" s="70">
        <v>29</v>
      </c>
      <c r="E591" s="70">
        <v>2019</v>
      </c>
      <c r="F591" s="70" t="s">
        <v>158</v>
      </c>
      <c r="G591" s="70" t="s">
        <v>1654</v>
      </c>
      <c r="H591" s="70" t="s">
        <v>1655</v>
      </c>
      <c r="I591" s="148"/>
      <c r="J591" s="71">
        <v>0</v>
      </c>
      <c r="K591" s="71">
        <v>0.65420777237236749</v>
      </c>
      <c r="L591" s="71">
        <v>4.6627396908441847</v>
      </c>
      <c r="M591" s="71">
        <v>4.4019015889612909</v>
      </c>
      <c r="N591" s="71">
        <v>7.4158640651011467</v>
      </c>
      <c r="O591" s="71">
        <v>3.4069835191144811</v>
      </c>
      <c r="P591" s="71">
        <v>4.0453835206241742</v>
      </c>
      <c r="Q591" s="71">
        <v>0.18550091994918699</v>
      </c>
      <c r="R591" s="71">
        <v>1.4678683544404405</v>
      </c>
      <c r="S591" s="71">
        <v>0</v>
      </c>
      <c r="T591" s="72"/>
      <c r="U591" s="71">
        <v>0</v>
      </c>
      <c r="V591" s="71">
        <v>243</v>
      </c>
      <c r="W591" s="71">
        <v>108</v>
      </c>
      <c r="X591" s="71">
        <v>938</v>
      </c>
      <c r="Y591" s="71">
        <v>1529</v>
      </c>
      <c r="Z591" s="71">
        <v>2133</v>
      </c>
      <c r="AA591" s="71">
        <v>840</v>
      </c>
      <c r="AB591" s="71">
        <v>3006</v>
      </c>
      <c r="AC591" s="71">
        <v>258841</v>
      </c>
      <c r="AD591" s="71">
        <v>0</v>
      </c>
      <c r="AE591" s="72"/>
      <c r="AF591" s="71">
        <v>0</v>
      </c>
      <c r="AG591" s="71">
        <v>452710.65499571263</v>
      </c>
      <c r="AH591" s="71">
        <v>710138.59587848128</v>
      </c>
      <c r="AI591" s="71">
        <v>5817412.9933329793</v>
      </c>
      <c r="AJ591" s="71">
        <v>5976971.9923308231</v>
      </c>
      <c r="AK591" s="71">
        <v>0</v>
      </c>
      <c r="AL591" s="71">
        <v>0</v>
      </c>
      <c r="AM591" s="71">
        <v>409394.57084411557</v>
      </c>
      <c r="AN591" s="71">
        <v>0</v>
      </c>
      <c r="AO591" s="71">
        <v>0</v>
      </c>
      <c r="AP591" s="71">
        <v>13366628.807382112</v>
      </c>
      <c r="AQ591" s="72"/>
      <c r="AR591" s="71">
        <v>16</v>
      </c>
      <c r="AS591" s="71">
        <v>2</v>
      </c>
      <c r="AT591" s="71">
        <v>4</v>
      </c>
      <c r="AU591" s="71">
        <v>0</v>
      </c>
      <c r="AV591" s="71">
        <v>0</v>
      </c>
      <c r="AW591" s="71">
        <v>0</v>
      </c>
      <c r="AX591" s="71"/>
      <c r="AY591" s="72"/>
      <c r="AZ591" s="71">
        <v>125.1</v>
      </c>
      <c r="BA591" s="71">
        <v>40.200000000000003</v>
      </c>
      <c r="BB591" s="71">
        <v>2449.1999999999998</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2289</v>
      </c>
      <c r="B592" s="70">
        <v>493</v>
      </c>
      <c r="C592" s="70">
        <v>17</v>
      </c>
      <c r="D592" s="70">
        <v>29</v>
      </c>
      <c r="E592" s="70">
        <v>2020</v>
      </c>
      <c r="F592" s="70" t="s">
        <v>159</v>
      </c>
      <c r="G592" s="70" t="s">
        <v>1654</v>
      </c>
      <c r="H592" s="70" t="s">
        <v>1655</v>
      </c>
      <c r="I592" s="148"/>
      <c r="J592" s="71">
        <v>0</v>
      </c>
      <c r="K592" s="71">
        <v>0.73038699544539309</v>
      </c>
      <c r="L592" s="71">
        <v>6.5107667178461588</v>
      </c>
      <c r="M592" s="71">
        <v>4.7394026428830953</v>
      </c>
      <c r="N592" s="71">
        <v>6.7170404062800459</v>
      </c>
      <c r="O592" s="71">
        <v>2.940217266279288</v>
      </c>
      <c r="P592" s="71">
        <v>3.8739704241702415</v>
      </c>
      <c r="Q592" s="71">
        <v>0.175290230664988</v>
      </c>
      <c r="R592" s="71">
        <v>1.4751020718528127</v>
      </c>
      <c r="S592" s="71">
        <v>0</v>
      </c>
      <c r="T592" s="72"/>
      <c r="U592" s="71">
        <v>0</v>
      </c>
      <c r="V592" s="71">
        <v>251</v>
      </c>
      <c r="W592" s="71">
        <v>134</v>
      </c>
      <c r="X592" s="71">
        <v>1062</v>
      </c>
      <c r="Y592" s="71">
        <v>1511</v>
      </c>
      <c r="Z592" s="71">
        <v>2101</v>
      </c>
      <c r="AA592" s="71">
        <v>855</v>
      </c>
      <c r="AB592" s="71">
        <v>2973</v>
      </c>
      <c r="AC592" s="71">
        <v>261490.99999999997</v>
      </c>
      <c r="AD592" s="71">
        <v>0</v>
      </c>
      <c r="AE592" s="72"/>
      <c r="AF592" s="71">
        <v>0</v>
      </c>
      <c r="AG592" s="71">
        <v>467959.38324769813</v>
      </c>
      <c r="AH592" s="71">
        <v>954792.7932621286</v>
      </c>
      <c r="AI592" s="71">
        <v>6097665.9208643194</v>
      </c>
      <c r="AJ592" s="71">
        <v>6204903.0968595706</v>
      </c>
      <c r="AK592" s="71"/>
      <c r="AL592" s="71"/>
      <c r="AM592" s="71">
        <v>388009.53071892326</v>
      </c>
      <c r="AN592" s="71"/>
      <c r="AO592" s="71"/>
      <c r="AP592" s="71">
        <v>14113330.724952638</v>
      </c>
      <c r="AQ592" s="72"/>
      <c r="AR592" s="71">
        <v>17</v>
      </c>
      <c r="AS592" s="71">
        <v>4</v>
      </c>
      <c r="AT592" s="71">
        <v>15</v>
      </c>
      <c r="AU592" s="71">
        <v>0</v>
      </c>
      <c r="AV592" s="71">
        <v>0</v>
      </c>
      <c r="AW592" s="71">
        <v>0</v>
      </c>
      <c r="AX592" s="71"/>
      <c r="AY592" s="72"/>
      <c r="AZ592" s="71">
        <v>135</v>
      </c>
      <c r="BA592" s="71">
        <v>139.19999999999999</v>
      </c>
      <c r="BB592" s="71">
        <v>2664</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2290</v>
      </c>
      <c r="B593" s="70">
        <v>493</v>
      </c>
      <c r="C593" s="70">
        <v>18</v>
      </c>
      <c r="D593" s="70">
        <v>29</v>
      </c>
      <c r="E593" s="70">
        <v>2021</v>
      </c>
      <c r="F593" s="70" t="s">
        <v>160</v>
      </c>
      <c r="G593" s="70" t="s">
        <v>1654</v>
      </c>
      <c r="H593" s="70" t="s">
        <v>1655</v>
      </c>
      <c r="I593" s="148"/>
      <c r="J593" s="71">
        <v>0</v>
      </c>
      <c r="K593" s="71">
        <v>0.70356541957863572</v>
      </c>
      <c r="L593" s="71">
        <v>5.9416537220664081</v>
      </c>
      <c r="M593" s="71">
        <v>4.8134154947879546</v>
      </c>
      <c r="N593" s="71">
        <v>6.5307486675861002</v>
      </c>
      <c r="O593" s="71">
        <v>2.8242839165406117</v>
      </c>
      <c r="P593" s="71">
        <v>3.8938590975642193</v>
      </c>
      <c r="Q593" s="71">
        <v>0.16879712748598699</v>
      </c>
      <c r="R593" s="71">
        <v>1.5242847173199303</v>
      </c>
      <c r="S593" s="71">
        <v>0</v>
      </c>
      <c r="T593" s="72"/>
      <c r="U593" s="71">
        <v>0</v>
      </c>
      <c r="V593" s="71">
        <v>251</v>
      </c>
      <c r="W593" s="71">
        <v>134</v>
      </c>
      <c r="X593" s="71">
        <v>1062</v>
      </c>
      <c r="Y593" s="71">
        <v>1487</v>
      </c>
      <c r="Z593" s="71">
        <v>2078</v>
      </c>
      <c r="AA593" s="71">
        <v>838</v>
      </c>
      <c r="AB593" s="71">
        <v>2891</v>
      </c>
      <c r="AC593" s="71">
        <v>262134.99999999997</v>
      </c>
      <c r="AD593" s="71">
        <v>0</v>
      </c>
      <c r="AE593" s="72"/>
      <c r="AF593" s="71">
        <v>0</v>
      </c>
      <c r="AG593" s="71">
        <v>476040.30725717708</v>
      </c>
      <c r="AH593" s="71">
        <v>856027.30464457883</v>
      </c>
      <c r="AI593" s="71">
        <v>6690947.0520488601</v>
      </c>
      <c r="AJ593" s="71">
        <v>5948303.1367323343</v>
      </c>
      <c r="AK593" s="71">
        <v>0</v>
      </c>
      <c r="AL593" s="71">
        <v>0</v>
      </c>
      <c r="AM593" s="71">
        <v>379483.89965235826</v>
      </c>
      <c r="AN593" s="71">
        <v>0</v>
      </c>
      <c r="AO593" s="71">
        <v>0</v>
      </c>
      <c r="AP593" s="71">
        <v>14350801.700335309</v>
      </c>
      <c r="AQ593" s="72"/>
      <c r="AR593" s="71">
        <v>18</v>
      </c>
      <c r="AS593" s="71">
        <v>5</v>
      </c>
      <c r="AT593" s="71">
        <v>23</v>
      </c>
      <c r="AU593" s="71">
        <v>0</v>
      </c>
      <c r="AV593" s="71">
        <v>0</v>
      </c>
      <c r="AW593" s="71">
        <v>0</v>
      </c>
      <c r="AX593" s="71"/>
      <c r="AY593" s="72"/>
      <c r="AZ593" s="71">
        <v>144.9</v>
      </c>
      <c r="BA593" s="71">
        <v>188.7</v>
      </c>
      <c r="BB593" s="71">
        <v>2820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1665</v>
      </c>
      <c r="B594" s="70">
        <v>493</v>
      </c>
      <c r="C594" s="70">
        <v>19</v>
      </c>
      <c r="D594" s="70">
        <v>29</v>
      </c>
      <c r="E594" s="70">
        <v>2022</v>
      </c>
      <c r="F594" s="70" t="s">
        <v>161</v>
      </c>
      <c r="G594" s="70" t="s">
        <v>1654</v>
      </c>
      <c r="H594" s="70" t="s">
        <v>1655</v>
      </c>
      <c r="I594" s="148"/>
      <c r="J594" s="71">
        <v>0</v>
      </c>
      <c r="K594" s="71">
        <v>0.67299837064247581</v>
      </c>
      <c r="L594" s="71">
        <v>5.3274770480857478</v>
      </c>
      <c r="M594" s="71">
        <v>4.9075294723684877</v>
      </c>
      <c r="N594" s="71">
        <v>6.3581921394180991</v>
      </c>
      <c r="O594" s="71">
        <v>2.9210946931086448</v>
      </c>
      <c r="P594" s="71">
        <v>3.8216602688981132</v>
      </c>
      <c r="Q594" s="71">
        <v>0.16565973681493512</v>
      </c>
      <c r="R594" s="71">
        <v>1.2074322077467139</v>
      </c>
      <c r="S594" s="71">
        <v>0</v>
      </c>
      <c r="T594" s="72"/>
      <c r="U594" s="71">
        <v>0</v>
      </c>
      <c r="V594" s="71">
        <v>251</v>
      </c>
      <c r="W594" s="71">
        <v>134</v>
      </c>
      <c r="X594" s="71">
        <v>1062</v>
      </c>
      <c r="Y594" s="71">
        <v>1470</v>
      </c>
      <c r="Z594" s="71">
        <v>2042</v>
      </c>
      <c r="AA594" s="71">
        <v>835</v>
      </c>
      <c r="AB594" s="71">
        <v>2814</v>
      </c>
      <c r="AC594" s="71">
        <v>210252.99999999994</v>
      </c>
      <c r="AD594" s="71">
        <v>0</v>
      </c>
      <c r="AE594" s="72"/>
      <c r="AF594" s="71">
        <v>0</v>
      </c>
      <c r="AG594" s="71">
        <v>480222.11748846737</v>
      </c>
      <c r="AH594" s="71">
        <v>950198.17776881391</v>
      </c>
      <c r="AI594" s="71">
        <v>6644942.6121696224</v>
      </c>
      <c r="AJ594" s="71">
        <v>5985641.0851917984</v>
      </c>
      <c r="AK594" s="71">
        <v>0</v>
      </c>
      <c r="AL594" s="71">
        <v>0</v>
      </c>
      <c r="AM594" s="71">
        <v>363364.20646162319</v>
      </c>
      <c r="AN594" s="71">
        <v>0</v>
      </c>
      <c r="AO594" s="71">
        <v>0</v>
      </c>
      <c r="AP594" s="71">
        <v>14424368.199080326</v>
      </c>
      <c r="AQ594" s="72"/>
      <c r="AR594" s="71">
        <v>18</v>
      </c>
      <c r="AS594" s="71">
        <v>5</v>
      </c>
      <c r="AT594" s="71">
        <v>24</v>
      </c>
      <c r="AU594" s="71">
        <v>0</v>
      </c>
      <c r="AV594" s="71">
        <v>0</v>
      </c>
      <c r="AW594" s="71">
        <v>0</v>
      </c>
      <c r="AX594" s="71"/>
      <c r="AY594" s="72"/>
      <c r="AZ594" s="71">
        <v>144.9</v>
      </c>
      <c r="BA594" s="71">
        <v>188.7</v>
      </c>
      <c r="BB594" s="71">
        <v>2839.2</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493</v>
      </c>
      <c r="C595" s="70">
        <v>20</v>
      </c>
      <c r="D595" s="70">
        <v>29</v>
      </c>
      <c r="E595" s="70">
        <v>2023</v>
      </c>
      <c r="F595" s="70" t="s">
        <v>1539</v>
      </c>
      <c r="G595" s="70" t="s">
        <v>1654</v>
      </c>
      <c r="H595" s="70" t="s">
        <v>1655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18</v>
      </c>
      <c r="AS595" s="71">
        <v>5</v>
      </c>
      <c r="AT595" s="71">
        <v>25</v>
      </c>
      <c r="AU595" s="71">
        <v>0</v>
      </c>
      <c r="AV595" s="71">
        <v>0</v>
      </c>
      <c r="AW595" s="71">
        <v>0</v>
      </c>
      <c r="AX595" s="71"/>
      <c r="AY595" s="72"/>
      <c r="AZ595" s="71">
        <v>144.9</v>
      </c>
      <c r="BA595" s="71">
        <v>188.7</v>
      </c>
      <c r="BB595" s="71">
        <v>5239.2</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1653</v>
      </c>
      <c r="B596" s="70">
        <v>493</v>
      </c>
      <c r="C596" s="70">
        <v>21</v>
      </c>
      <c r="D596" s="70">
        <v>29</v>
      </c>
      <c r="E596" s="70">
        <v>2024</v>
      </c>
      <c r="F596" s="70" t="s">
        <v>1554</v>
      </c>
      <c r="G596" s="1064" t="s">
        <v>1654</v>
      </c>
      <c r="H596" s="70" t="s">
        <v>1655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69</v>
      </c>
      <c r="C597" s="70">
        <v>1</v>
      </c>
      <c r="D597" s="70">
        <v>5</v>
      </c>
      <c r="E597" s="70">
        <v>1990</v>
      </c>
      <c r="F597" s="70" t="s">
        <v>787</v>
      </c>
      <c r="G597" s="1064" t="s">
        <v>2293</v>
      </c>
      <c r="H597" s="70" t="s">
        <v>2294</v>
      </c>
      <c r="I597" s="148"/>
      <c r="J597" s="71">
        <v>0.98491939432220044</v>
      </c>
      <c r="K597" s="71">
        <v>1.6940587661443871</v>
      </c>
      <c r="L597" s="71">
        <v>0.77278223142188729</v>
      </c>
      <c r="M597" s="71">
        <v>5.9801196903756049</v>
      </c>
      <c r="N597" s="71">
        <v>5.7576545373861547</v>
      </c>
      <c r="O597" s="71">
        <v>4.3932619166762219</v>
      </c>
      <c r="P597" s="71">
        <v>7.4419993525745207</v>
      </c>
      <c r="Q597" s="71">
        <v>0.27555016384366998</v>
      </c>
      <c r="R597" s="71">
        <v>0</v>
      </c>
      <c r="S597" s="71">
        <v>0.24840495924510261</v>
      </c>
      <c r="T597" s="72"/>
      <c r="U597" s="71">
        <v>146632</v>
      </c>
      <c r="V597" s="71">
        <v>494</v>
      </c>
      <c r="W597" s="71">
        <v>11</v>
      </c>
      <c r="X597" s="71">
        <v>2058</v>
      </c>
      <c r="Y597" s="71">
        <v>1431</v>
      </c>
      <c r="Z597" s="71">
        <v>1807</v>
      </c>
      <c r="AA597" s="71">
        <v>1807</v>
      </c>
      <c r="AB597" s="71">
        <v>4474</v>
      </c>
      <c r="AC597" s="71">
        <v>0</v>
      </c>
      <c r="AD597" s="71">
        <v>0.24840495924510261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70</v>
      </c>
      <c r="C598" s="70">
        <v>2</v>
      </c>
      <c r="D598" s="70">
        <v>5</v>
      </c>
      <c r="E598" s="70">
        <v>2005</v>
      </c>
      <c r="F598" s="70" t="s">
        <v>789</v>
      </c>
      <c r="G598" s="70" t="s">
        <v>2293</v>
      </c>
      <c r="H598" s="70" t="s">
        <v>2294</v>
      </c>
      <c r="I598" s="148"/>
      <c r="J598" s="71">
        <v>0.44574864030496708</v>
      </c>
      <c r="K598" s="71">
        <v>0.93975924170472536</v>
      </c>
      <c r="L598" s="71">
        <v>1.196542751407353</v>
      </c>
      <c r="M598" s="71">
        <v>9.393763247000237</v>
      </c>
      <c r="N598" s="71">
        <v>7.3745155739140742</v>
      </c>
      <c r="O598" s="71">
        <v>4.4709070734926186</v>
      </c>
      <c r="P598" s="71">
        <v>6.9948709396756019</v>
      </c>
      <c r="Q598" s="71">
        <v>0.21910234470163301</v>
      </c>
      <c r="R598" s="71">
        <v>0</v>
      </c>
      <c r="S598" s="71">
        <v>0.43717248389693852</v>
      </c>
      <c r="T598" s="72"/>
      <c r="U598" s="71">
        <v>80318</v>
      </c>
      <c r="V598" s="71">
        <v>361</v>
      </c>
      <c r="W598" s="71">
        <v>16</v>
      </c>
      <c r="X598" s="71">
        <v>1724</v>
      </c>
      <c r="Y598" s="71">
        <v>1378</v>
      </c>
      <c r="Z598" s="71">
        <v>2128</v>
      </c>
      <c r="AA598" s="71">
        <v>1391</v>
      </c>
      <c r="AB598" s="71">
        <v>3719</v>
      </c>
      <c r="AC598" s="71">
        <v>0</v>
      </c>
      <c r="AD598" s="71">
        <v>0.43717248389693852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71</v>
      </c>
      <c r="C599" s="70">
        <v>3</v>
      </c>
      <c r="D599" s="70">
        <v>5</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72</v>
      </c>
      <c r="C600" s="70">
        <v>4</v>
      </c>
      <c r="D600" s="70">
        <v>5</v>
      </c>
      <c r="E600" s="70">
        <v>2007</v>
      </c>
      <c r="F600" s="70" t="s">
        <v>791</v>
      </c>
      <c r="G600" s="70" t="s">
        <v>2293</v>
      </c>
      <c r="H600" s="70" t="s">
        <v>2294</v>
      </c>
      <c r="I600" s="148"/>
      <c r="J600" s="71">
        <v>0.56940614439463122</v>
      </c>
      <c r="K600" s="71">
        <v>0.94458681231291708</v>
      </c>
      <c r="L600" s="71">
        <v>2.0878260436931821</v>
      </c>
      <c r="M600" s="71">
        <v>7.3877294100687161</v>
      </c>
      <c r="N600" s="71">
        <v>6.1776936617464457</v>
      </c>
      <c r="O600" s="71">
        <v>4.1128453199735038</v>
      </c>
      <c r="P600" s="71">
        <v>6.7814338729949766</v>
      </c>
      <c r="Q600" s="71">
        <v>0.21908116949199199</v>
      </c>
      <c r="R600" s="71">
        <v>0</v>
      </c>
      <c r="S600" s="71">
        <v>0.51206540650228494</v>
      </c>
      <c r="T600" s="72"/>
      <c r="U600" s="71">
        <v>104962</v>
      </c>
      <c r="V600" s="71">
        <v>353</v>
      </c>
      <c r="W600" s="71">
        <v>34</v>
      </c>
      <c r="X600" s="71">
        <v>1582</v>
      </c>
      <c r="Y600" s="71">
        <v>1315</v>
      </c>
      <c r="Z600" s="71">
        <v>2035</v>
      </c>
      <c r="AA600" s="71">
        <v>1328</v>
      </c>
      <c r="AB600" s="71">
        <v>3522</v>
      </c>
      <c r="AC600" s="71">
        <v>0</v>
      </c>
      <c r="AD600" s="71">
        <v>0.51206540650228494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73</v>
      </c>
      <c r="C601" s="70">
        <v>5</v>
      </c>
      <c r="D601" s="70">
        <v>5</v>
      </c>
      <c r="E601" s="70">
        <v>2008</v>
      </c>
      <c r="F601" s="70" t="s">
        <v>792</v>
      </c>
      <c r="G601" s="70" t="s">
        <v>2293</v>
      </c>
      <c r="H601" s="70" t="s">
        <v>2294</v>
      </c>
      <c r="I601" s="148"/>
      <c r="J601" s="71">
        <v>0.47312733268960472</v>
      </c>
      <c r="K601" s="71">
        <v>0.70020864827795515</v>
      </c>
      <c r="L601" s="71">
        <v>1.89683839153033</v>
      </c>
      <c r="M601" s="71">
        <v>7.9920746127160687</v>
      </c>
      <c r="N601" s="71">
        <v>5.648733567346496</v>
      </c>
      <c r="O601" s="71">
        <v>3.963623799727976</v>
      </c>
      <c r="P601" s="71">
        <v>6.7226986073409822</v>
      </c>
      <c r="Q601" s="71">
        <v>0.21155825174272999</v>
      </c>
      <c r="R601" s="71">
        <v>0</v>
      </c>
      <c r="S601" s="71">
        <v>0.49844562058770558</v>
      </c>
      <c r="T601" s="72"/>
      <c r="U601" s="71">
        <v>101205</v>
      </c>
      <c r="V601" s="71">
        <v>353</v>
      </c>
      <c r="W601" s="71">
        <v>34</v>
      </c>
      <c r="X601" s="71">
        <v>1582</v>
      </c>
      <c r="Y601" s="71">
        <v>1323</v>
      </c>
      <c r="Z601" s="71">
        <v>2030</v>
      </c>
      <c r="AA601" s="71">
        <v>1318</v>
      </c>
      <c r="AB601" s="71">
        <v>3457</v>
      </c>
      <c r="AC601" s="71">
        <v>0</v>
      </c>
      <c r="AD601" s="71">
        <v>0.49844562058770558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74</v>
      </c>
      <c r="C602" s="70">
        <v>6</v>
      </c>
      <c r="D602" s="70">
        <v>5</v>
      </c>
      <c r="E602" s="70">
        <v>2009</v>
      </c>
      <c r="F602" s="70" t="s">
        <v>176</v>
      </c>
      <c r="G602" s="70" t="s">
        <v>2293</v>
      </c>
      <c r="H602" s="70" t="s">
        <v>2294</v>
      </c>
      <c r="I602" s="148"/>
      <c r="J602" s="71">
        <v>0.72355830665667442</v>
      </c>
      <c r="K602" s="71">
        <v>0.67694689128816643</v>
      </c>
      <c r="L602" s="71">
        <v>1.2415030439637911</v>
      </c>
      <c r="M602" s="71">
        <v>8.3386331638912736</v>
      </c>
      <c r="N602" s="71">
        <v>5.6366104355345126</v>
      </c>
      <c r="O602" s="71">
        <v>3.9701345857246921</v>
      </c>
      <c r="P602" s="71">
        <v>6.3248456061764324</v>
      </c>
      <c r="Q602" s="71">
        <v>0.19564593464473101</v>
      </c>
      <c r="R602" s="71">
        <v>0</v>
      </c>
      <c r="S602" s="71">
        <v>0.47820879497699209</v>
      </c>
      <c r="T602" s="72"/>
      <c r="U602" s="71">
        <v>114975</v>
      </c>
      <c r="V602" s="71">
        <v>327</v>
      </c>
      <c r="W602" s="71">
        <v>31</v>
      </c>
      <c r="X602" s="71">
        <v>1683</v>
      </c>
      <c r="Y602" s="71">
        <v>1310</v>
      </c>
      <c r="Z602" s="71">
        <v>2007</v>
      </c>
      <c r="AA602" s="71">
        <v>1273</v>
      </c>
      <c r="AB602" s="71">
        <v>3356</v>
      </c>
      <c r="AC602" s="71">
        <v>0</v>
      </c>
      <c r="AD602" s="71">
        <v>0.47820879497699209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3.58</v>
      </c>
      <c r="BM602" s="71">
        <v>0</v>
      </c>
      <c r="BN602" s="72"/>
      <c r="BO602" s="71">
        <v>0</v>
      </c>
      <c r="BP602" s="71">
        <v>0</v>
      </c>
      <c r="BQ602" s="71">
        <v>0</v>
      </c>
      <c r="BR602" s="71">
        <v>0</v>
      </c>
      <c r="BS602" s="71">
        <v>1</v>
      </c>
      <c r="BT602" s="71">
        <v>0</v>
      </c>
      <c r="BU602"/>
      <c r="BV602" s="70">
        <v>3.58</v>
      </c>
      <c r="BW602" s="70">
        <v>0</v>
      </c>
      <c r="BX602" s="70">
        <v>0</v>
      </c>
      <c r="BY602" s="70">
        <v>0</v>
      </c>
      <c r="BZ602" s="70">
        <v>0</v>
      </c>
      <c r="CA602" s="70">
        <v>0</v>
      </c>
      <c r="CB602" s="70">
        <v>0</v>
      </c>
      <c r="CC602" s="70">
        <v>0</v>
      </c>
      <c r="CD602" s="70">
        <v>0</v>
      </c>
    </row>
    <row r="603" spans="1:82">
      <c r="A603" s="70" t="s">
        <v>2300</v>
      </c>
      <c r="B603" s="70">
        <v>75</v>
      </c>
      <c r="C603" s="70">
        <v>7</v>
      </c>
      <c r="D603" s="70">
        <v>5</v>
      </c>
      <c r="E603" s="70">
        <v>2010</v>
      </c>
      <c r="F603" s="70" t="s">
        <v>177</v>
      </c>
      <c r="G603" s="70" t="s">
        <v>2293</v>
      </c>
      <c r="H603" s="70" t="s">
        <v>2294</v>
      </c>
      <c r="I603" s="148"/>
      <c r="J603" s="71">
        <v>0.4723053447144519</v>
      </c>
      <c r="K603" s="71">
        <v>0.72520556805279168</v>
      </c>
      <c r="L603" s="71">
        <v>1.264277455407842</v>
      </c>
      <c r="M603" s="71">
        <v>8.6154533484673195</v>
      </c>
      <c r="N603" s="71">
        <v>5.9851120291131048</v>
      </c>
      <c r="O603" s="71">
        <v>3.9458645129798811</v>
      </c>
      <c r="P603" s="71">
        <v>6.3034003210022513</v>
      </c>
      <c r="Q603" s="71">
        <v>0.20022103776761799</v>
      </c>
      <c r="R603" s="71">
        <v>0</v>
      </c>
      <c r="S603" s="71">
        <v>0.48643042548029319</v>
      </c>
      <c r="T603" s="72"/>
      <c r="U603" s="71">
        <v>87640</v>
      </c>
      <c r="V603" s="71">
        <v>327</v>
      </c>
      <c r="W603" s="71">
        <v>31</v>
      </c>
      <c r="X603" s="71">
        <v>1683</v>
      </c>
      <c r="Y603" s="71">
        <v>1307</v>
      </c>
      <c r="Z603" s="71">
        <v>2004</v>
      </c>
      <c r="AA603" s="71">
        <v>1237</v>
      </c>
      <c r="AB603" s="71">
        <v>3291</v>
      </c>
      <c r="AC603" s="71">
        <v>0</v>
      </c>
      <c r="AD603" s="71">
        <v>0.48643042548029319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3.66</v>
      </c>
      <c r="BM603" s="71">
        <v>0</v>
      </c>
      <c r="BN603" s="72"/>
      <c r="BO603" s="71">
        <v>0</v>
      </c>
      <c r="BP603" s="71">
        <v>0</v>
      </c>
      <c r="BQ603" s="71">
        <v>0</v>
      </c>
      <c r="BR603" s="71">
        <v>0</v>
      </c>
      <c r="BS603" s="71">
        <v>1</v>
      </c>
      <c r="BT603" s="71">
        <v>0</v>
      </c>
      <c r="BU603"/>
      <c r="BV603" s="70">
        <v>3.66</v>
      </c>
      <c r="BW603" s="70">
        <v>0</v>
      </c>
      <c r="BX603" s="70">
        <v>0</v>
      </c>
      <c r="BY603" s="70">
        <v>0</v>
      </c>
      <c r="BZ603" s="70">
        <v>0</v>
      </c>
      <c r="CA603" s="70">
        <v>0</v>
      </c>
      <c r="CB603" s="70">
        <v>0</v>
      </c>
      <c r="CC603" s="70">
        <v>0</v>
      </c>
      <c r="CD603" s="70">
        <v>0</v>
      </c>
    </row>
    <row r="604" spans="1:82">
      <c r="A604" s="70" t="s">
        <v>2301</v>
      </c>
      <c r="B604" s="70">
        <v>76</v>
      </c>
      <c r="C604" s="70">
        <v>8</v>
      </c>
      <c r="D604" s="70">
        <v>5</v>
      </c>
      <c r="E604" s="70">
        <v>2011</v>
      </c>
      <c r="F604" s="70" t="s">
        <v>178</v>
      </c>
      <c r="G604" s="70" t="s">
        <v>2293</v>
      </c>
      <c r="H604" s="70" t="s">
        <v>2294</v>
      </c>
      <c r="I604" s="148"/>
      <c r="J604" s="71">
        <v>0.48221217492087681</v>
      </c>
      <c r="K604" s="71">
        <v>0.91022730345951841</v>
      </c>
      <c r="L604" s="71">
        <v>1.128065969899311</v>
      </c>
      <c r="M604" s="71">
        <v>9.4814101631526917</v>
      </c>
      <c r="N604" s="71">
        <v>5.5215038218505228</v>
      </c>
      <c r="O604" s="71">
        <v>3.8234208162653536</v>
      </c>
      <c r="P604" s="71">
        <v>6.0767061025012357</v>
      </c>
      <c r="Q604" s="71">
        <v>0.225619189398719</v>
      </c>
      <c r="R604" s="71">
        <v>0</v>
      </c>
      <c r="S604" s="71">
        <v>0.38081012243912382</v>
      </c>
      <c r="T604" s="72"/>
      <c r="U604" s="71">
        <v>84848</v>
      </c>
      <c r="V604" s="71">
        <v>327</v>
      </c>
      <c r="W604" s="71">
        <v>31</v>
      </c>
      <c r="X604" s="71">
        <v>1683</v>
      </c>
      <c r="Y604" s="71">
        <v>1284</v>
      </c>
      <c r="Z604" s="71">
        <v>1984</v>
      </c>
      <c r="AA604" s="71">
        <v>1228</v>
      </c>
      <c r="AB604" s="71">
        <v>3215</v>
      </c>
      <c r="AC604" s="71">
        <v>0</v>
      </c>
      <c r="AD604" s="71">
        <v>0.38081012243912382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3.36</v>
      </c>
      <c r="BM604" s="71">
        <v>0</v>
      </c>
      <c r="BN604" s="72"/>
      <c r="BO604" s="71">
        <v>0</v>
      </c>
      <c r="BP604" s="71">
        <v>0</v>
      </c>
      <c r="BQ604" s="71">
        <v>0</v>
      </c>
      <c r="BR604" s="71">
        <v>0</v>
      </c>
      <c r="BS604" s="71">
        <v>1</v>
      </c>
      <c r="BT604" s="71">
        <v>0</v>
      </c>
      <c r="BU604"/>
      <c r="BV604" s="70">
        <v>3.36</v>
      </c>
      <c r="BW604" s="70">
        <v>0</v>
      </c>
      <c r="BX604" s="70">
        <v>0</v>
      </c>
      <c r="BY604" s="70">
        <v>0</v>
      </c>
      <c r="BZ604" s="70">
        <v>0</v>
      </c>
      <c r="CA604" s="70">
        <v>0</v>
      </c>
      <c r="CB604" s="70">
        <v>0</v>
      </c>
      <c r="CC604" s="70">
        <v>0</v>
      </c>
      <c r="CD604" s="70">
        <v>0</v>
      </c>
    </row>
    <row r="605" spans="1:82">
      <c r="A605" s="70" t="s">
        <v>2302</v>
      </c>
      <c r="B605" s="70">
        <v>77</v>
      </c>
      <c r="C605" s="70">
        <v>9</v>
      </c>
      <c r="D605" s="70">
        <v>5</v>
      </c>
      <c r="E605" s="70">
        <v>2012</v>
      </c>
      <c r="F605" s="70" t="s">
        <v>179</v>
      </c>
      <c r="G605" s="70" t="s">
        <v>2293</v>
      </c>
      <c r="H605" s="70" t="s">
        <v>2294</v>
      </c>
      <c r="I605" s="148"/>
      <c r="J605" s="71">
        <v>0.47583702412493589</v>
      </c>
      <c r="K605" s="71">
        <v>0.82159530125636226</v>
      </c>
      <c r="L605" s="71">
        <v>1.1469754682612761</v>
      </c>
      <c r="M605" s="71">
        <v>8.5361975365907536</v>
      </c>
      <c r="N605" s="71">
        <v>5.4897398741141998</v>
      </c>
      <c r="O605" s="71">
        <v>3.8086294326709158</v>
      </c>
      <c r="P605" s="71">
        <v>6.0217005317905734</v>
      </c>
      <c r="Q605" s="71">
        <v>0.244063259871483</v>
      </c>
      <c r="R605" s="71">
        <v>0</v>
      </c>
      <c r="S605" s="71">
        <v>0.35088227076457568</v>
      </c>
      <c r="T605" s="72"/>
      <c r="U605" s="71">
        <v>85910</v>
      </c>
      <c r="V605" s="71">
        <v>327</v>
      </c>
      <c r="W605" s="71">
        <v>31</v>
      </c>
      <c r="X605" s="71">
        <v>1683</v>
      </c>
      <c r="Y605" s="71">
        <v>1318</v>
      </c>
      <c r="Z605" s="71">
        <v>1992</v>
      </c>
      <c r="AA605" s="71">
        <v>1210</v>
      </c>
      <c r="AB605" s="71">
        <v>3201</v>
      </c>
      <c r="AC605" s="71">
        <v>0</v>
      </c>
      <c r="AD605" s="71">
        <v>0.35088227076457568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3.36</v>
      </c>
      <c r="BM605" s="71">
        <v>0</v>
      </c>
      <c r="BN605" s="72"/>
      <c r="BO605" s="71">
        <v>0</v>
      </c>
      <c r="BP605" s="71">
        <v>0</v>
      </c>
      <c r="BQ605" s="71">
        <v>0</v>
      </c>
      <c r="BR605" s="71">
        <v>0</v>
      </c>
      <c r="BS605" s="71">
        <v>1</v>
      </c>
      <c r="BT605" s="71">
        <v>0</v>
      </c>
      <c r="BU605"/>
      <c r="BV605" s="70">
        <v>3.36</v>
      </c>
      <c r="BW605" s="70">
        <v>0</v>
      </c>
      <c r="BX605" s="70">
        <v>0</v>
      </c>
      <c r="BY605" s="70">
        <v>0</v>
      </c>
      <c r="BZ605" s="70">
        <v>0</v>
      </c>
      <c r="CA605" s="70">
        <v>0</v>
      </c>
      <c r="CB605" s="70">
        <v>0</v>
      </c>
      <c r="CC605" s="70">
        <v>0</v>
      </c>
      <c r="CD605" s="70">
        <v>0</v>
      </c>
    </row>
    <row r="606" spans="1:82">
      <c r="A606" s="70" t="s">
        <v>2303</v>
      </c>
      <c r="B606" s="70">
        <v>78</v>
      </c>
      <c r="C606" s="70">
        <v>10</v>
      </c>
      <c r="D606" s="70">
        <v>5</v>
      </c>
      <c r="E606" s="70">
        <v>2013</v>
      </c>
      <c r="F606" s="70" t="s">
        <v>180</v>
      </c>
      <c r="G606" s="70" t="s">
        <v>2293</v>
      </c>
      <c r="H606" s="70" t="s">
        <v>2294</v>
      </c>
      <c r="I606" s="148"/>
      <c r="J606" s="71">
        <v>0.52198603121894149</v>
      </c>
      <c r="K606" s="71">
        <v>0.67583208776912207</v>
      </c>
      <c r="L606" s="71">
        <v>1.165942221608341</v>
      </c>
      <c r="M606" s="71">
        <v>8.2290538589257416</v>
      </c>
      <c r="N606" s="71">
        <v>5.8665516574445098</v>
      </c>
      <c r="O606" s="71">
        <v>3.6312070306331767</v>
      </c>
      <c r="P606" s="71">
        <v>5.934492336826148</v>
      </c>
      <c r="Q606" s="71">
        <v>0.24552443291485601</v>
      </c>
      <c r="R606" s="71">
        <v>0</v>
      </c>
      <c r="S606" s="71">
        <v>0.43127253337675092</v>
      </c>
      <c r="T606" s="72"/>
      <c r="U606" s="71">
        <v>93586</v>
      </c>
      <c r="V606" s="71">
        <v>327</v>
      </c>
      <c r="W606" s="71">
        <v>31</v>
      </c>
      <c r="X606" s="71">
        <v>1683</v>
      </c>
      <c r="Y606" s="71">
        <v>1316</v>
      </c>
      <c r="Z606" s="71">
        <v>1984</v>
      </c>
      <c r="AA606" s="71">
        <v>1188</v>
      </c>
      <c r="AB606" s="71">
        <v>3174</v>
      </c>
      <c r="AC606" s="71">
        <v>0</v>
      </c>
      <c r="AD606" s="71">
        <v>0.43127253337675092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3.7730000000000001</v>
      </c>
      <c r="BM606" s="71">
        <v>0</v>
      </c>
      <c r="BN606" s="72"/>
      <c r="BO606" s="71">
        <v>0</v>
      </c>
      <c r="BP606" s="71">
        <v>0</v>
      </c>
      <c r="BQ606" s="71">
        <v>0</v>
      </c>
      <c r="BR606" s="71">
        <v>0</v>
      </c>
      <c r="BS606" s="71">
        <v>1</v>
      </c>
      <c r="BT606" s="71">
        <v>0</v>
      </c>
      <c r="BU606"/>
      <c r="BV606" s="70">
        <v>3.7730000000000001</v>
      </c>
      <c r="BW606" s="70">
        <v>0</v>
      </c>
      <c r="BX606" s="70">
        <v>0</v>
      </c>
      <c r="BY606" s="70">
        <v>0</v>
      </c>
      <c r="BZ606" s="70">
        <v>0</v>
      </c>
      <c r="CA606" s="70">
        <v>0</v>
      </c>
      <c r="CB606" s="70">
        <v>0</v>
      </c>
      <c r="CC606" s="70">
        <v>0</v>
      </c>
      <c r="CD606" s="70">
        <v>0</v>
      </c>
    </row>
    <row r="607" spans="1:82">
      <c r="A607" s="70" t="s">
        <v>2304</v>
      </c>
      <c r="B607" s="70">
        <v>79</v>
      </c>
      <c r="C607" s="70">
        <v>11</v>
      </c>
      <c r="D607" s="70">
        <v>5</v>
      </c>
      <c r="E607" s="70">
        <v>2014</v>
      </c>
      <c r="F607" s="70" t="s">
        <v>181</v>
      </c>
      <c r="G607" s="70" t="s">
        <v>2293</v>
      </c>
      <c r="H607" s="70" t="s">
        <v>2294</v>
      </c>
      <c r="I607" s="148"/>
      <c r="J607" s="71">
        <v>0.65590567783619136</v>
      </c>
      <c r="K607" s="71">
        <v>0.64073305464797559</v>
      </c>
      <c r="L607" s="71">
        <v>0</v>
      </c>
      <c r="M607" s="71">
        <v>7.1846472461919619</v>
      </c>
      <c r="N607" s="71">
        <v>5.7453149448618879</v>
      </c>
      <c r="O607" s="71">
        <v>3.4424977916483992</v>
      </c>
      <c r="P607" s="71">
        <v>5.8498483532756538</v>
      </c>
      <c r="Q607" s="71">
        <v>0.23044506763230399</v>
      </c>
      <c r="R607" s="71">
        <v>0</v>
      </c>
      <c r="S607" s="71">
        <v>0.28414892138964809</v>
      </c>
      <c r="T607" s="72"/>
      <c r="U607" s="71">
        <v>128728</v>
      </c>
      <c r="V607" s="71">
        <v>264</v>
      </c>
      <c r="W607" s="71">
        <v>0</v>
      </c>
      <c r="X607" s="71">
        <v>1476</v>
      </c>
      <c r="Y607" s="71">
        <v>1300</v>
      </c>
      <c r="Z607" s="71">
        <v>1981</v>
      </c>
      <c r="AA607" s="71">
        <v>1165</v>
      </c>
      <c r="AB607" s="71">
        <v>3105</v>
      </c>
      <c r="AC607" s="71">
        <v>0</v>
      </c>
      <c r="AD607" s="71">
        <v>0.28414892138964809</v>
      </c>
      <c r="AE607" s="72"/>
      <c r="AF607" s="71"/>
      <c r="AG607" s="71"/>
      <c r="AH607" s="71"/>
      <c r="AI607" s="71"/>
      <c r="AJ607" s="71"/>
      <c r="AK607" s="71"/>
      <c r="AL607" s="71"/>
      <c r="AM607" s="71"/>
      <c r="AN607" s="71"/>
      <c r="AO607" s="71"/>
      <c r="AP607" s="71"/>
      <c r="AQ607" s="72"/>
      <c r="AR607" s="71">
        <v>2</v>
      </c>
      <c r="AS607" s="71">
        <v>0</v>
      </c>
      <c r="AT607" s="71">
        <v>0</v>
      </c>
      <c r="AU607" s="71">
        <v>0</v>
      </c>
      <c r="AV607" s="71">
        <v>0</v>
      </c>
      <c r="AW607" s="71">
        <v>0</v>
      </c>
      <c r="AX607" s="71"/>
      <c r="AY607" s="72"/>
      <c r="AZ607" s="71">
        <v>8</v>
      </c>
      <c r="BA607" s="71">
        <v>0</v>
      </c>
      <c r="BB607" s="71">
        <v>0</v>
      </c>
      <c r="BC607" s="71">
        <v>0</v>
      </c>
      <c r="BD607" s="71">
        <v>0</v>
      </c>
      <c r="BE607" s="71">
        <v>0</v>
      </c>
      <c r="BF607" s="71"/>
      <c r="BG607" s="72"/>
      <c r="BH607" s="71">
        <v>0</v>
      </c>
      <c r="BI607" s="71">
        <v>0</v>
      </c>
      <c r="BJ607" s="71">
        <v>0</v>
      </c>
      <c r="BK607" s="71">
        <v>0</v>
      </c>
      <c r="BL607" s="71">
        <v>3.9119999999999999</v>
      </c>
      <c r="BM607" s="71">
        <v>0</v>
      </c>
      <c r="BN607" s="72"/>
      <c r="BO607" s="71">
        <v>0</v>
      </c>
      <c r="BP607" s="71">
        <v>0</v>
      </c>
      <c r="BQ607" s="71">
        <v>0</v>
      </c>
      <c r="BR607" s="71">
        <v>0</v>
      </c>
      <c r="BS607" s="71">
        <v>1</v>
      </c>
      <c r="BT607" s="71">
        <v>0</v>
      </c>
      <c r="BU607"/>
      <c r="BV607" s="70">
        <v>3.9119999999999999</v>
      </c>
      <c r="BW607" s="70">
        <v>0</v>
      </c>
      <c r="BX607" s="70">
        <v>0</v>
      </c>
      <c r="BY607" s="70">
        <v>0</v>
      </c>
      <c r="BZ607" s="70">
        <v>0</v>
      </c>
      <c r="CA607" s="70">
        <v>0</v>
      </c>
      <c r="CB607" s="70">
        <v>0</v>
      </c>
      <c r="CC607" s="70">
        <v>0</v>
      </c>
      <c r="CD607" s="70">
        <v>0</v>
      </c>
    </row>
    <row r="608" spans="1:82">
      <c r="A608" s="70" t="s">
        <v>2305</v>
      </c>
      <c r="B608" s="70">
        <v>80</v>
      </c>
      <c r="C608" s="70">
        <v>12</v>
      </c>
      <c r="D608" s="70">
        <v>5</v>
      </c>
      <c r="E608" s="70">
        <v>2015</v>
      </c>
      <c r="F608" s="70" t="s">
        <v>182</v>
      </c>
      <c r="G608" s="70" t="s">
        <v>2293</v>
      </c>
      <c r="H608" s="70" t="s">
        <v>2294</v>
      </c>
      <c r="I608" s="148"/>
      <c r="J608" s="71">
        <v>0.63755187446520478</v>
      </c>
      <c r="K608" s="71">
        <v>0.59626528384310085</v>
      </c>
      <c r="L608" s="71">
        <v>0</v>
      </c>
      <c r="M608" s="71">
        <v>7.6591862888443396</v>
      </c>
      <c r="N608" s="71">
        <v>4.9659268546506992</v>
      </c>
      <c r="O608" s="71">
        <v>3.387307775910898</v>
      </c>
      <c r="P608" s="71">
        <v>5.8293435943075798</v>
      </c>
      <c r="Q608" s="71">
        <v>0.22464636646368699</v>
      </c>
      <c r="R608" s="71">
        <v>0</v>
      </c>
      <c r="S608" s="71">
        <v>0.38175146228672519</v>
      </c>
      <c r="T608" s="72"/>
      <c r="U608" s="71">
        <v>135066</v>
      </c>
      <c r="V608" s="71">
        <v>264</v>
      </c>
      <c r="W608" s="71">
        <v>0</v>
      </c>
      <c r="X608" s="71">
        <v>1476</v>
      </c>
      <c r="Y608" s="71">
        <v>1311</v>
      </c>
      <c r="Z608" s="71">
        <v>1968</v>
      </c>
      <c r="AA608" s="71">
        <v>1160</v>
      </c>
      <c r="AB608" s="71">
        <v>3092</v>
      </c>
      <c r="AC608" s="71">
        <v>0</v>
      </c>
      <c r="AD608" s="71">
        <v>0.38175146228672519</v>
      </c>
      <c r="AE608" s="72"/>
      <c r="AF608" s="71">
        <v>917353.07251117646</v>
      </c>
      <c r="AG608" s="71">
        <v>458420.29541024752</v>
      </c>
      <c r="AH608" s="71">
        <v>0</v>
      </c>
      <c r="AI608" s="71">
        <v>9585184.0246025063</v>
      </c>
      <c r="AJ608" s="71">
        <v>6444834.0686584618</v>
      </c>
      <c r="AK608" s="71">
        <v>0</v>
      </c>
      <c r="AL608" s="71">
        <v>0</v>
      </c>
      <c r="AM608" s="71">
        <v>423745.62954782811</v>
      </c>
      <c r="AN608" s="71">
        <v>0</v>
      </c>
      <c r="AO608" s="71">
        <v>0</v>
      </c>
      <c r="AP608" s="71">
        <v>17829537.09073022</v>
      </c>
      <c r="AQ608" s="72"/>
      <c r="AR608" s="71">
        <v>3</v>
      </c>
      <c r="AS608" s="71">
        <v>1</v>
      </c>
      <c r="AT608" s="71">
        <v>0</v>
      </c>
      <c r="AU608" s="71">
        <v>0</v>
      </c>
      <c r="AV608" s="71">
        <v>0</v>
      </c>
      <c r="AW608" s="71">
        <v>0</v>
      </c>
      <c r="AX608" s="71"/>
      <c r="AY608" s="72"/>
      <c r="AZ608" s="71">
        <v>13.5</v>
      </c>
      <c r="BA608" s="71">
        <v>20.6</v>
      </c>
      <c r="BB608" s="71">
        <v>0</v>
      </c>
      <c r="BC608" s="71">
        <v>0</v>
      </c>
      <c r="BD608" s="71">
        <v>0</v>
      </c>
      <c r="BE608" s="71">
        <v>0</v>
      </c>
      <c r="BF608" s="71"/>
      <c r="BG608" s="72"/>
      <c r="BH608" s="71">
        <v>0</v>
      </c>
      <c r="BI608" s="71">
        <v>0</v>
      </c>
      <c r="BJ608" s="71">
        <v>0</v>
      </c>
      <c r="BK608" s="71">
        <v>0</v>
      </c>
      <c r="BL608" s="71">
        <v>3.536</v>
      </c>
      <c r="BM608" s="71">
        <v>0</v>
      </c>
      <c r="BN608" s="72"/>
      <c r="BO608" s="71">
        <v>0</v>
      </c>
      <c r="BP608" s="71">
        <v>0</v>
      </c>
      <c r="BQ608" s="71">
        <v>0</v>
      </c>
      <c r="BR608" s="71">
        <v>0</v>
      </c>
      <c r="BS608" s="71">
        <v>1</v>
      </c>
      <c r="BT608" s="71">
        <v>0</v>
      </c>
      <c r="BU608"/>
      <c r="BV608" s="70">
        <v>3.536</v>
      </c>
      <c r="BW608" s="70">
        <v>0</v>
      </c>
      <c r="BX608" s="70">
        <v>0</v>
      </c>
      <c r="BY608" s="70">
        <v>0</v>
      </c>
      <c r="BZ608" s="70">
        <v>0</v>
      </c>
      <c r="CA608" s="70">
        <v>0</v>
      </c>
      <c r="CB608" s="70">
        <v>0</v>
      </c>
      <c r="CC608" s="70">
        <v>0</v>
      </c>
      <c r="CD608" s="70">
        <v>0</v>
      </c>
    </row>
    <row r="609" spans="1:82">
      <c r="A609" s="70" t="s">
        <v>2306</v>
      </c>
      <c r="B609" s="70">
        <v>81</v>
      </c>
      <c r="C609" s="70">
        <v>13</v>
      </c>
      <c r="D609" s="70">
        <v>5</v>
      </c>
      <c r="E609" s="70">
        <v>2016</v>
      </c>
      <c r="F609" s="70" t="s">
        <v>155</v>
      </c>
      <c r="G609" s="70" t="s">
        <v>2293</v>
      </c>
      <c r="H609" s="70" t="s">
        <v>2294</v>
      </c>
      <c r="I609" s="148"/>
      <c r="J609" s="71">
        <v>0.65032098660284032</v>
      </c>
      <c r="K609" s="71">
        <v>0.59984834880810289</v>
      </c>
      <c r="L609" s="71">
        <v>0</v>
      </c>
      <c r="M609" s="71">
        <v>6.1915817334490324</v>
      </c>
      <c r="N609" s="71">
        <v>5.2385548110538256</v>
      </c>
      <c r="O609" s="71">
        <v>3.2900644416634979</v>
      </c>
      <c r="P609" s="71">
        <v>6.1608594123889908</v>
      </c>
      <c r="Q609" s="71">
        <v>0.21486262872367309</v>
      </c>
      <c r="R609" s="71">
        <v>0</v>
      </c>
      <c r="S609" s="71">
        <v>0.30010847632891752</v>
      </c>
      <c r="T609" s="72"/>
      <c r="U609" s="71">
        <v>136723</v>
      </c>
      <c r="V609" s="71">
        <v>264</v>
      </c>
      <c r="W609" s="71">
        <v>0</v>
      </c>
      <c r="X609" s="71">
        <v>1476</v>
      </c>
      <c r="Y609" s="71">
        <v>1299</v>
      </c>
      <c r="Z609" s="71">
        <v>1935</v>
      </c>
      <c r="AA609" s="71">
        <v>1268</v>
      </c>
      <c r="AB609" s="71">
        <v>3042</v>
      </c>
      <c r="AC609" s="71">
        <v>0</v>
      </c>
      <c r="AD609" s="71">
        <v>0.30010847632891752</v>
      </c>
      <c r="AE609" s="72"/>
      <c r="AF609" s="71">
        <v>955265.21806369245</v>
      </c>
      <c r="AG609" s="71">
        <v>443270.91469584458</v>
      </c>
      <c r="AH609" s="71">
        <v>0</v>
      </c>
      <c r="AI609" s="71">
        <v>9324804.3344133869</v>
      </c>
      <c r="AJ609" s="71">
        <v>6377862.2753689531</v>
      </c>
      <c r="AK609" s="71">
        <v>0</v>
      </c>
      <c r="AL609" s="71">
        <v>0</v>
      </c>
      <c r="AM609" s="71">
        <v>417217.22450935998</v>
      </c>
      <c r="AN609" s="71">
        <v>0</v>
      </c>
      <c r="AO609" s="71">
        <v>0</v>
      </c>
      <c r="AP609" s="71">
        <v>17518419.967051238</v>
      </c>
      <c r="AQ609" s="72"/>
      <c r="AR609" s="71">
        <v>3</v>
      </c>
      <c r="AS609" s="71">
        <v>1</v>
      </c>
      <c r="AT609" s="71">
        <v>0</v>
      </c>
      <c r="AU609" s="71">
        <v>0</v>
      </c>
      <c r="AV609" s="71">
        <v>0</v>
      </c>
      <c r="AW609" s="71">
        <v>0</v>
      </c>
      <c r="AX609" s="71"/>
      <c r="AY609" s="72"/>
      <c r="AZ609" s="71">
        <v>13.5</v>
      </c>
      <c r="BA609" s="71">
        <v>20.6</v>
      </c>
      <c r="BB609" s="71">
        <v>0</v>
      </c>
      <c r="BC609" s="71">
        <v>0</v>
      </c>
      <c r="BD609" s="71">
        <v>0</v>
      </c>
      <c r="BE609" s="71">
        <v>0</v>
      </c>
      <c r="BF609" s="71"/>
      <c r="BG609" s="72"/>
      <c r="BH609" s="71">
        <v>0</v>
      </c>
      <c r="BI609" s="71">
        <v>0</v>
      </c>
      <c r="BJ609" s="71">
        <v>0</v>
      </c>
      <c r="BK609" s="71">
        <v>0</v>
      </c>
      <c r="BL609" s="71">
        <v>3.7370000000000001</v>
      </c>
      <c r="BM609" s="71">
        <v>0</v>
      </c>
      <c r="BN609" s="72"/>
      <c r="BO609" s="71">
        <v>0</v>
      </c>
      <c r="BP609" s="71">
        <v>0</v>
      </c>
      <c r="BQ609" s="71">
        <v>0</v>
      </c>
      <c r="BR609" s="71">
        <v>0</v>
      </c>
      <c r="BS609" s="71">
        <v>1</v>
      </c>
      <c r="BT609" s="71">
        <v>0</v>
      </c>
      <c r="BU609"/>
      <c r="BV609" s="70">
        <v>3.7370000000000001</v>
      </c>
      <c r="BW609" s="70">
        <v>0</v>
      </c>
      <c r="BX609" s="70">
        <v>0</v>
      </c>
      <c r="BY609" s="70">
        <v>0</v>
      </c>
      <c r="BZ609" s="70">
        <v>0</v>
      </c>
      <c r="CA609" s="70">
        <v>0</v>
      </c>
      <c r="CB609" s="70">
        <v>0</v>
      </c>
      <c r="CC609" s="70">
        <v>0</v>
      </c>
      <c r="CD609" s="70">
        <v>0</v>
      </c>
    </row>
    <row r="610" spans="1:82">
      <c r="A610" s="70" t="s">
        <v>2307</v>
      </c>
      <c r="B610" s="70">
        <v>82</v>
      </c>
      <c r="C610" s="70">
        <v>14</v>
      </c>
      <c r="D610" s="70">
        <v>5</v>
      </c>
      <c r="E610" s="70">
        <v>2017</v>
      </c>
      <c r="F610" s="70" t="s">
        <v>156</v>
      </c>
      <c r="G610" s="70" t="s">
        <v>2293</v>
      </c>
      <c r="H610" s="70" t="s">
        <v>2294</v>
      </c>
      <c r="I610" s="148"/>
      <c r="J610" s="71">
        <v>0.53518635051808283</v>
      </c>
      <c r="K610" s="71">
        <v>0.59155724395326115</v>
      </c>
      <c r="L610" s="71">
        <v>0</v>
      </c>
      <c r="M610" s="71">
        <v>5.8819882425797632</v>
      </c>
      <c r="N610" s="71">
        <v>5.4054420860340571</v>
      </c>
      <c r="O610" s="71">
        <v>3.2179804124452054</v>
      </c>
      <c r="P610" s="71">
        <v>6.0494134129909689</v>
      </c>
      <c r="Q610" s="71">
        <v>0.203883688243718</v>
      </c>
      <c r="R610" s="71">
        <v>0</v>
      </c>
      <c r="S610" s="71">
        <v>0.28650816782616145</v>
      </c>
      <c r="T610" s="72"/>
      <c r="U610" s="71">
        <v>119451</v>
      </c>
      <c r="V610" s="71">
        <v>264</v>
      </c>
      <c r="W610" s="71">
        <v>0</v>
      </c>
      <c r="X610" s="71">
        <v>1476</v>
      </c>
      <c r="Y610" s="71">
        <v>1301</v>
      </c>
      <c r="Z610" s="71">
        <v>1924</v>
      </c>
      <c r="AA610" s="71">
        <v>1253</v>
      </c>
      <c r="AB610" s="71">
        <v>2985</v>
      </c>
      <c r="AC610" s="71">
        <v>0</v>
      </c>
      <c r="AD610" s="71">
        <v>0.28650816782616151</v>
      </c>
      <c r="AE610" s="72"/>
      <c r="AF610" s="71">
        <v>796857.48684789939</v>
      </c>
      <c r="AG610" s="71">
        <v>442082.50940944889</v>
      </c>
      <c r="AH610" s="71">
        <v>0</v>
      </c>
      <c r="AI610" s="71">
        <v>9236085.4234900437</v>
      </c>
      <c r="AJ610" s="71">
        <v>6369326.690123871</v>
      </c>
      <c r="AK610" s="71">
        <v>0</v>
      </c>
      <c r="AL610" s="71">
        <v>0</v>
      </c>
      <c r="AM610" s="71">
        <v>410040.14329365583</v>
      </c>
      <c r="AN610" s="71">
        <v>0</v>
      </c>
      <c r="AO610" s="71">
        <v>0</v>
      </c>
      <c r="AP610" s="71">
        <v>17254392.253164917</v>
      </c>
      <c r="AQ610" s="72"/>
      <c r="AR610" s="71">
        <v>3</v>
      </c>
      <c r="AS610" s="71">
        <v>1</v>
      </c>
      <c r="AT610" s="71">
        <v>0</v>
      </c>
      <c r="AU610" s="71">
        <v>0</v>
      </c>
      <c r="AV610" s="71">
        <v>0</v>
      </c>
      <c r="AW610" s="71">
        <v>0</v>
      </c>
      <c r="AX610" s="71"/>
      <c r="AY610" s="72"/>
      <c r="AZ610" s="71">
        <v>13.5</v>
      </c>
      <c r="BA610" s="71">
        <v>20.6</v>
      </c>
      <c r="BB610" s="71">
        <v>0</v>
      </c>
      <c r="BC610" s="71">
        <v>0</v>
      </c>
      <c r="BD610" s="71">
        <v>0</v>
      </c>
      <c r="BE610" s="71">
        <v>0</v>
      </c>
      <c r="BF610" s="71"/>
      <c r="BG610" s="72"/>
      <c r="BH610" s="71">
        <v>0</v>
      </c>
      <c r="BI610" s="71">
        <v>0</v>
      </c>
      <c r="BJ610" s="71">
        <v>0</v>
      </c>
      <c r="BK610" s="71">
        <v>0</v>
      </c>
      <c r="BL610" s="71">
        <v>3.774</v>
      </c>
      <c r="BM610" s="71">
        <v>0</v>
      </c>
      <c r="BN610" s="72"/>
      <c r="BO610" s="71">
        <v>0</v>
      </c>
      <c r="BP610" s="71">
        <v>0</v>
      </c>
      <c r="BQ610" s="71">
        <v>0</v>
      </c>
      <c r="BR610" s="71">
        <v>0</v>
      </c>
      <c r="BS610" s="71">
        <v>1</v>
      </c>
      <c r="BT610" s="71">
        <v>0</v>
      </c>
      <c r="BU610"/>
      <c r="BV610" s="70">
        <v>3.774</v>
      </c>
      <c r="BW610" s="70">
        <v>0</v>
      </c>
      <c r="BX610" s="70">
        <v>0</v>
      </c>
      <c r="BY610" s="70">
        <v>0</v>
      </c>
      <c r="BZ610" s="70">
        <v>0</v>
      </c>
      <c r="CA610" s="70">
        <v>0</v>
      </c>
      <c r="CB610" s="70">
        <v>0</v>
      </c>
      <c r="CC610" s="70">
        <v>0</v>
      </c>
      <c r="CD610" s="70">
        <v>0</v>
      </c>
    </row>
    <row r="611" spans="1:82">
      <c r="A611" s="70" t="s">
        <v>2308</v>
      </c>
      <c r="B611" s="70">
        <v>83</v>
      </c>
      <c r="C611" s="70">
        <v>15</v>
      </c>
      <c r="D611" s="70">
        <v>5</v>
      </c>
      <c r="E611" s="70">
        <v>2018</v>
      </c>
      <c r="F611" s="70" t="s">
        <v>183</v>
      </c>
      <c r="G611" s="70" t="s">
        <v>2293</v>
      </c>
      <c r="H611" s="70" t="s">
        <v>2294</v>
      </c>
      <c r="I611" s="148"/>
      <c r="J611" s="71">
        <v>0.51531463496488827</v>
      </c>
      <c r="K611" s="71">
        <v>0.55509163036094689</v>
      </c>
      <c r="L611" s="71">
        <v>0</v>
      </c>
      <c r="M611" s="71">
        <v>5.7244546399813396</v>
      </c>
      <c r="N611" s="71">
        <v>5.3316641144342611</v>
      </c>
      <c r="O611" s="71">
        <v>3.178856188849978</v>
      </c>
      <c r="P611" s="71">
        <v>6.0083156566816678</v>
      </c>
      <c r="Q611" s="71">
        <v>0.188938264306373</v>
      </c>
      <c r="R611" s="71">
        <v>0</v>
      </c>
      <c r="S611" s="71">
        <v>0.50242575033260028</v>
      </c>
      <c r="T611" s="72"/>
      <c r="U611" s="71">
        <v>123652</v>
      </c>
      <c r="V611" s="71">
        <v>264</v>
      </c>
      <c r="W611" s="71">
        <v>0</v>
      </c>
      <c r="X611" s="71">
        <v>1476</v>
      </c>
      <c r="Y611" s="71">
        <v>1324</v>
      </c>
      <c r="Z611" s="71">
        <v>1937</v>
      </c>
      <c r="AA611" s="71">
        <v>1257</v>
      </c>
      <c r="AB611" s="71">
        <v>2981</v>
      </c>
      <c r="AC611" s="71">
        <v>0</v>
      </c>
      <c r="AD611" s="71">
        <v>0.50242575033260028</v>
      </c>
      <c r="AE611" s="72"/>
      <c r="AF611" s="71">
        <v>788730.58749254595</v>
      </c>
      <c r="AG611" s="71">
        <v>392699.23153838038</v>
      </c>
      <c r="AH611" s="71">
        <v>0</v>
      </c>
      <c r="AI611" s="71">
        <v>8822125.4700885992</v>
      </c>
      <c r="AJ611" s="71">
        <v>6220794.7960090339</v>
      </c>
      <c r="AK611" s="71">
        <v>0</v>
      </c>
      <c r="AL611" s="71">
        <v>0</v>
      </c>
      <c r="AM611" s="71">
        <v>410337.96103142528</v>
      </c>
      <c r="AN611" s="71">
        <v>0</v>
      </c>
      <c r="AO611" s="71">
        <v>0</v>
      </c>
      <c r="AP611" s="71">
        <v>16634688.046159985</v>
      </c>
      <c r="AQ611" s="72"/>
      <c r="AR611" s="71">
        <v>3</v>
      </c>
      <c r="AS611" s="71">
        <v>1</v>
      </c>
      <c r="AT611" s="71">
        <v>0</v>
      </c>
      <c r="AU611" s="71">
        <v>0</v>
      </c>
      <c r="AV611" s="71">
        <v>0</v>
      </c>
      <c r="AW611" s="71">
        <v>0</v>
      </c>
      <c r="AX611" s="71"/>
      <c r="AY611" s="72"/>
      <c r="AZ611" s="71">
        <v>14</v>
      </c>
      <c r="BA611" s="71">
        <v>21</v>
      </c>
      <c r="BB611" s="71">
        <v>0</v>
      </c>
      <c r="BC611" s="71">
        <v>0</v>
      </c>
      <c r="BD611" s="71">
        <v>0</v>
      </c>
      <c r="BE611" s="71">
        <v>0</v>
      </c>
      <c r="BF611" s="71"/>
      <c r="BG611" s="72"/>
      <c r="BH611" s="71">
        <v>0</v>
      </c>
      <c r="BI611" s="71">
        <v>0</v>
      </c>
      <c r="BJ611" s="71">
        <v>0</v>
      </c>
      <c r="BK611" s="71">
        <v>0</v>
      </c>
      <c r="BL611" s="71">
        <v>3.2570000000000001</v>
      </c>
      <c r="BM611" s="71">
        <v>0</v>
      </c>
      <c r="BN611" s="72"/>
      <c r="BO611" s="71">
        <v>0</v>
      </c>
      <c r="BP611" s="71">
        <v>0</v>
      </c>
      <c r="BQ611" s="71">
        <v>0</v>
      </c>
      <c r="BR611" s="71">
        <v>0</v>
      </c>
      <c r="BS611" s="71">
        <v>1</v>
      </c>
      <c r="BT611" s="71">
        <v>0</v>
      </c>
      <c r="BU611"/>
      <c r="BV611" s="70">
        <v>3.2570000000000001</v>
      </c>
      <c r="BW611" s="70">
        <v>0</v>
      </c>
      <c r="BX611" s="70">
        <v>0</v>
      </c>
      <c r="BY611" s="70">
        <v>0</v>
      </c>
      <c r="BZ611" s="70">
        <v>0</v>
      </c>
      <c r="CA611" s="70">
        <v>0</v>
      </c>
      <c r="CB611" s="70">
        <v>0</v>
      </c>
      <c r="CC611" s="70">
        <v>0</v>
      </c>
      <c r="CD611" s="70">
        <v>0</v>
      </c>
    </row>
    <row r="612" spans="1:82">
      <c r="A612" s="70" t="s">
        <v>2309</v>
      </c>
      <c r="B612" s="70">
        <v>84</v>
      </c>
      <c r="C612" s="70">
        <v>16</v>
      </c>
      <c r="D612" s="70">
        <v>5</v>
      </c>
      <c r="E612" s="70">
        <v>2019</v>
      </c>
      <c r="F612" s="70" t="s">
        <v>158</v>
      </c>
      <c r="G612" s="70" t="s">
        <v>2293</v>
      </c>
      <c r="H612" s="70" t="s">
        <v>2294</v>
      </c>
      <c r="I612" s="148"/>
      <c r="J612" s="71">
        <v>0.46605110339162459</v>
      </c>
      <c r="K612" s="71">
        <v>0.50386707628456817</v>
      </c>
      <c r="L612" s="71">
        <v>0</v>
      </c>
      <c r="M612" s="71">
        <v>5.4817739114317297</v>
      </c>
      <c r="N612" s="71">
        <v>4.9431636030863357</v>
      </c>
      <c r="O612" s="71">
        <v>3.0587779836400522</v>
      </c>
      <c r="P612" s="71">
        <v>5.3938446941655664</v>
      </c>
      <c r="Q612" s="71">
        <v>0.18297080094788401</v>
      </c>
      <c r="R612" s="71">
        <v>0</v>
      </c>
      <c r="S612" s="71">
        <v>0.30220324051275926</v>
      </c>
      <c r="T612" s="72"/>
      <c r="U612" s="71">
        <v>113359</v>
      </c>
      <c r="V612" s="71">
        <v>264</v>
      </c>
      <c r="W612" s="71">
        <v>0</v>
      </c>
      <c r="X612" s="71">
        <v>1476</v>
      </c>
      <c r="Y612" s="71">
        <v>1383</v>
      </c>
      <c r="Z612" s="71">
        <v>1915</v>
      </c>
      <c r="AA612" s="71">
        <v>1120</v>
      </c>
      <c r="AB612" s="71">
        <v>2965</v>
      </c>
      <c r="AC612" s="71">
        <v>0</v>
      </c>
      <c r="AD612" s="71">
        <v>0.30220324051275932</v>
      </c>
      <c r="AE612" s="72"/>
      <c r="AF612" s="71">
        <v>757019.8703319527</v>
      </c>
      <c r="AG612" s="71">
        <v>380236.87957629008</v>
      </c>
      <c r="AH612" s="71">
        <v>0</v>
      </c>
      <c r="AI612" s="71">
        <v>9040469.7364402562</v>
      </c>
      <c r="AJ612" s="71">
        <v>6312995.6612176057</v>
      </c>
      <c r="AK612" s="71">
        <v>0</v>
      </c>
      <c r="AL612" s="71">
        <v>0</v>
      </c>
      <c r="AM612" s="71">
        <v>403810.67949195032</v>
      </c>
      <c r="AN612" s="71">
        <v>0</v>
      </c>
      <c r="AO612" s="71">
        <v>0</v>
      </c>
      <c r="AP612" s="71">
        <v>16894532.827058055</v>
      </c>
      <c r="AQ612" s="72"/>
      <c r="AR612" s="71">
        <v>3</v>
      </c>
      <c r="AS612" s="71">
        <v>1</v>
      </c>
      <c r="AT612" s="71">
        <v>0</v>
      </c>
      <c r="AU612" s="71">
        <v>0</v>
      </c>
      <c r="AV612" s="71">
        <v>0</v>
      </c>
      <c r="AW612" s="71">
        <v>0</v>
      </c>
      <c r="AX612" s="71"/>
      <c r="AY612" s="72"/>
      <c r="AZ612" s="71">
        <v>13.5</v>
      </c>
      <c r="BA612" s="71">
        <v>20.6</v>
      </c>
      <c r="BB612" s="71">
        <v>0</v>
      </c>
      <c r="BC612" s="71">
        <v>0</v>
      </c>
      <c r="BD612" s="71">
        <v>0</v>
      </c>
      <c r="BE612" s="71">
        <v>0</v>
      </c>
      <c r="BF612" s="71"/>
      <c r="BG612" s="72"/>
      <c r="BH612" s="71">
        <v>0</v>
      </c>
      <c r="BI612" s="71">
        <v>0</v>
      </c>
      <c r="BJ612" s="71">
        <v>0</v>
      </c>
      <c r="BK612" s="71">
        <v>0</v>
      </c>
      <c r="BL612" s="71">
        <v>2.9649999999999999</v>
      </c>
      <c r="BM612" s="71">
        <v>0</v>
      </c>
      <c r="BN612" s="72"/>
      <c r="BO612" s="71">
        <v>0</v>
      </c>
      <c r="BP612" s="71">
        <v>0</v>
      </c>
      <c r="BQ612" s="71">
        <v>0</v>
      </c>
      <c r="BR612" s="71">
        <v>0</v>
      </c>
      <c r="BS612" s="71">
        <v>1</v>
      </c>
      <c r="BT612" s="71">
        <v>0</v>
      </c>
      <c r="BU612"/>
      <c r="BV612" s="70">
        <v>2.9649999999999999</v>
      </c>
      <c r="BW612" s="70">
        <v>0</v>
      </c>
      <c r="BX612" s="70">
        <v>0</v>
      </c>
      <c r="BY612" s="70">
        <v>0</v>
      </c>
      <c r="BZ612" s="70">
        <v>0</v>
      </c>
      <c r="CA612" s="70">
        <v>0</v>
      </c>
      <c r="CB612" s="70">
        <v>0</v>
      </c>
      <c r="CC612" s="70">
        <v>0</v>
      </c>
      <c r="CD612" s="70">
        <v>0</v>
      </c>
    </row>
    <row r="613" spans="1:82">
      <c r="A613" s="70" t="s">
        <v>2310</v>
      </c>
      <c r="B613" s="70">
        <v>85</v>
      </c>
      <c r="C613" s="70">
        <v>17</v>
      </c>
      <c r="D613" s="70">
        <v>5</v>
      </c>
      <c r="E613" s="70">
        <v>2020</v>
      </c>
      <c r="F613" s="70" t="s">
        <v>159</v>
      </c>
      <c r="G613" s="70" t="s">
        <v>2293</v>
      </c>
      <c r="H613" s="70" t="s">
        <v>2294</v>
      </c>
      <c r="I613" s="148"/>
      <c r="J613" s="71">
        <v>0.3369174711965644</v>
      </c>
      <c r="K613" s="71">
        <v>0.57807997618605322</v>
      </c>
      <c r="L613" s="71">
        <v>0.64496530664526985</v>
      </c>
      <c r="M613" s="71">
        <v>3.8272368118620035</v>
      </c>
      <c r="N613" s="71">
        <v>4.2748915740121687</v>
      </c>
      <c r="O613" s="71">
        <v>2.6183467421268674</v>
      </c>
      <c r="P613" s="71">
        <v>4.9387459208720035</v>
      </c>
      <c r="Q613" s="71">
        <v>0.163262243091609</v>
      </c>
      <c r="R613" s="71">
        <v>0</v>
      </c>
      <c r="S613" s="71">
        <v>0.37580339160086151</v>
      </c>
      <c r="T613" s="72"/>
      <c r="U613" s="71">
        <v>83376</v>
      </c>
      <c r="V613" s="71">
        <v>265</v>
      </c>
      <c r="W613" s="71">
        <v>29</v>
      </c>
      <c r="X613" s="71">
        <v>1145</v>
      </c>
      <c r="Y613" s="71">
        <v>1220</v>
      </c>
      <c r="Z613" s="71">
        <v>1871</v>
      </c>
      <c r="AA613" s="71">
        <v>1090</v>
      </c>
      <c r="AB613" s="71">
        <v>2769</v>
      </c>
      <c r="AC613" s="71">
        <v>0</v>
      </c>
      <c r="AD613" s="71">
        <v>0.37580339160086151</v>
      </c>
      <c r="AE613" s="72"/>
      <c r="AF613" s="71">
        <v>562086.45865851059</v>
      </c>
      <c r="AG613" s="71">
        <v>416841.58562908554</v>
      </c>
      <c r="AH613" s="71">
        <v>165957.37813475911</v>
      </c>
      <c r="AI613" s="71">
        <v>6616118.3755614152</v>
      </c>
      <c r="AJ613" s="71">
        <v>5572679.951883723</v>
      </c>
      <c r="AK613" s="71"/>
      <c r="AL613" s="71"/>
      <c r="AM613" s="71">
        <v>361385.26423165103</v>
      </c>
      <c r="AN613" s="71"/>
      <c r="AO613" s="71"/>
      <c r="AP613" s="71">
        <v>13695069.014099143</v>
      </c>
      <c r="AQ613" s="72"/>
      <c r="AR613" s="71">
        <v>3</v>
      </c>
      <c r="AS613" s="71">
        <v>1</v>
      </c>
      <c r="AT613" s="71">
        <v>0</v>
      </c>
      <c r="AU613" s="71">
        <v>0</v>
      </c>
      <c r="AV613" s="71">
        <v>0</v>
      </c>
      <c r="AW613" s="71">
        <v>0</v>
      </c>
      <c r="AX613" s="71"/>
      <c r="AY613" s="72"/>
      <c r="AZ613" s="71">
        <v>13.5</v>
      </c>
      <c r="BA613" s="71">
        <v>20.6</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2311</v>
      </c>
      <c r="B614" s="70">
        <v>85</v>
      </c>
      <c r="C614" s="70">
        <v>18</v>
      </c>
      <c r="D614" s="70">
        <v>5</v>
      </c>
      <c r="E614" s="70">
        <v>2021</v>
      </c>
      <c r="F614" s="70" t="s">
        <v>160</v>
      </c>
      <c r="G614" s="70" t="s">
        <v>2293</v>
      </c>
      <c r="H614" s="70" t="s">
        <v>2294</v>
      </c>
      <c r="I614" s="148"/>
      <c r="J614" s="71">
        <v>0.33569873578371956</v>
      </c>
      <c r="K614" s="71">
        <v>0.61988311955447273</v>
      </c>
      <c r="L614" s="71">
        <v>0.84614353778153906</v>
      </c>
      <c r="M614" s="71">
        <v>4.3291802163609665</v>
      </c>
      <c r="N614" s="71">
        <v>4.548422162850013</v>
      </c>
      <c r="O614" s="71">
        <v>2.5048870347374153</v>
      </c>
      <c r="P614" s="71">
        <v>5.1437971611021363</v>
      </c>
      <c r="Q614" s="71">
        <v>0.157470028650885</v>
      </c>
      <c r="R614" s="71">
        <v>0</v>
      </c>
      <c r="S614" s="71">
        <v>0.37503964319477912</v>
      </c>
      <c r="T614" s="72"/>
      <c r="U614" s="71">
        <v>87868</v>
      </c>
      <c r="V614" s="71">
        <v>265</v>
      </c>
      <c r="W614" s="71">
        <v>29</v>
      </c>
      <c r="X614" s="71">
        <v>1145</v>
      </c>
      <c r="Y614" s="71">
        <v>1189</v>
      </c>
      <c r="Z614" s="71">
        <v>1843</v>
      </c>
      <c r="AA614" s="71">
        <v>1107</v>
      </c>
      <c r="AB614" s="71">
        <v>2697</v>
      </c>
      <c r="AC614" s="71">
        <v>0</v>
      </c>
      <c r="AD614" s="71">
        <v>0.37503964319477912</v>
      </c>
      <c r="AE614" s="72"/>
      <c r="AF614" s="71">
        <v>530217.66910631233</v>
      </c>
      <c r="AG614" s="71">
        <v>429260.58780005184</v>
      </c>
      <c r="AH614" s="71">
        <v>198794.01946046911</v>
      </c>
      <c r="AI614" s="71">
        <v>7080549.1080057574</v>
      </c>
      <c r="AJ614" s="71">
        <v>5760504.8278503697</v>
      </c>
      <c r="AK614" s="71">
        <v>0</v>
      </c>
      <c r="AL614" s="71">
        <v>0</v>
      </c>
      <c r="AM614" s="71">
        <v>354018.70541764447</v>
      </c>
      <c r="AN614" s="71">
        <v>0</v>
      </c>
      <c r="AO614" s="71">
        <v>0</v>
      </c>
      <c r="AP614" s="71">
        <v>14353344.917640604</v>
      </c>
      <c r="AQ614" s="72"/>
      <c r="AR614" s="71">
        <v>4</v>
      </c>
      <c r="AS614" s="71">
        <v>1</v>
      </c>
      <c r="AT614" s="71">
        <v>0</v>
      </c>
      <c r="AU614" s="71">
        <v>0</v>
      </c>
      <c r="AV614" s="71">
        <v>0</v>
      </c>
      <c r="AW614" s="71">
        <v>0</v>
      </c>
      <c r="AX614" s="71"/>
      <c r="AY614" s="72"/>
      <c r="AZ614" s="71">
        <v>19</v>
      </c>
      <c r="BA614" s="71">
        <v>20.6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2312</v>
      </c>
      <c r="B615" s="70">
        <v>85</v>
      </c>
      <c r="C615" s="70">
        <v>19</v>
      </c>
      <c r="D615" s="70">
        <v>5</v>
      </c>
      <c r="E615" s="70">
        <v>2022</v>
      </c>
      <c r="F615" s="70" t="s">
        <v>161</v>
      </c>
      <c r="G615" s="1064" t="s">
        <v>2293</v>
      </c>
      <c r="H615" s="70" t="s">
        <v>2294</v>
      </c>
      <c r="I615" s="148"/>
      <c r="J615" s="71">
        <v>0.28876521192370863</v>
      </c>
      <c r="K615" s="71">
        <v>0.55847027573626318</v>
      </c>
      <c r="L615" s="71">
        <v>0.54218183200718639</v>
      </c>
      <c r="M615" s="71">
        <v>4.2753053592201313</v>
      </c>
      <c r="N615" s="71">
        <v>4.6686184340105292</v>
      </c>
      <c r="O615" s="71">
        <v>2.5806340971439745</v>
      </c>
      <c r="P615" s="71">
        <v>5.0574067031525933</v>
      </c>
      <c r="Q615" s="71">
        <v>0.1604203208318046</v>
      </c>
      <c r="R615" s="71">
        <v>0</v>
      </c>
      <c r="S615" s="71">
        <v>0.33512065759865789</v>
      </c>
      <c r="T615" s="72"/>
      <c r="U615" s="71">
        <v>83873</v>
      </c>
      <c r="V615" s="71">
        <v>265</v>
      </c>
      <c r="W615" s="71">
        <v>29</v>
      </c>
      <c r="X615" s="71">
        <v>1145</v>
      </c>
      <c r="Y615" s="71">
        <v>1248</v>
      </c>
      <c r="Z615" s="71">
        <v>1804</v>
      </c>
      <c r="AA615" s="71">
        <v>1105</v>
      </c>
      <c r="AB615" s="71">
        <v>2725</v>
      </c>
      <c r="AC615" s="71">
        <v>0</v>
      </c>
      <c r="AD615" s="71">
        <v>0.33512065759865789</v>
      </c>
      <c r="AE615" s="72"/>
      <c r="AF615" s="71">
        <v>449520.59111577319</v>
      </c>
      <c r="AG615" s="71">
        <v>416893.05313777603</v>
      </c>
      <c r="AH615" s="71">
        <v>155200.21755260637</v>
      </c>
      <c r="AI615" s="71">
        <v>7031761.2559155021</v>
      </c>
      <c r="AJ615" s="71">
        <v>5994945.0040274607</v>
      </c>
      <c r="AK615" s="71">
        <v>0</v>
      </c>
      <c r="AL615" s="71">
        <v>0</v>
      </c>
      <c r="AM615" s="71">
        <v>351871.8772593899</v>
      </c>
      <c r="AN615" s="71">
        <v>0</v>
      </c>
      <c r="AO615" s="71">
        <v>0</v>
      </c>
      <c r="AP615" s="71">
        <v>14400191.999008508</v>
      </c>
      <c r="AQ615" s="72"/>
      <c r="AR615" s="71">
        <v>4</v>
      </c>
      <c r="AS615" s="71">
        <v>1</v>
      </c>
      <c r="AT615" s="71">
        <v>0</v>
      </c>
      <c r="AU615" s="71">
        <v>0</v>
      </c>
      <c r="AV615" s="71">
        <v>0</v>
      </c>
      <c r="AW615" s="71">
        <v>0</v>
      </c>
      <c r="AX615" s="71"/>
      <c r="AY615" s="72"/>
      <c r="AZ615" s="71">
        <v>19</v>
      </c>
      <c r="BA615" s="71">
        <v>20.6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85</v>
      </c>
      <c r="C616" s="70">
        <v>20</v>
      </c>
      <c r="D616" s="70">
        <v>5</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v>
      </c>
      <c r="AS616" s="71">
        <v>1</v>
      </c>
      <c r="AT616" s="71">
        <v>0</v>
      </c>
      <c r="AU616" s="71">
        <v>0</v>
      </c>
      <c r="AV616" s="71">
        <v>0</v>
      </c>
      <c r="AW616" s="71">
        <v>0</v>
      </c>
      <c r="AX616" s="71"/>
      <c r="AY616" s="72"/>
      <c r="AZ616" s="71">
        <v>19</v>
      </c>
      <c r="BA616" s="71">
        <v>20.6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85</v>
      </c>
      <c r="C617" s="70">
        <v>21</v>
      </c>
      <c r="D617" s="70">
        <v>5</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1084.3941026633299</v>
      </c>
      <c r="K618" s="71">
        <v>104.483358757979</v>
      </c>
      <c r="L618" s="71">
        <v>328.05128554569637</v>
      </c>
      <c r="M618" s="71">
        <v>564.62479576745386</v>
      </c>
      <c r="N618" s="71">
        <v>722.59743765109556</v>
      </c>
      <c r="O618" s="71">
        <v>416.86633910190278</v>
      </c>
      <c r="P618" s="71">
        <v>658.39248837815489</v>
      </c>
      <c r="Q618" s="71">
        <v>37.921836831057703</v>
      </c>
      <c r="R618" s="71">
        <v>12.09305850889152</v>
      </c>
      <c r="S618" s="71">
        <v>47.614579999999997</v>
      </c>
      <c r="T618" s="72"/>
      <c r="U618" s="71">
        <v>101077384</v>
      </c>
      <c r="V618" s="71">
        <v>28081</v>
      </c>
      <c r="W618" s="71">
        <v>3115</v>
      </c>
      <c r="X618" s="71">
        <v>181019</v>
      </c>
      <c r="Y618" s="71">
        <v>179829</v>
      </c>
      <c r="Z618" s="71">
        <v>171462</v>
      </c>
      <c r="AA618" s="71">
        <v>159865</v>
      </c>
      <c r="AB618" s="71">
        <v>615722</v>
      </c>
      <c r="AC618" s="71">
        <v>2094539.5</v>
      </c>
      <c r="AD618" s="71">
        <v>47.614579999999997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1104.459069829438</v>
      </c>
      <c r="K619" s="71">
        <v>71.926657017429108</v>
      </c>
      <c r="L619" s="71">
        <v>262.44235507304188</v>
      </c>
      <c r="M619" s="71">
        <v>1141.181580954594</v>
      </c>
      <c r="N619" s="71">
        <v>1299.543730445939</v>
      </c>
      <c r="O619" s="71">
        <v>673.71401161725123</v>
      </c>
      <c r="P619" s="71">
        <v>648.92388239427601</v>
      </c>
      <c r="Q619" s="71">
        <v>35.963302147242999</v>
      </c>
      <c r="R619" s="71">
        <v>12.47560541960625</v>
      </c>
      <c r="S619" s="71">
        <v>52.902835613999997</v>
      </c>
      <c r="T619" s="72"/>
      <c r="U619" s="71">
        <v>106823192</v>
      </c>
      <c r="V619" s="71">
        <v>25403</v>
      </c>
      <c r="W619" s="71">
        <v>2316</v>
      </c>
      <c r="X619" s="71">
        <v>157889</v>
      </c>
      <c r="Y619" s="71">
        <v>221162</v>
      </c>
      <c r="Z619" s="71">
        <v>320665</v>
      </c>
      <c r="AA619" s="71">
        <v>129045</v>
      </c>
      <c r="AB619" s="71">
        <v>610434</v>
      </c>
      <c r="AC619" s="71">
        <v>2206052.5</v>
      </c>
      <c r="AD619" s="71">
        <v>52.902835613999997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1082.9107321115951</v>
      </c>
      <c r="K621" s="71">
        <v>67.287564566244683</v>
      </c>
      <c r="L621" s="71">
        <v>251.52009926499659</v>
      </c>
      <c r="M621" s="71">
        <v>1275.6566543861779</v>
      </c>
      <c r="N621" s="71">
        <v>1188.7693338208901</v>
      </c>
      <c r="O621" s="71">
        <v>655.53499659428292</v>
      </c>
      <c r="P621" s="71">
        <v>633.13979036975013</v>
      </c>
      <c r="Q621" s="71">
        <v>37.472148323350503</v>
      </c>
      <c r="R621" s="71">
        <v>11.33439915965532</v>
      </c>
      <c r="S621" s="71">
        <v>49.924479059108997</v>
      </c>
      <c r="T621" s="72"/>
      <c r="U621" s="71">
        <v>114079599</v>
      </c>
      <c r="V621" s="71">
        <v>22444</v>
      </c>
      <c r="W621" s="71">
        <v>2152</v>
      </c>
      <c r="X621" s="71">
        <v>195015</v>
      </c>
      <c r="Y621" s="71">
        <v>224026</v>
      </c>
      <c r="Z621" s="71">
        <v>324353</v>
      </c>
      <c r="AA621" s="71">
        <v>123987</v>
      </c>
      <c r="AB621" s="71">
        <v>602411</v>
      </c>
      <c r="AC621" s="71">
        <v>2061761</v>
      </c>
      <c r="AD621" s="71">
        <v>49.924479059108997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928.55560130969388</v>
      </c>
      <c r="K622" s="71">
        <v>50.120624690288139</v>
      </c>
      <c r="L622" s="71">
        <v>217.49239005222341</v>
      </c>
      <c r="M622" s="71">
        <v>1275.6952213884931</v>
      </c>
      <c r="N622" s="71">
        <v>1153.722525712044</v>
      </c>
      <c r="O622" s="71">
        <v>635.59734040898979</v>
      </c>
      <c r="P622" s="71">
        <v>615.96343438627048</v>
      </c>
      <c r="Q622" s="71">
        <v>36.625525106811601</v>
      </c>
      <c r="R622" s="71">
        <v>10.751847195695079</v>
      </c>
      <c r="S622" s="71">
        <v>57.14918560388999</v>
      </c>
      <c r="T622" s="72"/>
      <c r="U622" s="71">
        <v>107447707</v>
      </c>
      <c r="V622" s="71">
        <v>22444</v>
      </c>
      <c r="W622" s="71">
        <v>2152</v>
      </c>
      <c r="X622" s="71">
        <v>195015</v>
      </c>
      <c r="Y622" s="71">
        <v>225096</v>
      </c>
      <c r="Z622" s="71">
        <v>325526</v>
      </c>
      <c r="AA622" s="71">
        <v>120761</v>
      </c>
      <c r="AB622" s="71">
        <v>598485</v>
      </c>
      <c r="AC622" s="71">
        <v>2030876</v>
      </c>
      <c r="AD622" s="71">
        <v>57.14918560388999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894.26433471550627</v>
      </c>
      <c r="K623" s="71">
        <v>48.428899182503677</v>
      </c>
      <c r="L623" s="71">
        <v>252.1249363399682</v>
      </c>
      <c r="M623" s="71">
        <v>1240.4731215618881</v>
      </c>
      <c r="N623" s="71">
        <v>1025.0201912578391</v>
      </c>
      <c r="O623" s="71">
        <v>647.60471383883896</v>
      </c>
      <c r="P623" s="71">
        <v>588.28019977070551</v>
      </c>
      <c r="Q623" s="71">
        <v>34.706224647789703</v>
      </c>
      <c r="R623" s="71">
        <v>10.7945997893803</v>
      </c>
      <c r="S623" s="71">
        <v>51.596512432604399</v>
      </c>
      <c r="T623" s="72"/>
      <c r="U623" s="71">
        <v>85319759</v>
      </c>
      <c r="V623" s="71">
        <v>20540</v>
      </c>
      <c r="W623" s="71">
        <v>3699</v>
      </c>
      <c r="X623" s="71">
        <v>207971</v>
      </c>
      <c r="Y623" s="71">
        <v>226434</v>
      </c>
      <c r="Z623" s="71">
        <v>327380</v>
      </c>
      <c r="AA623" s="71">
        <v>118403</v>
      </c>
      <c r="AB623" s="71">
        <v>595331</v>
      </c>
      <c r="AC623" s="71">
        <v>1989160.5</v>
      </c>
      <c r="AD623" s="71">
        <v>51.596512432604413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972.93</v>
      </c>
      <c r="BK623" s="71">
        <v>0</v>
      </c>
      <c r="BL623" s="71">
        <v>147.267</v>
      </c>
      <c r="BM623" s="71">
        <v>0</v>
      </c>
      <c r="BN623" s="72"/>
      <c r="BO623" s="71">
        <v>0</v>
      </c>
      <c r="BP623" s="71">
        <v>0</v>
      </c>
      <c r="BQ623" s="71">
        <v>29</v>
      </c>
      <c r="BR623" s="71">
        <v>0</v>
      </c>
      <c r="BS623" s="71">
        <v>18</v>
      </c>
      <c r="BT623" s="71">
        <v>0</v>
      </c>
      <c r="BU623"/>
      <c r="BV623" s="70">
        <v>811.55700000000002</v>
      </c>
      <c r="BW623" s="70">
        <v>178.39400000000001</v>
      </c>
      <c r="BX623" s="70">
        <v>34.378999999999998</v>
      </c>
      <c r="BY623" s="70">
        <v>0</v>
      </c>
      <c r="BZ623" s="70">
        <v>90.667000000000002</v>
      </c>
      <c r="CA623" s="70">
        <v>0</v>
      </c>
      <c r="CB623" s="70">
        <v>0</v>
      </c>
      <c r="CC623" s="70">
        <v>5.2</v>
      </c>
      <c r="CD623" s="70">
        <v>0</v>
      </c>
    </row>
    <row r="624" spans="1:82">
      <c r="A624" s="70" t="s">
        <v>2371</v>
      </c>
      <c r="B624" s="70">
        <v>517</v>
      </c>
      <c r="C624" s="70">
        <v>7</v>
      </c>
      <c r="D624" s="70">
        <v>31</v>
      </c>
      <c r="E624" s="70">
        <v>2010</v>
      </c>
      <c r="F624" s="70" t="s">
        <v>177</v>
      </c>
      <c r="G624" s="70" t="s">
        <v>2364</v>
      </c>
      <c r="H624" s="70" t="s">
        <v>2365</v>
      </c>
      <c r="I624" s="148"/>
      <c r="J624" s="71">
        <v>897.78897884284027</v>
      </c>
      <c r="K624" s="71">
        <v>55.550039681505829</v>
      </c>
      <c r="L624" s="71">
        <v>230.5872736931228</v>
      </c>
      <c r="M624" s="71">
        <v>1377.9074620319179</v>
      </c>
      <c r="N624" s="71">
        <v>1130.3111242257819</v>
      </c>
      <c r="O624" s="71">
        <v>650.09693046757889</v>
      </c>
      <c r="P624" s="71">
        <v>592.66231021381395</v>
      </c>
      <c r="Q624" s="71">
        <v>36.029626690815803</v>
      </c>
      <c r="R624" s="71">
        <v>13.11714946690072</v>
      </c>
      <c r="S624" s="71">
        <v>50.292655826643752</v>
      </c>
      <c r="T624" s="72"/>
      <c r="U624" s="71">
        <v>84277056</v>
      </c>
      <c r="V624" s="71">
        <v>20540</v>
      </c>
      <c r="W624" s="71">
        <v>3699</v>
      </c>
      <c r="X624" s="71">
        <v>207971</v>
      </c>
      <c r="Y624" s="71">
        <v>227848</v>
      </c>
      <c r="Z624" s="71">
        <v>330167</v>
      </c>
      <c r="AA624" s="71">
        <v>116306</v>
      </c>
      <c r="AB624" s="71">
        <v>592213</v>
      </c>
      <c r="AC624" s="71">
        <v>2290629</v>
      </c>
      <c r="AD624" s="71">
        <v>50.292655826643752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3.9060000000000001</v>
      </c>
      <c r="BI624" s="71">
        <v>0</v>
      </c>
      <c r="BJ624" s="71">
        <v>832.23199999999997</v>
      </c>
      <c r="BK624" s="71">
        <v>0</v>
      </c>
      <c r="BL624" s="71">
        <v>118.569</v>
      </c>
      <c r="BM624" s="71">
        <v>0</v>
      </c>
      <c r="BN624" s="72"/>
      <c r="BO624" s="71">
        <v>1</v>
      </c>
      <c r="BP624" s="71">
        <v>0</v>
      </c>
      <c r="BQ624" s="71">
        <v>27</v>
      </c>
      <c r="BR624" s="71">
        <v>0</v>
      </c>
      <c r="BS624" s="71">
        <v>17</v>
      </c>
      <c r="BT624" s="71">
        <v>0</v>
      </c>
      <c r="BU624"/>
      <c r="BV624" s="70">
        <v>654.20500000000004</v>
      </c>
      <c r="BW624" s="70">
        <v>170.64599999999999</v>
      </c>
      <c r="BX624" s="70">
        <v>20.286000000000001</v>
      </c>
      <c r="BY624" s="70">
        <v>7.3620000000000001</v>
      </c>
      <c r="BZ624" s="70">
        <v>102.208</v>
      </c>
      <c r="CA624" s="70">
        <v>0</v>
      </c>
      <c r="CB624" s="70">
        <v>0</v>
      </c>
      <c r="CC624" s="70">
        <v>0</v>
      </c>
      <c r="CD624" s="70">
        <v>0</v>
      </c>
    </row>
    <row r="625" spans="1:82">
      <c r="A625" s="70" t="s">
        <v>2372</v>
      </c>
      <c r="B625" s="70">
        <v>518</v>
      </c>
      <c r="C625" s="70">
        <v>8</v>
      </c>
      <c r="D625" s="70">
        <v>31</v>
      </c>
      <c r="E625" s="70">
        <v>2011</v>
      </c>
      <c r="F625" s="70" t="s">
        <v>178</v>
      </c>
      <c r="G625" s="70" t="s">
        <v>2364</v>
      </c>
      <c r="H625" s="70" t="s">
        <v>2365</v>
      </c>
      <c r="I625" s="148"/>
      <c r="J625" s="71">
        <v>792.9251184177225</v>
      </c>
      <c r="K625" s="71">
        <v>58.576767705914563</v>
      </c>
      <c r="L625" s="71">
        <v>230.27669510203469</v>
      </c>
      <c r="M625" s="71">
        <v>1236.37778443513</v>
      </c>
      <c r="N625" s="71">
        <v>1172.207920347955</v>
      </c>
      <c r="O625" s="71">
        <v>643.55842304907571</v>
      </c>
      <c r="P625" s="71">
        <v>568.63222715351742</v>
      </c>
      <c r="Q625" s="71">
        <v>41.314277165432998</v>
      </c>
      <c r="R625" s="71">
        <v>11.66287078792538</v>
      </c>
      <c r="S625" s="71">
        <v>56.910931123761003</v>
      </c>
      <c r="T625" s="72"/>
      <c r="U625" s="71">
        <v>74193529</v>
      </c>
      <c r="V625" s="71">
        <v>20540</v>
      </c>
      <c r="W625" s="71">
        <v>3699</v>
      </c>
      <c r="X625" s="71">
        <v>207971</v>
      </c>
      <c r="Y625" s="71">
        <v>228484</v>
      </c>
      <c r="Z625" s="71">
        <v>333947</v>
      </c>
      <c r="AA625" s="71">
        <v>114911</v>
      </c>
      <c r="AB625" s="71">
        <v>588715</v>
      </c>
      <c r="AC625" s="71">
        <v>2033302</v>
      </c>
      <c r="AD625" s="71">
        <v>56.910931123760989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955.34</v>
      </c>
      <c r="BK625" s="71">
        <v>0</v>
      </c>
      <c r="BL625" s="71">
        <v>153.75799999999998</v>
      </c>
      <c r="BM625" s="71">
        <v>0</v>
      </c>
      <c r="BN625" s="72"/>
      <c r="BO625" s="71">
        <v>0</v>
      </c>
      <c r="BP625" s="71">
        <v>0</v>
      </c>
      <c r="BQ625" s="71">
        <v>27</v>
      </c>
      <c r="BR625" s="71">
        <v>0</v>
      </c>
      <c r="BS625" s="71">
        <v>19</v>
      </c>
      <c r="BT625" s="71">
        <v>0</v>
      </c>
      <c r="BU625"/>
      <c r="BV625" s="70">
        <v>785.46400000000006</v>
      </c>
      <c r="BW625" s="70">
        <v>173.34800000000001</v>
      </c>
      <c r="BX625" s="70">
        <v>42.985999999999997</v>
      </c>
      <c r="BY625" s="70">
        <v>4.4089999999999998</v>
      </c>
      <c r="BZ625" s="70">
        <v>96.33</v>
      </c>
      <c r="CA625" s="70">
        <v>0</v>
      </c>
      <c r="CB625" s="70">
        <v>0</v>
      </c>
      <c r="CC625" s="70">
        <v>6.5609999999999999</v>
      </c>
      <c r="CD625" s="70">
        <v>0</v>
      </c>
    </row>
    <row r="626" spans="1:82">
      <c r="A626" s="70" t="s">
        <v>2373</v>
      </c>
      <c r="B626" s="70">
        <v>519</v>
      </c>
      <c r="C626" s="70">
        <v>9</v>
      </c>
      <c r="D626" s="70">
        <v>31</v>
      </c>
      <c r="E626" s="70">
        <v>2012</v>
      </c>
      <c r="F626" s="70" t="s">
        <v>179</v>
      </c>
      <c r="G626" s="70" t="s">
        <v>2364</v>
      </c>
      <c r="H626" s="70" t="s">
        <v>2365</v>
      </c>
      <c r="I626" s="148"/>
      <c r="J626" s="71">
        <v>844.435688051532</v>
      </c>
      <c r="K626" s="71">
        <v>55.08322725169262</v>
      </c>
      <c r="L626" s="71">
        <v>223.23600003153581</v>
      </c>
      <c r="M626" s="71">
        <v>1307.468257567097</v>
      </c>
      <c r="N626" s="71">
        <v>1231.1875577146041</v>
      </c>
      <c r="O626" s="71">
        <v>646.57029311031965</v>
      </c>
      <c r="P626" s="71">
        <v>563.13350857462319</v>
      </c>
      <c r="Q626" s="71">
        <v>44.871346748030902</v>
      </c>
      <c r="R626" s="71">
        <v>12.5194133591199</v>
      </c>
      <c r="S626" s="71">
        <v>56.172018542082007</v>
      </c>
      <c r="T626" s="72"/>
      <c r="U626" s="71">
        <v>68865410</v>
      </c>
      <c r="V626" s="71">
        <v>20540</v>
      </c>
      <c r="W626" s="71">
        <v>3699</v>
      </c>
      <c r="X626" s="71">
        <v>207971</v>
      </c>
      <c r="Y626" s="71">
        <v>231638</v>
      </c>
      <c r="Z626" s="71">
        <v>338171</v>
      </c>
      <c r="AA626" s="71">
        <v>113156</v>
      </c>
      <c r="AB626" s="71">
        <v>588508</v>
      </c>
      <c r="AC626" s="71">
        <v>2126099.5</v>
      </c>
      <c r="AD626" s="71">
        <v>56.172018542081993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576.83699999999999</v>
      </c>
      <c r="BK626" s="71">
        <v>0</v>
      </c>
      <c r="BL626" s="71">
        <v>186.18100000000001</v>
      </c>
      <c r="BM626" s="71">
        <v>0</v>
      </c>
      <c r="BN626" s="72"/>
      <c r="BO626" s="71">
        <v>0</v>
      </c>
      <c r="BP626" s="71">
        <v>0</v>
      </c>
      <c r="BQ626" s="71">
        <v>26</v>
      </c>
      <c r="BR626" s="71">
        <v>0</v>
      </c>
      <c r="BS626" s="71">
        <v>19</v>
      </c>
      <c r="BT626" s="71">
        <v>0</v>
      </c>
      <c r="BU626"/>
      <c r="BV626" s="70">
        <v>530.65300000000002</v>
      </c>
      <c r="BW626" s="70">
        <v>86.802999999999997</v>
      </c>
      <c r="BX626" s="70">
        <v>93.703999999999994</v>
      </c>
      <c r="BY626" s="70">
        <v>0</v>
      </c>
      <c r="BZ626" s="70">
        <v>51.857999999999997</v>
      </c>
      <c r="CA626" s="70">
        <v>0</v>
      </c>
      <c r="CB626" s="70">
        <v>0</v>
      </c>
      <c r="CC626" s="70">
        <v>0</v>
      </c>
      <c r="CD626" s="70">
        <v>0</v>
      </c>
    </row>
    <row r="627" spans="1:82">
      <c r="A627" s="70" t="s">
        <v>2374</v>
      </c>
      <c r="B627" s="70">
        <v>520</v>
      </c>
      <c r="C627" s="70">
        <v>10</v>
      </c>
      <c r="D627" s="70">
        <v>31</v>
      </c>
      <c r="E627" s="70">
        <v>2013</v>
      </c>
      <c r="F627" s="70" t="s">
        <v>180</v>
      </c>
      <c r="G627" s="70" t="s">
        <v>2364</v>
      </c>
      <c r="H627" s="70" t="s">
        <v>2365</v>
      </c>
      <c r="I627" s="148"/>
      <c r="J627" s="71">
        <v>841.98193459924039</v>
      </c>
      <c r="K627" s="71">
        <v>45.84018651416222</v>
      </c>
      <c r="L627" s="71">
        <v>196.5588233827645</v>
      </c>
      <c r="M627" s="71">
        <v>1264.864423347906</v>
      </c>
      <c r="N627" s="71">
        <v>1138.856340982921</v>
      </c>
      <c r="O627" s="71">
        <v>627.79982278508498</v>
      </c>
      <c r="P627" s="71">
        <v>557.50259491510576</v>
      </c>
      <c r="Q627" s="71">
        <v>45.412505437311303</v>
      </c>
      <c r="R627" s="71">
        <v>12.960502775055749</v>
      </c>
      <c r="S627" s="71">
        <v>56.988338424279988</v>
      </c>
      <c r="T627" s="72"/>
      <c r="U627" s="71">
        <v>65528995</v>
      </c>
      <c r="V627" s="71">
        <v>20540</v>
      </c>
      <c r="W627" s="71">
        <v>3699</v>
      </c>
      <c r="X627" s="71">
        <v>207971</v>
      </c>
      <c r="Y627" s="71">
        <v>232676</v>
      </c>
      <c r="Z627" s="71">
        <v>343014</v>
      </c>
      <c r="AA627" s="71">
        <v>111604</v>
      </c>
      <c r="AB627" s="71">
        <v>587067</v>
      </c>
      <c r="AC627" s="71">
        <v>2148486</v>
      </c>
      <c r="AD627" s="71">
        <v>56.988338424279988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849.44600000000003</v>
      </c>
      <c r="BK627" s="71">
        <v>0</v>
      </c>
      <c r="BL627" s="71">
        <v>167.62300000000002</v>
      </c>
      <c r="BM627" s="71">
        <v>0</v>
      </c>
      <c r="BN627" s="72"/>
      <c r="BO627" s="71">
        <v>0</v>
      </c>
      <c r="BP627" s="71">
        <v>0</v>
      </c>
      <c r="BQ627" s="71">
        <v>28</v>
      </c>
      <c r="BR627" s="71">
        <v>0</v>
      </c>
      <c r="BS627" s="71">
        <v>18</v>
      </c>
      <c r="BT627" s="71">
        <v>0</v>
      </c>
      <c r="BU627"/>
      <c r="BV627" s="70">
        <v>676.577</v>
      </c>
      <c r="BW627" s="70">
        <v>173.55</v>
      </c>
      <c r="BX627" s="70">
        <v>57.408000000000001</v>
      </c>
      <c r="BY627" s="70">
        <v>3.8929999999999998</v>
      </c>
      <c r="BZ627" s="70">
        <v>100.41800000000001</v>
      </c>
      <c r="CA627" s="70">
        <v>0</v>
      </c>
      <c r="CB627" s="70">
        <v>0</v>
      </c>
      <c r="CC627" s="70">
        <v>5.2229999999999999</v>
      </c>
      <c r="CD627" s="70">
        <v>0</v>
      </c>
    </row>
    <row r="628" spans="1:82">
      <c r="A628" s="70" t="s">
        <v>2375</v>
      </c>
      <c r="B628" s="70">
        <v>521</v>
      </c>
      <c r="C628" s="70">
        <v>11</v>
      </c>
      <c r="D628" s="70">
        <v>31</v>
      </c>
      <c r="E628" s="70">
        <v>2014</v>
      </c>
      <c r="F628" s="70" t="s">
        <v>181</v>
      </c>
      <c r="G628" s="70" t="s">
        <v>2364</v>
      </c>
      <c r="H628" s="70" t="s">
        <v>2365</v>
      </c>
      <c r="I628" s="148"/>
      <c r="J628" s="71">
        <v>816.93634178800846</v>
      </c>
      <c r="K628" s="71">
        <v>45.903943643334671</v>
      </c>
      <c r="L628" s="71">
        <v>214.38194585913431</v>
      </c>
      <c r="M628" s="71">
        <v>1205.4061741922569</v>
      </c>
      <c r="N628" s="71">
        <v>1268.5907870074041</v>
      </c>
      <c r="O628" s="71">
        <v>601.62036746978004</v>
      </c>
      <c r="P628" s="71">
        <v>554.03838433937835</v>
      </c>
      <c r="Q628" s="71">
        <v>43.294802141182799</v>
      </c>
      <c r="R628" s="71">
        <v>13.09626222780442</v>
      </c>
      <c r="S628" s="71">
        <v>59.041939260494011</v>
      </c>
      <c r="T628" s="72"/>
      <c r="U628" s="71">
        <v>68042136</v>
      </c>
      <c r="V628" s="71">
        <v>18092</v>
      </c>
      <c r="W628" s="71">
        <v>3547</v>
      </c>
      <c r="X628" s="71">
        <v>203671</v>
      </c>
      <c r="Y628" s="71">
        <v>233650</v>
      </c>
      <c r="Z628" s="71">
        <v>346205</v>
      </c>
      <c r="AA628" s="71">
        <v>110337</v>
      </c>
      <c r="AB628" s="71">
        <v>583351</v>
      </c>
      <c r="AC628" s="71">
        <v>2177817.5</v>
      </c>
      <c r="AD628" s="71">
        <v>59.041939260493997</v>
      </c>
      <c r="AE628" s="72"/>
      <c r="AF628" s="71"/>
      <c r="AG628" s="71"/>
      <c r="AH628" s="71"/>
      <c r="AI628" s="71"/>
      <c r="AJ628" s="71"/>
      <c r="AK628" s="71"/>
      <c r="AL628" s="71"/>
      <c r="AM628" s="71"/>
      <c r="AN628" s="71"/>
      <c r="AO628" s="71"/>
      <c r="AP628" s="71"/>
      <c r="AQ628" s="72"/>
      <c r="AR628" s="71">
        <v>7553</v>
      </c>
      <c r="AS628" s="71">
        <v>1192</v>
      </c>
      <c r="AT628" s="71">
        <v>8</v>
      </c>
      <c r="AU628" s="71">
        <v>6</v>
      </c>
      <c r="AV628" s="71">
        <v>0</v>
      </c>
      <c r="AW628" s="71">
        <v>3</v>
      </c>
      <c r="AX628" s="71"/>
      <c r="AY628" s="72"/>
      <c r="AZ628" s="71">
        <v>33279.495999999992</v>
      </c>
      <c r="BA628" s="71">
        <v>99726.213000000003</v>
      </c>
      <c r="BB628" s="71">
        <v>59100</v>
      </c>
      <c r="BC628" s="71">
        <v>2920</v>
      </c>
      <c r="BD628" s="71">
        <v>0</v>
      </c>
      <c r="BE628" s="71">
        <v>9170</v>
      </c>
      <c r="BF628" s="71"/>
      <c r="BG628" s="72"/>
      <c r="BH628" s="71">
        <v>0</v>
      </c>
      <c r="BI628" s="71">
        <v>0</v>
      </c>
      <c r="BJ628" s="71">
        <v>801.20100000000002</v>
      </c>
      <c r="BK628" s="71">
        <v>0</v>
      </c>
      <c r="BL628" s="71">
        <v>170.49299999999999</v>
      </c>
      <c r="BM628" s="71">
        <v>0</v>
      </c>
      <c r="BN628" s="72"/>
      <c r="BO628" s="71">
        <v>0</v>
      </c>
      <c r="BP628" s="71">
        <v>0</v>
      </c>
      <c r="BQ628" s="71">
        <v>27</v>
      </c>
      <c r="BR628" s="71">
        <v>0</v>
      </c>
      <c r="BS628" s="71">
        <v>21</v>
      </c>
      <c r="BT628" s="71">
        <v>0</v>
      </c>
      <c r="BU628"/>
      <c r="BV628" s="70">
        <v>639.97900000000004</v>
      </c>
      <c r="BW628" s="70">
        <v>167.80199999999999</v>
      </c>
      <c r="BX628" s="70">
        <v>61.436999999999998</v>
      </c>
      <c r="BY628" s="70">
        <v>5.1509999999999998</v>
      </c>
      <c r="BZ628" s="70">
        <v>97.325000000000003</v>
      </c>
      <c r="CA628" s="70">
        <v>0</v>
      </c>
      <c r="CB628" s="70">
        <v>0</v>
      </c>
      <c r="CC628" s="70">
        <v>0</v>
      </c>
      <c r="CD628" s="70">
        <v>0</v>
      </c>
    </row>
    <row r="629" spans="1:82">
      <c r="A629" s="70" t="s">
        <v>2376</v>
      </c>
      <c r="B629" s="70">
        <v>522</v>
      </c>
      <c r="C629" s="70">
        <v>12</v>
      </c>
      <c r="D629" s="70">
        <v>31</v>
      </c>
      <c r="E629" s="70">
        <v>2015</v>
      </c>
      <c r="F629" s="70" t="s">
        <v>182</v>
      </c>
      <c r="G629" s="70" t="s">
        <v>2364</v>
      </c>
      <c r="H629" s="70" t="s">
        <v>2365</v>
      </c>
      <c r="I629" s="148"/>
      <c r="J629" s="71">
        <v>865.02632387583321</v>
      </c>
      <c r="K629" s="71">
        <v>43.978561147842697</v>
      </c>
      <c r="L629" s="71">
        <v>212.30342591765219</v>
      </c>
      <c r="M629" s="71">
        <v>1151.3505198727919</v>
      </c>
      <c r="N629" s="71">
        <v>1057.9297763401589</v>
      </c>
      <c r="O629" s="71">
        <v>598.16963718387524</v>
      </c>
      <c r="P629" s="71">
        <v>547.48592002192549</v>
      </c>
      <c r="Q629" s="71">
        <v>42.089153269635197</v>
      </c>
      <c r="R629" s="71">
        <v>11.790832929548474</v>
      </c>
      <c r="S629" s="71">
        <v>66.627578965496994</v>
      </c>
      <c r="T629" s="72"/>
      <c r="U629" s="71">
        <v>70435158</v>
      </c>
      <c r="V629" s="71">
        <v>18092</v>
      </c>
      <c r="W629" s="71">
        <v>3547</v>
      </c>
      <c r="X629" s="71">
        <v>203671</v>
      </c>
      <c r="Y629" s="71">
        <v>234501</v>
      </c>
      <c r="Z629" s="71">
        <v>347532</v>
      </c>
      <c r="AA629" s="71">
        <v>108946</v>
      </c>
      <c r="AB629" s="71">
        <v>579309</v>
      </c>
      <c r="AC629" s="71">
        <v>2015450.5</v>
      </c>
      <c r="AD629" s="71">
        <v>66.627578965497008</v>
      </c>
      <c r="AE629" s="72"/>
      <c r="AF629" s="71">
        <v>837241026.88388824</v>
      </c>
      <c r="AG629" s="71">
        <v>29214396.721451979</v>
      </c>
      <c r="AH629" s="71">
        <v>24931117.00243761</v>
      </c>
      <c r="AI629" s="71">
        <v>1286896810.6115849</v>
      </c>
      <c r="AJ629" s="71">
        <v>1331264491.203037</v>
      </c>
      <c r="AK629" s="71"/>
      <c r="AL629" s="71"/>
      <c r="AM629" s="71">
        <v>79391868.340143189</v>
      </c>
      <c r="AN629" s="71"/>
      <c r="AO629" s="71"/>
      <c r="AP629" s="71">
        <v>3588939710.7625427</v>
      </c>
      <c r="AQ629" s="72"/>
      <c r="AR629" s="71">
        <v>8297</v>
      </c>
      <c r="AS629" s="71">
        <v>1662</v>
      </c>
      <c r="AT629" s="71">
        <v>8</v>
      </c>
      <c r="AU629" s="71">
        <v>8</v>
      </c>
      <c r="AV629" s="71">
        <v>1</v>
      </c>
      <c r="AW629" s="71">
        <v>3</v>
      </c>
      <c r="AX629" s="71"/>
      <c r="AY629" s="72"/>
      <c r="AZ629" s="71">
        <v>37015.216</v>
      </c>
      <c r="BA629" s="71">
        <v>132249.81299999999</v>
      </c>
      <c r="BB629" s="71">
        <v>59100</v>
      </c>
      <c r="BC629" s="71">
        <v>3207</v>
      </c>
      <c r="BD629" s="71">
        <v>20</v>
      </c>
      <c r="BE629" s="71">
        <v>9170</v>
      </c>
      <c r="BF629" s="71"/>
      <c r="BG629" s="72"/>
      <c r="BH629" s="71">
        <v>0</v>
      </c>
      <c r="BI629" s="71">
        <v>0</v>
      </c>
      <c r="BJ629" s="71">
        <v>862.61400000000003</v>
      </c>
      <c r="BK629" s="71">
        <v>0</v>
      </c>
      <c r="BL629" s="71">
        <v>197.001</v>
      </c>
      <c r="BM629" s="71">
        <v>0</v>
      </c>
      <c r="BN629" s="72"/>
      <c r="BO629" s="71">
        <v>0</v>
      </c>
      <c r="BP629" s="71">
        <v>0</v>
      </c>
      <c r="BQ629" s="71">
        <v>26</v>
      </c>
      <c r="BR629" s="71">
        <v>0</v>
      </c>
      <c r="BS629" s="71">
        <v>22</v>
      </c>
      <c r="BT629" s="71">
        <v>0</v>
      </c>
      <c r="BU629"/>
      <c r="BV629" s="70">
        <v>704.09</v>
      </c>
      <c r="BW629" s="70">
        <v>163.96199999999999</v>
      </c>
      <c r="BX629" s="70">
        <v>91.123000000000005</v>
      </c>
      <c r="BY629" s="70">
        <v>5.9939999999999998</v>
      </c>
      <c r="BZ629" s="70">
        <v>87.513999999999996</v>
      </c>
      <c r="CA629" s="70">
        <v>0</v>
      </c>
      <c r="CB629" s="70">
        <v>0</v>
      </c>
      <c r="CC629" s="70">
        <v>6.9320000000000004</v>
      </c>
      <c r="CD629" s="70">
        <v>0</v>
      </c>
    </row>
    <row r="630" spans="1:82">
      <c r="A630" s="70" t="s">
        <v>2377</v>
      </c>
      <c r="B630" s="70">
        <v>523</v>
      </c>
      <c r="C630" s="70">
        <v>13</v>
      </c>
      <c r="D630" s="70">
        <v>31</v>
      </c>
      <c r="E630" s="70">
        <v>2016</v>
      </c>
      <c r="F630" s="70" t="s">
        <v>155</v>
      </c>
      <c r="G630" s="70" t="s">
        <v>2364</v>
      </c>
      <c r="H630" s="70" t="s">
        <v>2365</v>
      </c>
      <c r="I630" s="148"/>
      <c r="J630" s="71">
        <v>777.10021390692873</v>
      </c>
      <c r="K630" s="71">
        <v>43.604262713734848</v>
      </c>
      <c r="L630" s="71">
        <v>223.14741446321446</v>
      </c>
      <c r="M630" s="71">
        <v>1161.194240758048</v>
      </c>
      <c r="N630" s="71">
        <v>1013.88828867545</v>
      </c>
      <c r="O630" s="71">
        <v>594.37096995984962</v>
      </c>
      <c r="P630" s="71">
        <v>534.27478131318469</v>
      </c>
      <c r="Q630" s="71">
        <v>40.632062869853748</v>
      </c>
      <c r="R630" s="71">
        <v>12.918628818140753</v>
      </c>
      <c r="S630" s="71">
        <v>57.907285811336884</v>
      </c>
      <c r="T630" s="72"/>
      <c r="U630" s="71">
        <v>73526965</v>
      </c>
      <c r="V630" s="71">
        <v>18092</v>
      </c>
      <c r="W630" s="71">
        <v>3547</v>
      </c>
      <c r="X630" s="71">
        <v>203671</v>
      </c>
      <c r="Y630" s="71">
        <v>235502</v>
      </c>
      <c r="Z630" s="71">
        <v>349570</v>
      </c>
      <c r="AA630" s="71">
        <v>109962</v>
      </c>
      <c r="AB630" s="71">
        <v>575264</v>
      </c>
      <c r="AC630" s="71">
        <v>2206374.6378734289</v>
      </c>
      <c r="AD630" s="71">
        <v>57.907285811336877</v>
      </c>
      <c r="AE630" s="72"/>
      <c r="AF630" s="71">
        <v>776391466.29927874</v>
      </c>
      <c r="AG630" s="71">
        <v>27874391.514827639</v>
      </c>
      <c r="AH630" s="71">
        <v>19231694.512301501</v>
      </c>
      <c r="AI630" s="71">
        <v>1356794679.6468251</v>
      </c>
      <c r="AJ630" s="71">
        <v>1094252056.9192841</v>
      </c>
      <c r="AK630" s="71"/>
      <c r="AL630" s="71"/>
      <c r="AM630" s="71">
        <v>78898767.074343339</v>
      </c>
      <c r="AN630" s="71"/>
      <c r="AO630" s="71"/>
      <c r="AP630" s="71">
        <v>3353443055.9668603</v>
      </c>
      <c r="AQ630" s="72"/>
      <c r="AR630" s="71">
        <v>8995</v>
      </c>
      <c r="AS630" s="71">
        <v>1913</v>
      </c>
      <c r="AT630" s="71">
        <v>9</v>
      </c>
      <c r="AU630" s="71">
        <v>12</v>
      </c>
      <c r="AV630" s="71">
        <v>1</v>
      </c>
      <c r="AW630" s="71">
        <v>4</v>
      </c>
      <c r="AX630" s="71"/>
      <c r="AY630" s="72"/>
      <c r="AZ630" s="71">
        <v>40785.592999999993</v>
      </c>
      <c r="BA630" s="71">
        <v>165299.413</v>
      </c>
      <c r="BB630" s="71">
        <v>59119.6</v>
      </c>
      <c r="BC630" s="71">
        <v>3766</v>
      </c>
      <c r="BD630" s="71">
        <v>20</v>
      </c>
      <c r="BE630" s="71">
        <v>25703</v>
      </c>
      <c r="BF630" s="71"/>
      <c r="BG630" s="72"/>
      <c r="BH630" s="71">
        <v>0</v>
      </c>
      <c r="BI630" s="71">
        <v>0</v>
      </c>
      <c r="BJ630" s="71">
        <v>874.46500000000003</v>
      </c>
      <c r="BK630" s="71">
        <v>0</v>
      </c>
      <c r="BL630" s="71">
        <v>191.161</v>
      </c>
      <c r="BM630" s="71">
        <v>0</v>
      </c>
      <c r="BN630" s="72"/>
      <c r="BO630" s="71">
        <v>0</v>
      </c>
      <c r="BP630" s="71">
        <v>0</v>
      </c>
      <c r="BQ630" s="71">
        <v>27</v>
      </c>
      <c r="BR630" s="71">
        <v>0</v>
      </c>
      <c r="BS630" s="71">
        <v>22</v>
      </c>
      <c r="BT630" s="71">
        <v>0</v>
      </c>
      <c r="BU630"/>
      <c r="BV630" s="70">
        <v>699.42399999999998</v>
      </c>
      <c r="BW630" s="70">
        <v>182.53800000000001</v>
      </c>
      <c r="BX630" s="70">
        <v>77.427999999999997</v>
      </c>
      <c r="BY630" s="70">
        <v>4.5789999999999997</v>
      </c>
      <c r="BZ630" s="70">
        <v>93.34</v>
      </c>
      <c r="CA630" s="70">
        <v>0</v>
      </c>
      <c r="CB630" s="70">
        <v>0</v>
      </c>
      <c r="CC630" s="70">
        <v>8.3170000000000002</v>
      </c>
      <c r="CD630" s="70">
        <v>0</v>
      </c>
    </row>
    <row r="631" spans="1:82">
      <c r="A631" s="70" t="s">
        <v>2378</v>
      </c>
      <c r="B631" s="70">
        <v>524</v>
      </c>
      <c r="C631" s="70">
        <v>14</v>
      </c>
      <c r="D631" s="70">
        <v>31</v>
      </c>
      <c r="E631" s="70">
        <v>2017</v>
      </c>
      <c r="F631" s="70" t="s">
        <v>156</v>
      </c>
      <c r="G631" s="70" t="s">
        <v>2364</v>
      </c>
      <c r="H631" s="70" t="s">
        <v>2365</v>
      </c>
      <c r="I631" s="148"/>
      <c r="J631" s="71">
        <v>733.54162698762741</v>
      </c>
      <c r="K631" s="71">
        <v>43.604020571824741</v>
      </c>
      <c r="L631" s="71">
        <v>221.15104713104589</v>
      </c>
      <c r="M631" s="71">
        <v>1008.650638687945</v>
      </c>
      <c r="N631" s="71">
        <v>1154.0778061121796</v>
      </c>
      <c r="O631" s="71">
        <v>588.4756238234778</v>
      </c>
      <c r="P631" s="71">
        <v>528.12875757947495</v>
      </c>
      <c r="Q631" s="71">
        <v>38.988845044566901</v>
      </c>
      <c r="R631" s="71">
        <v>12.28279033125588</v>
      </c>
      <c r="S631" s="71">
        <v>47.910531450752003</v>
      </c>
      <c r="T631" s="72"/>
      <c r="U631" s="71">
        <v>80398861</v>
      </c>
      <c r="V631" s="71">
        <v>18092</v>
      </c>
      <c r="W631" s="71">
        <v>3547</v>
      </c>
      <c r="X631" s="71">
        <v>203671</v>
      </c>
      <c r="Y631" s="71">
        <v>236209</v>
      </c>
      <c r="Z631" s="71">
        <v>351844</v>
      </c>
      <c r="AA631" s="71">
        <v>109390</v>
      </c>
      <c r="AB631" s="71">
        <v>570824</v>
      </c>
      <c r="AC631" s="71">
        <v>2139404</v>
      </c>
      <c r="AD631" s="71">
        <v>47.910531450752003</v>
      </c>
      <c r="AE631" s="72"/>
      <c r="AF631" s="71">
        <v>764580706.76443422</v>
      </c>
      <c r="AG631" s="71">
        <v>27974943.474519931</v>
      </c>
      <c r="AH631" s="71">
        <v>27572749.679507941</v>
      </c>
      <c r="AI631" s="71">
        <v>1231863233.5149209</v>
      </c>
      <c r="AJ631" s="71">
        <v>1387375363.2450099</v>
      </c>
      <c r="AK631" s="71"/>
      <c r="AL631" s="71"/>
      <c r="AM631" s="71">
        <v>78412313.150907144</v>
      </c>
      <c r="AN631" s="71"/>
      <c r="AO631" s="71"/>
      <c r="AP631" s="71">
        <v>3517779309.8292999</v>
      </c>
      <c r="AQ631" s="72"/>
      <c r="AR631" s="71">
        <v>9497</v>
      </c>
      <c r="AS631" s="71">
        <v>2122</v>
      </c>
      <c r="AT631" s="71">
        <v>9</v>
      </c>
      <c r="AU631" s="71">
        <v>13</v>
      </c>
      <c r="AV631" s="71">
        <v>1</v>
      </c>
      <c r="AW631" s="71">
        <v>5</v>
      </c>
      <c r="AX631" s="71"/>
      <c r="AY631" s="72"/>
      <c r="AZ631" s="71">
        <v>43404.158000000003</v>
      </c>
      <c r="BA631" s="71">
        <v>194885.51300000001</v>
      </c>
      <c r="BB631" s="71">
        <v>59119.6</v>
      </c>
      <c r="BC631" s="71">
        <v>3965</v>
      </c>
      <c r="BD631" s="71">
        <v>20</v>
      </c>
      <c r="BE631" s="71">
        <v>25903</v>
      </c>
      <c r="BF631" s="71"/>
      <c r="BG631" s="72"/>
      <c r="BH631" s="71">
        <v>0</v>
      </c>
      <c r="BI631" s="71">
        <v>0</v>
      </c>
      <c r="BJ631" s="71">
        <v>884.15</v>
      </c>
      <c r="BK631" s="71">
        <v>0</v>
      </c>
      <c r="BL631" s="71">
        <v>204.60900000000001</v>
      </c>
      <c r="BM631" s="71">
        <v>0</v>
      </c>
      <c r="BN631" s="72"/>
      <c r="BO631" s="71">
        <v>0</v>
      </c>
      <c r="BP631" s="71">
        <v>0</v>
      </c>
      <c r="BQ631" s="71">
        <v>28</v>
      </c>
      <c r="BR631" s="71">
        <v>0</v>
      </c>
      <c r="BS631" s="71">
        <v>23</v>
      </c>
      <c r="BT631" s="71">
        <v>0</v>
      </c>
      <c r="BU631"/>
      <c r="BV631" s="70">
        <v>743.78599999999994</v>
      </c>
      <c r="BW631" s="70">
        <v>165.239</v>
      </c>
      <c r="BX631" s="70">
        <v>88.245999999999995</v>
      </c>
      <c r="BY631" s="70">
        <v>4.4050000000000002</v>
      </c>
      <c r="BZ631" s="70">
        <v>87.082999999999998</v>
      </c>
      <c r="CA631" s="70">
        <v>0</v>
      </c>
      <c r="CB631" s="70">
        <v>0</v>
      </c>
      <c r="CC631" s="70">
        <v>0</v>
      </c>
      <c r="CD631" s="70">
        <v>0</v>
      </c>
    </row>
    <row r="632" spans="1:82">
      <c r="A632" s="70" t="s">
        <v>2379</v>
      </c>
      <c r="B632" s="70">
        <v>525</v>
      </c>
      <c r="C632" s="70">
        <v>15</v>
      </c>
      <c r="D632" s="70">
        <v>31</v>
      </c>
      <c r="E632" s="70">
        <v>2018</v>
      </c>
      <c r="F632" s="70" t="s">
        <v>183</v>
      </c>
      <c r="G632" s="70" t="s">
        <v>2364</v>
      </c>
      <c r="H632" s="70" t="s">
        <v>2365</v>
      </c>
      <c r="I632" s="148"/>
      <c r="J632" s="71">
        <v>713.14307875193163</v>
      </c>
      <c r="K632" s="71">
        <v>39.567626949676729</v>
      </c>
      <c r="L632" s="71">
        <v>200.64639124848927</v>
      </c>
      <c r="M632" s="71">
        <v>932.73321499799465</v>
      </c>
      <c r="N632" s="71">
        <v>975.36194762632624</v>
      </c>
      <c r="O632" s="71">
        <v>579.28048519767026</v>
      </c>
      <c r="P632" s="71">
        <v>520.82106783428094</v>
      </c>
      <c r="Q632" s="71">
        <v>35.876847496528498</v>
      </c>
      <c r="R632" s="71">
        <v>11.122100953385637</v>
      </c>
      <c r="S632" s="71">
        <v>53.56468342721611</v>
      </c>
      <c r="T632" s="72"/>
      <c r="U632" s="71">
        <v>80553647</v>
      </c>
      <c r="V632" s="71">
        <v>18092</v>
      </c>
      <c r="W632" s="71">
        <v>3547</v>
      </c>
      <c r="X632" s="71">
        <v>203671</v>
      </c>
      <c r="Y632" s="71">
        <v>236957</v>
      </c>
      <c r="Z632" s="71">
        <v>352978</v>
      </c>
      <c r="AA632" s="71">
        <v>108961</v>
      </c>
      <c r="AB632" s="71">
        <v>566052</v>
      </c>
      <c r="AC632" s="71">
        <v>1929644</v>
      </c>
      <c r="AD632" s="71">
        <v>53.56468342721611</v>
      </c>
      <c r="AE632" s="72"/>
      <c r="AF632" s="71">
        <v>823909261.17158413</v>
      </c>
      <c r="AG632" s="71">
        <v>24642007.0982983</v>
      </c>
      <c r="AH632" s="71">
        <v>25714854.935182922</v>
      </c>
      <c r="AI632" s="71">
        <v>1177818905.9381671</v>
      </c>
      <c r="AJ632" s="71">
        <v>1218992816.9592991</v>
      </c>
      <c r="AK632" s="71"/>
      <c r="AL632" s="71"/>
      <c r="AM632" s="71">
        <v>77917686.520550281</v>
      </c>
      <c r="AN632" s="71"/>
      <c r="AO632" s="71"/>
      <c r="AP632" s="71">
        <v>3348995532.6230817</v>
      </c>
      <c r="AQ632" s="72"/>
      <c r="AR632" s="71">
        <v>11717</v>
      </c>
      <c r="AS632" s="71">
        <v>2396</v>
      </c>
      <c r="AT632" s="71">
        <v>8</v>
      </c>
      <c r="AU632" s="71">
        <v>16</v>
      </c>
      <c r="AV632" s="71">
        <v>1</v>
      </c>
      <c r="AW632" s="71">
        <v>6</v>
      </c>
      <c r="AX632" s="71"/>
      <c r="AY632" s="72"/>
      <c r="AZ632" s="71">
        <v>53330.073000000004</v>
      </c>
      <c r="BA632" s="71">
        <v>233479.41699999999</v>
      </c>
      <c r="BB632" s="71">
        <v>58520</v>
      </c>
      <c r="BC632" s="71">
        <v>4455</v>
      </c>
      <c r="BD632" s="71">
        <v>20</v>
      </c>
      <c r="BE632" s="71">
        <v>26200</v>
      </c>
      <c r="BF632" s="71"/>
      <c r="BG632" s="72"/>
      <c r="BH632" s="71">
        <v>0</v>
      </c>
      <c r="BI632" s="71">
        <v>0</v>
      </c>
      <c r="BJ632" s="71">
        <v>843.73900000000003</v>
      </c>
      <c r="BK632" s="71">
        <v>0</v>
      </c>
      <c r="BL632" s="71">
        <v>192.25199999999998</v>
      </c>
      <c r="BM632" s="71">
        <v>0</v>
      </c>
      <c r="BN632" s="72"/>
      <c r="BO632" s="71">
        <v>0</v>
      </c>
      <c r="BP632" s="71">
        <v>0</v>
      </c>
      <c r="BQ632" s="71">
        <v>29</v>
      </c>
      <c r="BR632" s="71">
        <v>0</v>
      </c>
      <c r="BS632" s="71">
        <v>22</v>
      </c>
      <c r="BT632" s="71">
        <v>0</v>
      </c>
      <c r="BU632"/>
      <c r="BV632" s="70">
        <v>688.09</v>
      </c>
      <c r="BW632" s="70">
        <v>155.53399999999999</v>
      </c>
      <c r="BX632" s="70">
        <v>91.117000000000004</v>
      </c>
      <c r="BY632" s="70">
        <v>4.4749999999999996</v>
      </c>
      <c r="BZ632" s="70">
        <v>84.236999999999995</v>
      </c>
      <c r="CA632" s="70">
        <v>0</v>
      </c>
      <c r="CB632" s="70">
        <v>0</v>
      </c>
      <c r="CC632" s="70">
        <v>9.3420000000000005</v>
      </c>
      <c r="CD632" s="70">
        <v>3.1960000000000002</v>
      </c>
    </row>
    <row r="633" spans="1:82">
      <c r="A633" s="70" t="s">
        <v>2380</v>
      </c>
      <c r="B633" s="70">
        <v>526</v>
      </c>
      <c r="C633" s="70">
        <v>16</v>
      </c>
      <c r="D633" s="70">
        <v>31</v>
      </c>
      <c r="E633" s="70">
        <v>2019</v>
      </c>
      <c r="F633" s="70" t="s">
        <v>158</v>
      </c>
      <c r="G633" s="70" t="s">
        <v>2364</v>
      </c>
      <c r="H633" s="70" t="s">
        <v>2365</v>
      </c>
      <c r="I633" s="148"/>
      <c r="J633" s="71">
        <v>637.08179918934468</v>
      </c>
      <c r="K633" s="71">
        <v>35.719803487576009</v>
      </c>
      <c r="L633" s="71">
        <v>201.32718247333193</v>
      </c>
      <c r="M633" s="71">
        <v>950.20580348125657</v>
      </c>
      <c r="N633" s="71">
        <v>857.6489216842657</v>
      </c>
      <c r="O633" s="71">
        <v>564.46832664672377</v>
      </c>
      <c r="P633" s="71">
        <v>513.17616332222724</v>
      </c>
      <c r="Q633" s="71">
        <v>34.630232452589802</v>
      </c>
      <c r="R633" s="71">
        <v>14.483090444861334</v>
      </c>
      <c r="S633" s="71">
        <v>54.82562132238079</v>
      </c>
      <c r="T633" s="72"/>
      <c r="U633" s="71">
        <v>78158335</v>
      </c>
      <c r="V633" s="71">
        <v>18092</v>
      </c>
      <c r="W633" s="71">
        <v>3547</v>
      </c>
      <c r="X633" s="71">
        <v>203671</v>
      </c>
      <c r="Y633" s="71">
        <v>237924</v>
      </c>
      <c r="Z633" s="71">
        <v>353395</v>
      </c>
      <c r="AA633" s="71">
        <v>106558</v>
      </c>
      <c r="AB633" s="71">
        <v>561175</v>
      </c>
      <c r="AC633" s="71">
        <v>2553919.5</v>
      </c>
      <c r="AD633" s="71">
        <v>54.82562132238079</v>
      </c>
      <c r="AE633" s="72"/>
      <c r="AF633" s="71">
        <v>799659153.64046001</v>
      </c>
      <c r="AG633" s="71">
        <v>23947494.096270151</v>
      </c>
      <c r="AH633" s="71">
        <v>27981824.212812062</v>
      </c>
      <c r="AI633" s="71">
        <v>1323931208.7978039</v>
      </c>
      <c r="AJ633" s="71">
        <v>1251221158.3263559</v>
      </c>
      <c r="AK633" s="71">
        <v>0</v>
      </c>
      <c r="AL633" s="71">
        <v>0</v>
      </c>
      <c r="AM633" s="71">
        <v>76427810.47686179</v>
      </c>
      <c r="AN633" s="71">
        <v>0</v>
      </c>
      <c r="AO633" s="71">
        <v>0</v>
      </c>
      <c r="AP633" s="71">
        <v>3503168649.5505638</v>
      </c>
      <c r="AQ633" s="72"/>
      <c r="AR633" s="71">
        <v>10876</v>
      </c>
      <c r="AS633" s="71">
        <v>2614</v>
      </c>
      <c r="AT633" s="71">
        <v>7</v>
      </c>
      <c r="AU633" s="71">
        <v>17</v>
      </c>
      <c r="AV633" s="71">
        <v>1</v>
      </c>
      <c r="AW633" s="71">
        <v>6</v>
      </c>
      <c r="AX633" s="71"/>
      <c r="AY633" s="72"/>
      <c r="AZ633" s="71">
        <v>50531.11399999998</v>
      </c>
      <c r="BA633" s="71">
        <v>261728.51300000001</v>
      </c>
      <c r="BB633" s="71">
        <v>58500</v>
      </c>
      <c r="BC633" s="71">
        <v>4595</v>
      </c>
      <c r="BD633" s="71">
        <v>20</v>
      </c>
      <c r="BE633" s="71">
        <v>26199.9</v>
      </c>
      <c r="BF633" s="71"/>
      <c r="BG633" s="72"/>
      <c r="BH633" s="71">
        <v>0</v>
      </c>
      <c r="BI633" s="71">
        <v>0</v>
      </c>
      <c r="BJ633" s="71">
        <v>790.49199999999996</v>
      </c>
      <c r="BK633" s="71">
        <v>0</v>
      </c>
      <c r="BL633" s="71">
        <v>170.31400000000002</v>
      </c>
      <c r="BM633" s="71">
        <v>0</v>
      </c>
      <c r="BN633" s="72"/>
      <c r="BO633" s="71">
        <v>0</v>
      </c>
      <c r="BP633" s="71">
        <v>0</v>
      </c>
      <c r="BQ633" s="71">
        <v>32</v>
      </c>
      <c r="BR633" s="71">
        <v>0</v>
      </c>
      <c r="BS633" s="71">
        <v>21</v>
      </c>
      <c r="BT633" s="71">
        <v>0</v>
      </c>
      <c r="BU633"/>
      <c r="BV633" s="70">
        <v>615.81500000000005</v>
      </c>
      <c r="BW633" s="70">
        <v>177.131</v>
      </c>
      <c r="BX633" s="70">
        <v>77.444000000000003</v>
      </c>
      <c r="BY633" s="70">
        <v>4.024</v>
      </c>
      <c r="BZ633" s="70">
        <v>86.391999999999996</v>
      </c>
      <c r="CA633" s="70">
        <v>0</v>
      </c>
      <c r="CB633" s="70">
        <v>0</v>
      </c>
      <c r="CC633" s="70">
        <v>0</v>
      </c>
      <c r="CD633" s="70">
        <v>0</v>
      </c>
    </row>
    <row r="634" spans="1:82">
      <c r="A634" s="70" t="s">
        <v>2381</v>
      </c>
      <c r="B634" s="70">
        <v>527</v>
      </c>
      <c r="C634" s="70">
        <v>17</v>
      </c>
      <c r="D634" s="70">
        <v>31</v>
      </c>
      <c r="E634" s="70">
        <v>2020</v>
      </c>
      <c r="F634" s="70" t="s">
        <v>159</v>
      </c>
      <c r="G634" s="1064" t="s">
        <v>2364</v>
      </c>
      <c r="H634" s="70" t="s">
        <v>2365</v>
      </c>
      <c r="I634" s="148"/>
      <c r="J634" s="71">
        <v>652.83584263577677</v>
      </c>
      <c r="K634" s="71">
        <v>38.102841643920648</v>
      </c>
      <c r="L634" s="71">
        <v>259.4741746758163</v>
      </c>
      <c r="M634" s="71">
        <v>761.67761187844633</v>
      </c>
      <c r="N634" s="71">
        <v>762.85748537287554</v>
      </c>
      <c r="O634" s="71">
        <v>495.63162689757462</v>
      </c>
      <c r="P634" s="71">
        <v>481.5367892041412</v>
      </c>
      <c r="Q634" s="71">
        <v>32.838705543539</v>
      </c>
      <c r="R634" s="71">
        <v>9.4376781332467772</v>
      </c>
      <c r="S634" s="71">
        <v>59.606353761994377</v>
      </c>
      <c r="T634" s="72"/>
      <c r="U634" s="71">
        <v>74134366</v>
      </c>
      <c r="V634" s="71">
        <v>17519</v>
      </c>
      <c r="W634" s="71">
        <v>4080</v>
      </c>
      <c r="X634" s="71">
        <v>205064</v>
      </c>
      <c r="Y634" s="71">
        <v>239170</v>
      </c>
      <c r="Z634" s="71">
        <v>354165</v>
      </c>
      <c r="AA634" s="71">
        <v>106277</v>
      </c>
      <c r="AB634" s="71">
        <v>556959</v>
      </c>
      <c r="AC634" s="71">
        <v>1673014.9999999998</v>
      </c>
      <c r="AD634" s="71">
        <v>59.606353761994377</v>
      </c>
      <c r="AE634" s="72"/>
      <c r="AF634" s="71">
        <v>747191518.26448631</v>
      </c>
      <c r="AG634" s="71">
        <v>24408907.226286959</v>
      </c>
      <c r="AH634" s="71">
        <v>36923994.87111713</v>
      </c>
      <c r="AI634" s="71">
        <v>1110654464.367135</v>
      </c>
      <c r="AJ634" s="71">
        <v>1204483069.1766109</v>
      </c>
      <c r="AK634" s="71">
        <v>0</v>
      </c>
      <c r="AL634" s="71">
        <v>0</v>
      </c>
      <c r="AM634" s="71">
        <v>72689337.443552226</v>
      </c>
      <c r="AN634" s="71">
        <v>0</v>
      </c>
      <c r="AO634" s="71">
        <v>0</v>
      </c>
      <c r="AP634" s="71">
        <v>3196351291.3491883</v>
      </c>
      <c r="AQ634" s="72"/>
      <c r="AR634" s="71">
        <v>11585</v>
      </c>
      <c r="AS634" s="71">
        <v>2769</v>
      </c>
      <c r="AT634" s="71">
        <v>7</v>
      </c>
      <c r="AU634" s="71">
        <v>27</v>
      </c>
      <c r="AV634" s="71">
        <v>1</v>
      </c>
      <c r="AW634" s="71">
        <v>6</v>
      </c>
      <c r="AX634" s="71"/>
      <c r="AY634" s="72"/>
      <c r="AZ634" s="71">
        <v>54130.680999999953</v>
      </c>
      <c r="BA634" s="71">
        <v>306308.31299999979</v>
      </c>
      <c r="BB634" s="71">
        <v>58500</v>
      </c>
      <c r="BC634" s="71">
        <v>16491</v>
      </c>
      <c r="BD634" s="71">
        <v>20</v>
      </c>
      <c r="BE634" s="71">
        <v>26199.9</v>
      </c>
      <c r="BF634" s="71"/>
      <c r="BG634" s="72"/>
      <c r="BH634" s="71">
        <v>0</v>
      </c>
      <c r="BI634" s="71">
        <v>0</v>
      </c>
      <c r="BJ634" s="71">
        <v>726.00400000000002</v>
      </c>
      <c r="BK634" s="71">
        <v>0</v>
      </c>
      <c r="BL634" s="71">
        <v>172.86599999999999</v>
      </c>
      <c r="BM634" s="71">
        <v>0</v>
      </c>
      <c r="BN634" s="72"/>
      <c r="BO634" s="71">
        <v>0</v>
      </c>
      <c r="BP634" s="71">
        <v>0</v>
      </c>
      <c r="BQ634" s="71">
        <v>31</v>
      </c>
      <c r="BR634" s="71">
        <v>0</v>
      </c>
      <c r="BS634" s="71">
        <v>21</v>
      </c>
      <c r="BT634" s="71">
        <v>0</v>
      </c>
      <c r="BU634"/>
      <c r="BV634" s="70">
        <v>557.68799999999999</v>
      </c>
      <c r="BW634" s="70">
        <v>164.02600000000001</v>
      </c>
      <c r="BX634" s="70">
        <v>86.728999999999999</v>
      </c>
      <c r="BY634" s="70">
        <v>3.242</v>
      </c>
      <c r="BZ634" s="70">
        <v>80.819000000000003</v>
      </c>
      <c r="CA634" s="70">
        <v>0</v>
      </c>
      <c r="CB634" s="70">
        <v>0</v>
      </c>
      <c r="CC634" s="70">
        <v>6.3659999999999997</v>
      </c>
      <c r="CD634" s="70">
        <v>0</v>
      </c>
    </row>
    <row r="635" spans="1:82">
      <c r="A635" s="70" t="s">
        <v>2382</v>
      </c>
      <c r="B635" s="70">
        <v>527</v>
      </c>
      <c r="C635" s="70">
        <v>18</v>
      </c>
      <c r="D635" s="70">
        <v>31</v>
      </c>
      <c r="E635" s="70">
        <v>2021</v>
      </c>
      <c r="F635" s="70" t="s">
        <v>160</v>
      </c>
      <c r="G635" s="1064" t="s">
        <v>2364</v>
      </c>
      <c r="H635" s="70" t="s">
        <v>2365</v>
      </c>
      <c r="I635" s="148"/>
      <c r="J635" s="71">
        <v>656.42090829994652</v>
      </c>
      <c r="K635" s="71">
        <v>40.328643486386383</v>
      </c>
      <c r="L635" s="71">
        <v>206.34247494006453</v>
      </c>
      <c r="M635" s="71">
        <v>931.17549339406685</v>
      </c>
      <c r="N635" s="71">
        <v>864.33450114346567</v>
      </c>
      <c r="O635" s="71">
        <v>480.74259513350012</v>
      </c>
      <c r="P635" s="71">
        <v>494.41323336291845</v>
      </c>
      <c r="Q635" s="71">
        <v>32.218356184549599</v>
      </c>
      <c r="R635" s="71">
        <v>10.10688252518632</v>
      </c>
      <c r="S635" s="71">
        <v>61.219053596735989</v>
      </c>
      <c r="T635" s="72"/>
      <c r="U635" s="71">
        <v>84408519</v>
      </c>
      <c r="V635" s="71">
        <v>17519</v>
      </c>
      <c r="W635" s="71">
        <v>4080</v>
      </c>
      <c r="X635" s="71">
        <v>205064</v>
      </c>
      <c r="Y635" s="71">
        <v>239626</v>
      </c>
      <c r="Z635" s="71">
        <v>353712</v>
      </c>
      <c r="AA635" s="71">
        <v>106403</v>
      </c>
      <c r="AB635" s="71">
        <v>551806</v>
      </c>
      <c r="AC635" s="71">
        <v>1738105.5</v>
      </c>
      <c r="AD635" s="71">
        <v>61.219053596735989</v>
      </c>
      <c r="AE635" s="72"/>
      <c r="AF635" s="71">
        <v>736695458.72007096</v>
      </c>
      <c r="AG635" s="71">
        <v>25810705.263864912</v>
      </c>
      <c r="AH635" s="71">
        <v>32713341.100841213</v>
      </c>
      <c r="AI635" s="71">
        <v>1372707076.3007009</v>
      </c>
      <c r="AJ635" s="71">
        <v>1234990317.2623539</v>
      </c>
      <c r="AK635" s="71">
        <v>0</v>
      </c>
      <c r="AL635" s="71">
        <v>0</v>
      </c>
      <c r="AM635" s="71">
        <v>72432200.875672519</v>
      </c>
      <c r="AN635" s="71">
        <v>0</v>
      </c>
      <c r="AO635" s="71">
        <v>0</v>
      </c>
      <c r="AP635" s="71">
        <v>3475349099.5235043</v>
      </c>
      <c r="AQ635" s="72"/>
      <c r="AR635" s="71">
        <v>13687</v>
      </c>
      <c r="AS635" s="71">
        <v>2895</v>
      </c>
      <c r="AT635" s="71">
        <v>7</v>
      </c>
      <c r="AU635" s="71">
        <v>30</v>
      </c>
      <c r="AV635" s="71">
        <v>1</v>
      </c>
      <c r="AW635" s="71">
        <v>6</v>
      </c>
      <c r="AX635" s="71"/>
      <c r="AY635" s="72"/>
      <c r="AZ635" s="71">
        <v>63643.943000000327</v>
      </c>
      <c r="BA635" s="71">
        <v>327810.21700000111</v>
      </c>
      <c r="BB635" s="71">
        <v>58500</v>
      </c>
      <c r="BC635" s="71">
        <v>16873.900000000001</v>
      </c>
      <c r="BD635" s="71">
        <v>20</v>
      </c>
      <c r="BE635" s="71">
        <v>26199.9</v>
      </c>
      <c r="BF635" s="71"/>
      <c r="BG635" s="72"/>
      <c r="BH635" s="71">
        <v>0</v>
      </c>
      <c r="BI635" s="71">
        <v>0</v>
      </c>
      <c r="BJ635" s="71">
        <v>735.12099999999998</v>
      </c>
      <c r="BK635" s="71">
        <v>0</v>
      </c>
      <c r="BL635" s="71">
        <v>158.39400000000001</v>
      </c>
      <c r="BM635" s="71">
        <v>0</v>
      </c>
      <c r="BN635" s="72"/>
      <c r="BO635" s="71">
        <v>0</v>
      </c>
      <c r="BP635" s="71">
        <v>0</v>
      </c>
      <c r="BQ635" s="71">
        <v>32</v>
      </c>
      <c r="BR635" s="71">
        <v>0</v>
      </c>
      <c r="BS635" s="71">
        <v>21</v>
      </c>
      <c r="BT635" s="71">
        <v>0</v>
      </c>
      <c r="BU635"/>
      <c r="BV635" s="70">
        <v>575.36099999999999</v>
      </c>
      <c r="BW635" s="70">
        <v>148.30199999999999</v>
      </c>
      <c r="BX635" s="70">
        <v>81.216999999999999</v>
      </c>
      <c r="BY635" s="70">
        <v>3.9860000000000002</v>
      </c>
      <c r="BZ635" s="70">
        <v>73.462000000000003</v>
      </c>
      <c r="CA635" s="70">
        <v>0</v>
      </c>
      <c r="CB635" s="70">
        <v>0</v>
      </c>
      <c r="CC635" s="70">
        <v>6.6230000000000002</v>
      </c>
      <c r="CD635" s="70">
        <v>4.5640000000000001</v>
      </c>
    </row>
    <row r="636" spans="1:82">
      <c r="A636" s="70" t="s">
        <v>2383</v>
      </c>
      <c r="B636" s="70">
        <v>527</v>
      </c>
      <c r="C636" s="70">
        <v>19</v>
      </c>
      <c r="D636" s="70">
        <v>31</v>
      </c>
      <c r="E636" s="70">
        <v>2022</v>
      </c>
      <c r="F636" s="70" t="s">
        <v>161</v>
      </c>
      <c r="G636" s="70" t="s">
        <v>2364</v>
      </c>
      <c r="H636" s="70" t="s">
        <v>2365</v>
      </c>
      <c r="I636" s="148"/>
      <c r="J636" s="71">
        <v>680.04531854903666</v>
      </c>
      <c r="K636" s="71">
        <v>37.495330226685063</v>
      </c>
      <c r="L636" s="71">
        <v>188.51368802974676</v>
      </c>
      <c r="M636" s="71">
        <v>842.31849548466289</v>
      </c>
      <c r="N636" s="71">
        <v>928.17903514175259</v>
      </c>
      <c r="O636" s="71">
        <v>507.15754238384341</v>
      </c>
      <c r="P636" s="71">
        <v>489.95973066596514</v>
      </c>
      <c r="Q636" s="71">
        <v>32.175783380986964</v>
      </c>
      <c r="R636" s="71">
        <v>11.024333337388349</v>
      </c>
      <c r="S636" s="71">
        <v>55.442898858023995</v>
      </c>
      <c r="T636" s="72"/>
      <c r="U636" s="71">
        <v>88563604</v>
      </c>
      <c r="V636" s="71">
        <v>17519</v>
      </c>
      <c r="W636" s="71">
        <v>4080</v>
      </c>
      <c r="X636" s="71">
        <v>205064</v>
      </c>
      <c r="Y636" s="71">
        <v>240643</v>
      </c>
      <c r="Z636" s="71">
        <v>354530</v>
      </c>
      <c r="AA636" s="71">
        <v>107052</v>
      </c>
      <c r="AB636" s="71">
        <v>546558</v>
      </c>
      <c r="AC636" s="71">
        <v>1919692.9999999998</v>
      </c>
      <c r="AD636" s="71">
        <v>55.442898858023995</v>
      </c>
      <c r="AE636" s="72"/>
      <c r="AF636" s="71">
        <v>740659641.43802929</v>
      </c>
      <c r="AG636" s="71">
        <v>26004019.871544648</v>
      </c>
      <c r="AH636" s="71">
        <v>28087635.8524893</v>
      </c>
      <c r="AI636" s="71">
        <v>1211670463.3764901</v>
      </c>
      <c r="AJ636" s="71">
        <v>1391745354.8435452</v>
      </c>
      <c r="AK636" s="71">
        <v>0</v>
      </c>
      <c r="AL636" s="71">
        <v>0</v>
      </c>
      <c r="AM636" s="71">
        <v>70575555.77656424</v>
      </c>
      <c r="AN636" s="71">
        <v>0</v>
      </c>
      <c r="AO636" s="71">
        <v>0</v>
      </c>
      <c r="AP636" s="71">
        <v>3468742671.1586623</v>
      </c>
      <c r="AQ636" s="72"/>
      <c r="AR636" s="71">
        <v>14577</v>
      </c>
      <c r="AS636" s="71">
        <v>2951</v>
      </c>
      <c r="AT636" s="71">
        <v>7</v>
      </c>
      <c r="AU636" s="71">
        <v>31</v>
      </c>
      <c r="AV636" s="71">
        <v>1</v>
      </c>
      <c r="AW636" s="71">
        <v>8</v>
      </c>
      <c r="AX636" s="71"/>
      <c r="AY636" s="72"/>
      <c r="AZ636" s="71">
        <v>68522.829000000653</v>
      </c>
      <c r="BA636" s="71">
        <v>359771.71700000152</v>
      </c>
      <c r="BB636" s="71">
        <v>57000</v>
      </c>
      <c r="BC636" s="71">
        <v>17026.2</v>
      </c>
      <c r="BD636" s="71">
        <v>20</v>
      </c>
      <c r="BE636" s="71">
        <v>104999.9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15635</v>
      </c>
      <c r="AS637" s="71">
        <v>2986</v>
      </c>
      <c r="AT637" s="71">
        <v>7</v>
      </c>
      <c r="AU637" s="71">
        <v>32</v>
      </c>
      <c r="AV637" s="71">
        <v>1</v>
      </c>
      <c r="AW637" s="71">
        <v>8</v>
      </c>
      <c r="AX637" s="71"/>
      <c r="AY637" s="72"/>
      <c r="AZ637" s="71">
        <v>74208.736000000892</v>
      </c>
      <c r="BA637" s="71">
        <v>364503.41700000159</v>
      </c>
      <c r="BB637" s="71">
        <v>57000</v>
      </c>
      <c r="BC637" s="71">
        <v>22016.2</v>
      </c>
      <c r="BD637" s="71">
        <v>20</v>
      </c>
      <c r="BE637" s="71">
        <v>104999.9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2251</v>
      </c>
      <c r="B9" s="70">
        <v>1</v>
      </c>
      <c r="C9" s="70">
        <v>1</v>
      </c>
      <c r="D9" s="70">
        <v>1</v>
      </c>
      <c r="E9" s="70">
        <v>1990</v>
      </c>
      <c r="F9" s="70" t="s">
        <v>787</v>
      </c>
      <c r="G9" s="1073" t="s">
        <v>2252</v>
      </c>
      <c r="H9" s="70" t="s">
        <v>1680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2253</v>
      </c>
      <c r="B10" s="70">
        <v>2</v>
      </c>
      <c r="C10" s="70">
        <v>2</v>
      </c>
      <c r="D10" s="70">
        <v>1</v>
      </c>
      <c r="E10" s="70">
        <v>2005</v>
      </c>
      <c r="F10" s="70" t="s">
        <v>789</v>
      </c>
      <c r="G10" s="1073" t="s">
        <v>2252</v>
      </c>
      <c r="H10" s="70" t="s">
        <v>1680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2254</v>
      </c>
      <c r="B11" s="70">
        <v>3</v>
      </c>
      <c r="C11" s="70">
        <v>3</v>
      </c>
      <c r="D11" s="70">
        <v>1</v>
      </c>
      <c r="E11" s="70">
        <v>2006</v>
      </c>
      <c r="F11" s="70" t="s">
        <v>790</v>
      </c>
      <c r="G11" s="1073" t="s">
        <v>2252</v>
      </c>
      <c r="H11" s="70" t="s">
        <v>1680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2255</v>
      </c>
      <c r="B12" s="70">
        <v>4</v>
      </c>
      <c r="C12" s="70">
        <v>4</v>
      </c>
      <c r="D12" s="70">
        <v>1</v>
      </c>
      <c r="E12" s="70">
        <v>2007</v>
      </c>
      <c r="F12" s="70" t="s">
        <v>791</v>
      </c>
      <c r="G12" s="1073" t="s">
        <v>2252</v>
      </c>
      <c r="H12" s="70" t="s">
        <v>1680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2256</v>
      </c>
      <c r="B13" s="70">
        <v>5</v>
      </c>
      <c r="C13" s="70">
        <v>5</v>
      </c>
      <c r="D13" s="70">
        <v>1</v>
      </c>
      <c r="E13" s="70">
        <v>2008</v>
      </c>
      <c r="F13" s="70" t="s">
        <v>792</v>
      </c>
      <c r="G13" s="1073" t="s">
        <v>2252</v>
      </c>
      <c r="H13" s="70" t="s">
        <v>1680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2257</v>
      </c>
      <c r="B14" s="70">
        <v>6</v>
      </c>
      <c r="C14" s="70">
        <v>6</v>
      </c>
      <c r="D14" s="70">
        <v>1</v>
      </c>
      <c r="E14" s="70">
        <v>2009</v>
      </c>
      <c r="F14" s="70" t="s">
        <v>176</v>
      </c>
      <c r="G14" s="1073" t="s">
        <v>2252</v>
      </c>
      <c r="H14" s="70" t="s">
        <v>1680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2258</v>
      </c>
      <c r="B15" s="70">
        <v>7</v>
      </c>
      <c r="C15" s="70">
        <v>7</v>
      </c>
      <c r="D15" s="70">
        <v>1</v>
      </c>
      <c r="E15" s="70">
        <v>2010</v>
      </c>
      <c r="F15" s="70" t="s">
        <v>177</v>
      </c>
      <c r="G15" s="1073" t="s">
        <v>2252</v>
      </c>
      <c r="H15" s="70" t="s">
        <v>1680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2259</v>
      </c>
      <c r="B16" s="70">
        <v>8</v>
      </c>
      <c r="C16" s="70">
        <v>8</v>
      </c>
      <c r="D16" s="70">
        <v>1</v>
      </c>
      <c r="E16" s="70">
        <v>2011</v>
      </c>
      <c r="F16" s="70" t="s">
        <v>178</v>
      </c>
      <c r="G16" s="1073" t="s">
        <v>2252</v>
      </c>
      <c r="H16" s="70" t="s">
        <v>1680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2260</v>
      </c>
      <c r="B17" s="70">
        <v>9</v>
      </c>
      <c r="C17" s="70">
        <v>9</v>
      </c>
      <c r="D17" s="70">
        <v>1</v>
      </c>
      <c r="E17" s="70">
        <v>2012</v>
      </c>
      <c r="F17" s="70" t="s">
        <v>179</v>
      </c>
      <c r="G17" s="1073" t="s">
        <v>2252</v>
      </c>
      <c r="H17" s="70" t="s">
        <v>1680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2261</v>
      </c>
      <c r="B18" s="70">
        <v>10</v>
      </c>
      <c r="C18" s="70">
        <v>10</v>
      </c>
      <c r="D18" s="70">
        <v>1</v>
      </c>
      <c r="E18" s="70">
        <v>2013</v>
      </c>
      <c r="F18" s="70" t="s">
        <v>180</v>
      </c>
      <c r="G18" s="1073" t="s">
        <v>2252</v>
      </c>
      <c r="H18" s="70" t="s">
        <v>1680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2262</v>
      </c>
      <c r="B19" s="70">
        <v>11</v>
      </c>
      <c r="C19" s="70">
        <v>11</v>
      </c>
      <c r="D19" s="70">
        <v>1</v>
      </c>
      <c r="E19" s="70">
        <v>2014</v>
      </c>
      <c r="F19" s="70" t="s">
        <v>181</v>
      </c>
      <c r="G19" s="1073" t="s">
        <v>2252</v>
      </c>
      <c r="H19" s="70" t="s">
        <v>1680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2263</v>
      </c>
      <c r="B20" s="70">
        <v>12</v>
      </c>
      <c r="C20" s="70">
        <v>12</v>
      </c>
      <c r="D20" s="70">
        <v>1</v>
      </c>
      <c r="E20" s="70">
        <v>2015</v>
      </c>
      <c r="F20" s="70" t="s">
        <v>182</v>
      </c>
      <c r="G20" s="1073" t="s">
        <v>2252</v>
      </c>
      <c r="H20" s="70" t="s">
        <v>1680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2264</v>
      </c>
      <c r="B21" s="70">
        <v>13</v>
      </c>
      <c r="C21" s="70">
        <v>13</v>
      </c>
      <c r="D21" s="70">
        <v>1</v>
      </c>
      <c r="E21" s="70">
        <v>2016</v>
      </c>
      <c r="F21" s="70" t="s">
        <v>155</v>
      </c>
      <c r="G21" s="1073" t="s">
        <v>2252</v>
      </c>
      <c r="H21" s="70" t="s">
        <v>1680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2265</v>
      </c>
      <c r="B22" s="70">
        <v>14</v>
      </c>
      <c r="C22" s="70">
        <v>14</v>
      </c>
      <c r="D22" s="70">
        <v>1</v>
      </c>
      <c r="E22" s="70">
        <v>2017</v>
      </c>
      <c r="F22" s="70" t="s">
        <v>156</v>
      </c>
      <c r="G22" s="1073" t="s">
        <v>2252</v>
      </c>
      <c r="H22" s="70" t="s">
        <v>1680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2266</v>
      </c>
      <c r="B23" s="70">
        <v>15</v>
      </c>
      <c r="C23" s="70">
        <v>15</v>
      </c>
      <c r="D23" s="70">
        <v>1</v>
      </c>
      <c r="E23" s="70">
        <v>2018</v>
      </c>
      <c r="F23" s="70" t="s">
        <v>183</v>
      </c>
      <c r="G23" s="1073" t="s">
        <v>2252</v>
      </c>
      <c r="H23" s="70" t="s">
        <v>1680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2267</v>
      </c>
      <c r="B24" s="70">
        <v>16</v>
      </c>
      <c r="C24" s="70">
        <v>16</v>
      </c>
      <c r="D24" s="70">
        <v>1</v>
      </c>
      <c r="E24" s="70">
        <v>2019</v>
      </c>
      <c r="F24" s="70" t="s">
        <v>158</v>
      </c>
      <c r="G24" s="1073" t="s">
        <v>2252</v>
      </c>
      <c r="H24" s="70" t="s">
        <v>1680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2268</v>
      </c>
      <c r="B25" s="70">
        <v>17</v>
      </c>
      <c r="C25" s="70">
        <v>17</v>
      </c>
      <c r="D25" s="70">
        <v>1</v>
      </c>
      <c r="E25" s="70">
        <v>2020</v>
      </c>
      <c r="F25" s="70" t="s">
        <v>159</v>
      </c>
      <c r="G25" s="1073" t="s">
        <v>2252</v>
      </c>
      <c r="H25" s="70" t="s">
        <v>1680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2269</v>
      </c>
      <c r="B26" s="70">
        <v>18</v>
      </c>
      <c r="C26" s="70">
        <v>18</v>
      </c>
      <c r="D26" s="70">
        <v>1</v>
      </c>
      <c r="E26" s="70">
        <v>2021</v>
      </c>
      <c r="F26" s="70" t="s">
        <v>160</v>
      </c>
      <c r="G26" s="1073" t="s">
        <v>2252</v>
      </c>
      <c r="H26" s="70" t="s">
        <v>1680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2270</v>
      </c>
      <c r="B27" s="70">
        <v>19</v>
      </c>
      <c r="C27" s="70">
        <v>19</v>
      </c>
      <c r="D27" s="70">
        <v>1</v>
      </c>
      <c r="E27" s="70">
        <v>2022</v>
      </c>
      <c r="F27" s="70" t="s">
        <v>161</v>
      </c>
      <c r="G27" s="1073" t="s">
        <v>2252</v>
      </c>
      <c r="H27" s="70" t="s">
        <v>1680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2271</v>
      </c>
      <c r="B28" s="70">
        <v>20</v>
      </c>
      <c r="C28" s="70">
        <v>20</v>
      </c>
      <c r="D28" s="70">
        <v>1</v>
      </c>
      <c r="E28" s="70">
        <v>2023</v>
      </c>
      <c r="F28" s="70" t="s">
        <v>1539</v>
      </c>
      <c r="G28" s="1073" t="s">
        <v>2252</v>
      </c>
      <c r="H28" s="70" t="s">
        <v>1680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2272</v>
      </c>
      <c r="B29" s="70">
        <v>21</v>
      </c>
      <c r="C29" s="70">
        <v>21</v>
      </c>
      <c r="D29" s="70">
        <v>1</v>
      </c>
      <c r="E29" s="70">
        <v>2024</v>
      </c>
      <c r="F29" s="70" t="s">
        <v>1554</v>
      </c>
      <c r="G29" s="1073" t="s">
        <v>2252</v>
      </c>
      <c r="H29" s="70" t="s">
        <v>1680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2252</v>
      </c>
      <c r="H30" s="70" t="s">
        <v>1680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2252</v>
      </c>
      <c r="H31" s="70" t="s">
        <v>1680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2252</v>
      </c>
      <c r="H32" s="70" t="s">
        <v>1680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2252</v>
      </c>
      <c r="H33" s="70" t="s">
        <v>1680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2252</v>
      </c>
      <c r="H34" s="70" t="s">
        <v>1680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2252</v>
      </c>
      <c r="H35" s="70" t="s">
        <v>1680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2358</v>
      </c>
      <c r="B10" s="70">
        <v>2</v>
      </c>
      <c r="C10" s="70">
        <v>18</v>
      </c>
      <c r="D10" s="70">
        <v>2</v>
      </c>
      <c r="E10" s="70">
        <v>2024</v>
      </c>
      <c r="F10" s="70" t="s">
        <v>1554</v>
      </c>
      <c r="G10" s="1073" t="s">
        <v>2355</v>
      </c>
      <c r="H10" s="70" t="s">
        <v>2356</v>
      </c>
      <c r="I10" s="1066"/>
      <c r="J10" s="73">
        <v>66872</v>
      </c>
      <c r="K10" s="71">
        <v>78220520.000000015</v>
      </c>
      <c r="L10" s="71">
        <v>168647</v>
      </c>
      <c r="M10" s="71">
        <v>197814733.00000003</v>
      </c>
      <c r="N10" s="71">
        <v>88700</v>
      </c>
      <c r="O10" s="71">
        <v>201032195</v>
      </c>
      <c r="P10" s="71">
        <v>416</v>
      </c>
      <c r="Q10" s="71">
        <v>2604213</v>
      </c>
      <c r="R10" s="71">
        <v>0</v>
      </c>
      <c r="S10" s="71">
        <v>0</v>
      </c>
      <c r="T10" s="71">
        <v>0</v>
      </c>
      <c r="U10" s="71">
        <v>0</v>
      </c>
      <c r="V10" s="71">
        <v>0</v>
      </c>
      <c r="W10" s="71">
        <v>0</v>
      </c>
      <c r="X10" s="71">
        <v>0</v>
      </c>
      <c r="Y10" s="71">
        <v>0</v>
      </c>
      <c r="Z10" s="71">
        <v>479671661</v>
      </c>
      <c r="AA10" s="71">
        <v>125890593</v>
      </c>
      <c r="AB10" s="71">
        <v>654877214</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1692</v>
      </c>
      <c r="B11" s="70">
        <v>3</v>
      </c>
      <c r="C11" s="70">
        <v>18</v>
      </c>
      <c r="D11" s="70">
        <v>3</v>
      </c>
      <c r="E11" s="70">
        <v>2024</v>
      </c>
      <c r="F11" s="70" t="s">
        <v>1554</v>
      </c>
      <c r="G11" s="1073" t="s">
        <v>1689</v>
      </c>
      <c r="H11" s="70" t="s">
        <v>1690</v>
      </c>
      <c r="I11" s="1066"/>
      <c r="J11" s="73">
        <v>263706</v>
      </c>
      <c r="K11" s="71">
        <v>312741471.00000006</v>
      </c>
      <c r="L11" s="71">
        <v>807922</v>
      </c>
      <c r="M11" s="71">
        <v>959422802.99999988</v>
      </c>
      <c r="N11" s="71">
        <v>296200</v>
      </c>
      <c r="O11" s="71">
        <v>664546254</v>
      </c>
      <c r="P11" s="71">
        <v>3650</v>
      </c>
      <c r="Q11" s="71">
        <v>26609001</v>
      </c>
      <c r="R11" s="71">
        <v>0</v>
      </c>
      <c r="S11" s="71">
        <v>0</v>
      </c>
      <c r="T11" s="71">
        <v>0</v>
      </c>
      <c r="U11" s="71">
        <v>3</v>
      </c>
      <c r="V11" s="71">
        <v>38</v>
      </c>
      <c r="W11" s="71">
        <v>0</v>
      </c>
      <c r="X11" s="71">
        <v>16187.999999999998</v>
      </c>
      <c r="Y11" s="71">
        <v>230073</v>
      </c>
      <c r="Z11" s="71">
        <v>1963565790</v>
      </c>
      <c r="AA11" s="71">
        <v>690708531</v>
      </c>
      <c r="AB11" s="71">
        <v>3518304135.9999995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1688</v>
      </c>
      <c r="B12" s="70">
        <v>4</v>
      </c>
      <c r="C12" s="70">
        <v>18</v>
      </c>
      <c r="D12" s="70">
        <v>4</v>
      </c>
      <c r="E12" s="70">
        <v>2024</v>
      </c>
      <c r="F12" s="70" t="s">
        <v>1554</v>
      </c>
      <c r="G12" s="1073" t="s">
        <v>1685</v>
      </c>
      <c r="H12" s="70" t="s">
        <v>1686</v>
      </c>
      <c r="I12" s="1066"/>
      <c r="J12" s="73">
        <v>28564</v>
      </c>
      <c r="K12" s="71">
        <v>33633249.000000007</v>
      </c>
      <c r="L12" s="71">
        <v>169879</v>
      </c>
      <c r="M12" s="71">
        <v>200430279</v>
      </c>
      <c r="N12" s="71">
        <v>72100</v>
      </c>
      <c r="O12" s="71">
        <v>183280006</v>
      </c>
      <c r="P12" s="71">
        <v>4565</v>
      </c>
      <c r="Q12" s="71">
        <v>29354542.000000004</v>
      </c>
      <c r="R12" s="71">
        <v>0</v>
      </c>
      <c r="S12" s="71">
        <v>0</v>
      </c>
      <c r="T12" s="71">
        <v>0</v>
      </c>
      <c r="U12" s="71">
        <v>0</v>
      </c>
      <c r="V12" s="71">
        <v>0</v>
      </c>
      <c r="W12" s="71">
        <v>0</v>
      </c>
      <c r="X12" s="71">
        <v>0</v>
      </c>
      <c r="Y12" s="71">
        <v>0</v>
      </c>
      <c r="Z12" s="71">
        <v>446698075.99999994</v>
      </c>
      <c r="AA12" s="71">
        <v>10611473</v>
      </c>
      <c r="AB12" s="71">
        <v>172315468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2343</v>
      </c>
      <c r="B13" s="70">
        <v>5</v>
      </c>
      <c r="C13" s="70">
        <v>18</v>
      </c>
      <c r="D13" s="70">
        <v>5</v>
      </c>
      <c r="E13" s="70">
        <v>2024</v>
      </c>
      <c r="F13" s="70" t="s">
        <v>1554</v>
      </c>
      <c r="G13" s="1073" t="s">
        <v>2340</v>
      </c>
      <c r="H13" s="70" t="s">
        <v>2341</v>
      </c>
      <c r="I13" s="1066"/>
      <c r="J13" s="73">
        <v>131520</v>
      </c>
      <c r="K13" s="71">
        <v>156291467</v>
      </c>
      <c r="L13" s="71">
        <v>808198</v>
      </c>
      <c r="M13" s="71">
        <v>961874205</v>
      </c>
      <c r="N13" s="71">
        <v>138100</v>
      </c>
      <c r="O13" s="71">
        <v>359314054</v>
      </c>
      <c r="P13" s="71">
        <v>2339</v>
      </c>
      <c r="Q13" s="71">
        <v>17050959</v>
      </c>
      <c r="R13" s="71">
        <v>0</v>
      </c>
      <c r="S13" s="71">
        <v>0</v>
      </c>
      <c r="T13" s="71">
        <v>0</v>
      </c>
      <c r="U13" s="71">
        <v>0</v>
      </c>
      <c r="V13" s="71">
        <v>0</v>
      </c>
      <c r="W13" s="71">
        <v>0</v>
      </c>
      <c r="X13" s="71">
        <v>0</v>
      </c>
      <c r="Y13" s="71">
        <v>0</v>
      </c>
      <c r="Z13" s="71">
        <v>1494530685</v>
      </c>
      <c r="AA13" s="71">
        <v>213758441</v>
      </c>
      <c r="AB13" s="71">
        <v>1205659313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1679</v>
      </c>
      <c r="B14" s="70">
        <v>6</v>
      </c>
      <c r="C14" s="70">
        <v>18</v>
      </c>
      <c r="D14" s="70">
        <v>6</v>
      </c>
      <c r="E14" s="70">
        <v>2024</v>
      </c>
      <c r="F14" s="70" t="s">
        <v>1554</v>
      </c>
      <c r="G14" s="1073" t="s">
        <v>1676</v>
      </c>
      <c r="H14" s="70" t="s">
        <v>1677</v>
      </c>
      <c r="I14" s="1066"/>
      <c r="J14" s="73">
        <v>184099</v>
      </c>
      <c r="K14" s="71">
        <v>220018796.99999997</v>
      </c>
      <c r="L14" s="71">
        <v>99727</v>
      </c>
      <c r="M14" s="71">
        <v>119350710</v>
      </c>
      <c r="N14" s="71">
        <v>0</v>
      </c>
      <c r="O14" s="71">
        <v>0</v>
      </c>
      <c r="P14" s="71">
        <v>0</v>
      </c>
      <c r="Q14" s="71">
        <v>0</v>
      </c>
      <c r="R14" s="71">
        <v>0</v>
      </c>
      <c r="S14" s="71">
        <v>0</v>
      </c>
      <c r="T14" s="71">
        <v>0</v>
      </c>
      <c r="U14" s="71">
        <v>0</v>
      </c>
      <c r="V14" s="71">
        <v>8</v>
      </c>
      <c r="W14" s="71">
        <v>0</v>
      </c>
      <c r="X14" s="71">
        <v>0</v>
      </c>
      <c r="Y14" s="71">
        <v>48075</v>
      </c>
      <c r="Z14" s="71">
        <v>339417582</v>
      </c>
      <c r="AA14" s="71">
        <v>440758783.99999994</v>
      </c>
      <c r="AB14" s="71">
        <v>1816367633.0000002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1684</v>
      </c>
      <c r="B15" s="70">
        <v>7</v>
      </c>
      <c r="C15" s="70">
        <v>18</v>
      </c>
      <c r="D15" s="70">
        <v>7</v>
      </c>
      <c r="E15" s="70">
        <v>2024</v>
      </c>
      <c r="F15" s="70" t="s">
        <v>1554</v>
      </c>
      <c r="G15" s="1073" t="s">
        <v>1681</v>
      </c>
      <c r="H15" s="70" t="s">
        <v>1682</v>
      </c>
      <c r="I15" s="1066"/>
      <c r="J15" s="73">
        <v>146994</v>
      </c>
      <c r="K15" s="71">
        <v>175186111</v>
      </c>
      <c r="L15" s="71">
        <v>1226786</v>
      </c>
      <c r="M15" s="71">
        <v>1463833452</v>
      </c>
      <c r="N15" s="71">
        <v>141100</v>
      </c>
      <c r="O15" s="71">
        <v>369679905</v>
      </c>
      <c r="P15" s="71">
        <v>4562</v>
      </c>
      <c r="Q15" s="71">
        <v>33253031.999999996</v>
      </c>
      <c r="R15" s="71">
        <v>0</v>
      </c>
      <c r="S15" s="71">
        <v>0</v>
      </c>
      <c r="T15" s="71">
        <v>0</v>
      </c>
      <c r="U15" s="71">
        <v>0</v>
      </c>
      <c r="V15" s="71">
        <v>53</v>
      </c>
      <c r="W15" s="71">
        <v>0</v>
      </c>
      <c r="X15" s="71">
        <v>0</v>
      </c>
      <c r="Y15" s="71">
        <v>322298</v>
      </c>
      <c r="Z15" s="71">
        <v>2042274798.0000002</v>
      </c>
      <c r="AA15" s="71">
        <v>64047076</v>
      </c>
      <c r="AB15" s="71">
        <v>882114969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2318</v>
      </c>
      <c r="B16" s="70">
        <v>8</v>
      </c>
      <c r="C16" s="70">
        <v>18</v>
      </c>
      <c r="D16" s="70">
        <v>8</v>
      </c>
      <c r="E16" s="70">
        <v>2024</v>
      </c>
      <c r="F16" s="70" t="s">
        <v>1554</v>
      </c>
      <c r="G16" s="1073" t="s">
        <v>2315</v>
      </c>
      <c r="H16" s="70" t="s">
        <v>2316</v>
      </c>
      <c r="I16" s="1066"/>
      <c r="J16" s="73">
        <v>54025</v>
      </c>
      <c r="K16" s="71">
        <v>63597156.999999993</v>
      </c>
      <c r="L16" s="71">
        <v>79569</v>
      </c>
      <c r="M16" s="71">
        <v>93774924</v>
      </c>
      <c r="N16" s="71">
        <v>386200</v>
      </c>
      <c r="O16" s="71">
        <v>1022709801</v>
      </c>
      <c r="P16" s="71">
        <v>6705</v>
      </c>
      <c r="Q16" s="71">
        <v>46312889.000000007</v>
      </c>
      <c r="R16" s="71">
        <v>0</v>
      </c>
      <c r="S16" s="71">
        <v>0</v>
      </c>
      <c r="T16" s="71">
        <v>0</v>
      </c>
      <c r="U16" s="71">
        <v>0</v>
      </c>
      <c r="V16" s="71">
        <v>0</v>
      </c>
      <c r="W16" s="71">
        <v>0</v>
      </c>
      <c r="X16" s="71">
        <v>0</v>
      </c>
      <c r="Y16" s="71">
        <v>0</v>
      </c>
      <c r="Z16" s="71">
        <v>1226394771</v>
      </c>
      <c r="AA16" s="71">
        <v>23981978</v>
      </c>
      <c r="AB16" s="71">
        <v>390725022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1671</v>
      </c>
      <c r="B17" s="70">
        <v>9</v>
      </c>
      <c r="C17" s="70">
        <v>18</v>
      </c>
      <c r="D17" s="70">
        <v>9</v>
      </c>
      <c r="E17" s="70">
        <v>2024</v>
      </c>
      <c r="F17" s="70" t="s">
        <v>1554</v>
      </c>
      <c r="G17" s="1073" t="s">
        <v>1668</v>
      </c>
      <c r="H17" s="70" t="s">
        <v>1669</v>
      </c>
      <c r="I17" s="1066"/>
      <c r="J17" s="73">
        <v>886129</v>
      </c>
      <c r="K17" s="71">
        <v>1051626870.9999999</v>
      </c>
      <c r="L17" s="71">
        <v>1408311</v>
      </c>
      <c r="M17" s="71">
        <v>1673691915</v>
      </c>
      <c r="N17" s="71">
        <v>771700</v>
      </c>
      <c r="O17" s="71">
        <v>1945164709.0000002</v>
      </c>
      <c r="P17" s="71">
        <v>15150</v>
      </c>
      <c r="Q17" s="71">
        <v>100145070</v>
      </c>
      <c r="R17" s="71">
        <v>0</v>
      </c>
      <c r="S17" s="71">
        <v>0</v>
      </c>
      <c r="T17" s="71">
        <v>0</v>
      </c>
      <c r="U17" s="71">
        <v>0</v>
      </c>
      <c r="V17" s="71">
        <v>7</v>
      </c>
      <c r="W17" s="71">
        <v>0</v>
      </c>
      <c r="X17" s="71">
        <v>0</v>
      </c>
      <c r="Y17" s="71">
        <v>41207</v>
      </c>
      <c r="Z17" s="71">
        <v>4770669772</v>
      </c>
      <c r="AA17" s="71">
        <v>1921839269.0000002</v>
      </c>
      <c r="AB17" s="71">
        <v>9533733022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2354</v>
      </c>
      <c r="B18" s="70">
        <v>10</v>
      </c>
      <c r="C18" s="70">
        <v>18</v>
      </c>
      <c r="D18" s="70">
        <v>10</v>
      </c>
      <c r="E18" s="70">
        <v>2024</v>
      </c>
      <c r="F18" s="70" t="s">
        <v>1554</v>
      </c>
      <c r="G18" s="1073" t="s">
        <v>2352</v>
      </c>
      <c r="H18" s="70" t="s">
        <v>2331</v>
      </c>
      <c r="I18" s="1066"/>
      <c r="J18" s="73">
        <v>80041</v>
      </c>
      <c r="K18" s="71">
        <v>101047532</v>
      </c>
      <c r="L18" s="71">
        <v>221403</v>
      </c>
      <c r="M18" s="71">
        <v>278248589</v>
      </c>
      <c r="N18" s="71">
        <v>86700</v>
      </c>
      <c r="O18" s="71">
        <v>180018015.00000003</v>
      </c>
      <c r="P18" s="71">
        <v>864</v>
      </c>
      <c r="Q18" s="71">
        <v>5553100.0000000009</v>
      </c>
      <c r="R18" s="71">
        <v>0</v>
      </c>
      <c r="S18" s="71">
        <v>0</v>
      </c>
      <c r="T18" s="71">
        <v>0</v>
      </c>
      <c r="U18" s="71">
        <v>0</v>
      </c>
      <c r="V18" s="71">
        <v>0</v>
      </c>
      <c r="W18" s="71">
        <v>0</v>
      </c>
      <c r="X18" s="71">
        <v>0</v>
      </c>
      <c r="Y18" s="71">
        <v>0</v>
      </c>
      <c r="Z18" s="71">
        <v>564867235.99999988</v>
      </c>
      <c r="AA18" s="71">
        <v>52194880</v>
      </c>
      <c r="AB18" s="71">
        <v>555164160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62876</v>
      </c>
      <c r="K19" s="71">
        <v>74169035.999999985</v>
      </c>
      <c r="L19" s="71">
        <v>291896</v>
      </c>
      <c r="M19" s="71">
        <v>344828665</v>
      </c>
      <c r="N19" s="71">
        <v>752700</v>
      </c>
      <c r="O19" s="71">
        <v>2105693578.0000002</v>
      </c>
      <c r="P19" s="71">
        <v>5312</v>
      </c>
      <c r="Q19" s="71">
        <v>34154300.000000007</v>
      </c>
      <c r="R19" s="71">
        <v>0</v>
      </c>
      <c r="S19" s="71">
        <v>0</v>
      </c>
      <c r="T19" s="71">
        <v>0</v>
      </c>
      <c r="U19" s="71">
        <v>0</v>
      </c>
      <c r="V19" s="71">
        <v>0</v>
      </c>
      <c r="W19" s="71">
        <v>0</v>
      </c>
      <c r="X19" s="71">
        <v>0</v>
      </c>
      <c r="Y19" s="71">
        <v>0</v>
      </c>
      <c r="Z19" s="71">
        <v>2558845579.000001</v>
      </c>
      <c r="AA19" s="71">
        <v>18275520</v>
      </c>
      <c r="AB19" s="71">
        <v>275689707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25092</v>
      </c>
      <c r="K20" s="71">
        <v>30575111</v>
      </c>
      <c r="L20" s="71">
        <v>12024</v>
      </c>
      <c r="M20" s="71">
        <v>14660779</v>
      </c>
      <c r="N20" s="71">
        <v>0</v>
      </c>
      <c r="O20" s="71">
        <v>0</v>
      </c>
      <c r="P20" s="71">
        <v>0</v>
      </c>
      <c r="Q20" s="71">
        <v>0</v>
      </c>
      <c r="R20" s="71">
        <v>0</v>
      </c>
      <c r="S20" s="71">
        <v>0</v>
      </c>
      <c r="T20" s="71">
        <v>0</v>
      </c>
      <c r="U20" s="71">
        <v>0</v>
      </c>
      <c r="V20" s="71">
        <v>0</v>
      </c>
      <c r="W20" s="71">
        <v>0</v>
      </c>
      <c r="X20" s="71">
        <v>0</v>
      </c>
      <c r="Y20" s="71">
        <v>0</v>
      </c>
      <c r="Z20" s="71">
        <v>45235890</v>
      </c>
      <c r="AA20" s="71">
        <v>56016555.999999993</v>
      </c>
      <c r="AB20" s="71">
        <v>399733195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2272</v>
      </c>
      <c r="B21" s="70">
        <v>13</v>
      </c>
      <c r="C21" s="70">
        <v>18</v>
      </c>
      <c r="D21" s="70">
        <v>13</v>
      </c>
      <c r="E21" s="70">
        <v>2024</v>
      </c>
      <c r="F21" s="70" t="s">
        <v>1554</v>
      </c>
      <c r="G21" s="1073" t="s">
        <v>2252</v>
      </c>
      <c r="H21" s="70" t="s">
        <v>1680</v>
      </c>
      <c r="I21" s="1066"/>
      <c r="J21" s="73">
        <v>30800</v>
      </c>
      <c r="K21" s="71">
        <v>40468793</v>
      </c>
      <c r="L21" s="71">
        <v>63903</v>
      </c>
      <c r="M21" s="71">
        <v>83835740</v>
      </c>
      <c r="N21" s="71">
        <v>155900</v>
      </c>
      <c r="O21" s="71">
        <v>364343856</v>
      </c>
      <c r="P21" s="71">
        <v>3678</v>
      </c>
      <c r="Q21" s="71">
        <v>23646383</v>
      </c>
      <c r="R21" s="71">
        <v>0</v>
      </c>
      <c r="S21" s="71">
        <v>0</v>
      </c>
      <c r="T21" s="71">
        <v>0</v>
      </c>
      <c r="U21" s="71">
        <v>0</v>
      </c>
      <c r="V21" s="71">
        <v>0</v>
      </c>
      <c r="W21" s="71">
        <v>0</v>
      </c>
      <c r="X21" s="71">
        <v>0</v>
      </c>
      <c r="Y21" s="71">
        <v>0</v>
      </c>
      <c r="Z21" s="71">
        <v>512294771.99999994</v>
      </c>
      <c r="AA21" s="71">
        <v>12957492.000000002</v>
      </c>
      <c r="AB21" s="71">
        <v>188964685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2351</v>
      </c>
      <c r="B22" s="70">
        <v>14</v>
      </c>
      <c r="C22" s="70">
        <v>18</v>
      </c>
      <c r="D22" s="70">
        <v>14</v>
      </c>
      <c r="E22" s="70">
        <v>2024</v>
      </c>
      <c r="F22" s="70" t="s">
        <v>1554</v>
      </c>
      <c r="G22" s="1073" t="s">
        <v>2348</v>
      </c>
      <c r="H22" s="70" t="s">
        <v>2349</v>
      </c>
      <c r="I22" s="1066"/>
      <c r="J22" s="73">
        <v>91374</v>
      </c>
      <c r="K22" s="71">
        <v>113034076</v>
      </c>
      <c r="L22" s="71">
        <v>398161</v>
      </c>
      <c r="M22" s="71">
        <v>493149871.99999994</v>
      </c>
      <c r="N22" s="71">
        <v>82500</v>
      </c>
      <c r="O22" s="71">
        <v>178608308</v>
      </c>
      <c r="P22" s="71">
        <v>3767</v>
      </c>
      <c r="Q22" s="71">
        <v>24817807.000000004</v>
      </c>
      <c r="R22" s="71">
        <v>0</v>
      </c>
      <c r="S22" s="71">
        <v>0</v>
      </c>
      <c r="T22" s="71">
        <v>0</v>
      </c>
      <c r="U22" s="71">
        <v>0</v>
      </c>
      <c r="V22" s="71">
        <v>0</v>
      </c>
      <c r="W22" s="71">
        <v>0</v>
      </c>
      <c r="X22" s="71">
        <v>0</v>
      </c>
      <c r="Y22" s="71">
        <v>0</v>
      </c>
      <c r="Z22" s="71">
        <v>809610063</v>
      </c>
      <c r="AA22" s="71">
        <v>65465140</v>
      </c>
      <c r="AB22" s="71">
        <v>672090709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105388</v>
      </c>
      <c r="K23" s="71">
        <v>125221956</v>
      </c>
      <c r="L23" s="71">
        <v>554146</v>
      </c>
      <c r="M23" s="71">
        <v>659221522</v>
      </c>
      <c r="N23" s="71">
        <v>22400</v>
      </c>
      <c r="O23" s="71">
        <v>38761340</v>
      </c>
      <c r="P23" s="71">
        <v>0</v>
      </c>
      <c r="Q23" s="71">
        <v>0</v>
      </c>
      <c r="R23" s="71">
        <v>174</v>
      </c>
      <c r="S23" s="71">
        <v>1449079</v>
      </c>
      <c r="T23" s="71">
        <v>0</v>
      </c>
      <c r="U23" s="71">
        <v>0</v>
      </c>
      <c r="V23" s="71">
        <v>0</v>
      </c>
      <c r="W23" s="71">
        <v>0</v>
      </c>
      <c r="X23" s="71">
        <v>0</v>
      </c>
      <c r="Y23" s="71">
        <v>0</v>
      </c>
      <c r="Z23" s="71">
        <v>824653897.43401992</v>
      </c>
      <c r="AA23" s="71">
        <v>239124327</v>
      </c>
      <c r="AB23" s="71">
        <v>1341729329</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2335</v>
      </c>
      <c r="B24" s="70">
        <v>16</v>
      </c>
      <c r="C24" s="70">
        <v>18</v>
      </c>
      <c r="D24" s="70">
        <v>16</v>
      </c>
      <c r="E24" s="70">
        <v>2024</v>
      </c>
      <c r="F24" s="70" t="s">
        <v>1554</v>
      </c>
      <c r="G24" s="1073" t="s">
        <v>2332</v>
      </c>
      <c r="H24" s="70" t="s">
        <v>2333</v>
      </c>
      <c r="I24" s="1066"/>
      <c r="J24" s="73">
        <v>44289</v>
      </c>
      <c r="K24" s="71">
        <v>52415025</v>
      </c>
      <c r="L24" s="71">
        <v>131534</v>
      </c>
      <c r="M24" s="71">
        <v>155937634</v>
      </c>
      <c r="N24" s="71">
        <v>406300</v>
      </c>
      <c r="O24" s="71">
        <v>918773389</v>
      </c>
      <c r="P24" s="71">
        <v>6867</v>
      </c>
      <c r="Q24" s="71">
        <v>50061038</v>
      </c>
      <c r="R24" s="71">
        <v>0</v>
      </c>
      <c r="S24" s="71">
        <v>0</v>
      </c>
      <c r="T24" s="71">
        <v>0</v>
      </c>
      <c r="U24" s="71">
        <v>23</v>
      </c>
      <c r="V24" s="71">
        <v>34</v>
      </c>
      <c r="W24" s="71">
        <v>0</v>
      </c>
      <c r="X24" s="71">
        <v>143489</v>
      </c>
      <c r="Y24" s="71">
        <v>207997.00000000003</v>
      </c>
      <c r="Z24" s="71">
        <v>1177538572.0000002</v>
      </c>
      <c r="AA24" s="71">
        <v>137210274</v>
      </c>
      <c r="AB24" s="71">
        <v>587818715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2347</v>
      </c>
      <c r="B25" s="70">
        <v>17</v>
      </c>
      <c r="C25" s="70">
        <v>18</v>
      </c>
      <c r="D25" s="70">
        <v>17</v>
      </c>
      <c r="E25" s="70">
        <v>2024</v>
      </c>
      <c r="F25" s="70" t="s">
        <v>1554</v>
      </c>
      <c r="G25" s="1073" t="s">
        <v>2344</v>
      </c>
      <c r="H25" s="70" t="s">
        <v>2345</v>
      </c>
      <c r="I25" s="1066"/>
      <c r="J25" s="73">
        <v>116660</v>
      </c>
      <c r="K25" s="71">
        <v>139678662</v>
      </c>
      <c r="L25" s="71">
        <v>390571</v>
      </c>
      <c r="M25" s="71">
        <v>468337012.99999994</v>
      </c>
      <c r="N25" s="71">
        <v>83800</v>
      </c>
      <c r="O25" s="71">
        <v>170198376</v>
      </c>
      <c r="P25" s="71">
        <v>9800</v>
      </c>
      <c r="Q25" s="71">
        <v>67688648</v>
      </c>
      <c r="R25" s="71">
        <v>0</v>
      </c>
      <c r="S25" s="71">
        <v>0</v>
      </c>
      <c r="T25" s="71">
        <v>0</v>
      </c>
      <c r="U25" s="71">
        <v>0</v>
      </c>
      <c r="V25" s="71">
        <v>0</v>
      </c>
      <c r="W25" s="71">
        <v>0</v>
      </c>
      <c r="X25" s="71">
        <v>0</v>
      </c>
      <c r="Y25" s="71">
        <v>0</v>
      </c>
      <c r="Z25" s="71">
        <v>845902699</v>
      </c>
      <c r="AA25" s="71">
        <v>137311418</v>
      </c>
      <c r="AB25" s="71">
        <v>1037821746.9999999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2339</v>
      </c>
      <c r="B26" s="70">
        <v>18</v>
      </c>
      <c r="C26" s="70">
        <v>18</v>
      </c>
      <c r="D26" s="70">
        <v>18</v>
      </c>
      <c r="E26" s="70">
        <v>2024</v>
      </c>
      <c r="F26" s="70" t="s">
        <v>1554</v>
      </c>
      <c r="G26" s="1073" t="s">
        <v>2336</v>
      </c>
      <c r="H26" s="70" t="s">
        <v>2337</v>
      </c>
      <c r="I26" s="1066"/>
      <c r="J26" s="73">
        <v>95336</v>
      </c>
      <c r="K26" s="71">
        <v>113521102</v>
      </c>
      <c r="L26" s="71">
        <v>218067</v>
      </c>
      <c r="M26" s="71">
        <v>260012666.00000003</v>
      </c>
      <c r="N26" s="71">
        <v>63600</v>
      </c>
      <c r="O26" s="71">
        <v>126822652</v>
      </c>
      <c r="P26" s="71">
        <v>44</v>
      </c>
      <c r="Q26" s="71">
        <v>275302.00000000006</v>
      </c>
      <c r="R26" s="71">
        <v>0</v>
      </c>
      <c r="S26" s="71">
        <v>0</v>
      </c>
      <c r="T26" s="71">
        <v>0</v>
      </c>
      <c r="U26" s="71">
        <v>0</v>
      </c>
      <c r="V26" s="71">
        <v>17</v>
      </c>
      <c r="W26" s="71">
        <v>0</v>
      </c>
      <c r="X26" s="71">
        <v>0</v>
      </c>
      <c r="Y26" s="71">
        <v>106452</v>
      </c>
      <c r="Z26" s="71">
        <v>500738174</v>
      </c>
      <c r="AA26" s="71">
        <v>220670393.00000003</v>
      </c>
      <c r="AB26" s="71">
        <v>1078283744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2362</v>
      </c>
      <c r="B27" s="70">
        <v>19</v>
      </c>
      <c r="C27" s="70">
        <v>18</v>
      </c>
      <c r="D27" s="70">
        <v>19</v>
      </c>
      <c r="E27" s="70">
        <v>2024</v>
      </c>
      <c r="F27" s="70" t="s">
        <v>1554</v>
      </c>
      <c r="G27" s="1073" t="s">
        <v>2359</v>
      </c>
      <c r="H27" s="70" t="s">
        <v>2360</v>
      </c>
      <c r="I27" s="1066"/>
      <c r="J27" s="73">
        <v>640748</v>
      </c>
      <c r="K27" s="71">
        <v>777484466</v>
      </c>
      <c r="L27" s="71">
        <v>630871</v>
      </c>
      <c r="M27" s="71">
        <v>766344894</v>
      </c>
      <c r="N27" s="71">
        <v>7700</v>
      </c>
      <c r="O27" s="71">
        <v>16084965</v>
      </c>
      <c r="P27" s="71">
        <v>3155</v>
      </c>
      <c r="Q27" s="71">
        <v>18712640.999999996</v>
      </c>
      <c r="R27" s="71">
        <v>0</v>
      </c>
      <c r="S27" s="71">
        <v>0</v>
      </c>
      <c r="T27" s="71">
        <v>0</v>
      </c>
      <c r="U27" s="71">
        <v>0</v>
      </c>
      <c r="V27" s="71">
        <v>37</v>
      </c>
      <c r="W27" s="71">
        <v>0</v>
      </c>
      <c r="X27" s="71">
        <v>0</v>
      </c>
      <c r="Y27" s="71">
        <v>226883.99999999997</v>
      </c>
      <c r="Z27" s="71">
        <v>1578853849.9999998</v>
      </c>
      <c r="AA27" s="71">
        <v>1559750842</v>
      </c>
      <c r="AB27" s="71">
        <v>7634853547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2208</v>
      </c>
      <c r="B28" s="70">
        <v>20</v>
      </c>
      <c r="C28" s="70">
        <v>18</v>
      </c>
      <c r="D28" s="70">
        <v>20</v>
      </c>
      <c r="E28" s="70">
        <v>2024</v>
      </c>
      <c r="F28" s="70" t="s">
        <v>1554</v>
      </c>
      <c r="G28" s="1073" t="s">
        <v>2187</v>
      </c>
      <c r="H28" s="70" t="s">
        <v>2188</v>
      </c>
      <c r="I28" s="1066"/>
      <c r="J28" s="73">
        <v>28405</v>
      </c>
      <c r="K28" s="71">
        <v>32572347</v>
      </c>
      <c r="L28" s="71">
        <v>58101</v>
      </c>
      <c r="M28" s="71">
        <v>66718542</v>
      </c>
      <c r="N28" s="71">
        <v>269100</v>
      </c>
      <c r="O28" s="71">
        <v>717035948</v>
      </c>
      <c r="P28" s="71">
        <v>14912</v>
      </c>
      <c r="Q28" s="71">
        <v>103000505.99999999</v>
      </c>
      <c r="R28" s="71">
        <v>0</v>
      </c>
      <c r="S28" s="71">
        <v>0</v>
      </c>
      <c r="T28" s="71">
        <v>0</v>
      </c>
      <c r="U28" s="71">
        <v>0</v>
      </c>
      <c r="V28" s="71">
        <v>0</v>
      </c>
      <c r="W28" s="71">
        <v>0</v>
      </c>
      <c r="X28" s="71">
        <v>0</v>
      </c>
      <c r="Y28" s="71">
        <v>0</v>
      </c>
      <c r="Z28" s="71">
        <v>919327342.99999988</v>
      </c>
      <c r="AA28" s="71">
        <v>11828194</v>
      </c>
      <c r="AB28" s="71">
        <v>194259110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1581</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1581</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1581</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1581</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1581</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1581</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1581</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1581</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1581</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1581</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1581</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1581</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1581</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1581</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1581</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1581</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1581</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1581</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1581</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1581</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1581</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1581</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1581</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1581</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1581</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1581</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1581</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1581</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1581</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1581</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1581</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1581</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1581</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1581</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1581</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1581</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1581</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1581</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1581</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1581</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1581</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1581</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1581</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1581</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1581</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1581</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1581</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1581</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1581</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1581</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1581</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1581</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1581</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1581</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1581</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1581</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1581</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1581</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1581</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1581</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1581</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1581</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1581</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1581</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1581</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1581</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1581</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1581</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1581</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1581</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1581</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1581</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1581</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1581</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1581</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1581</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1581</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1581</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1581</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1581</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1581</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1581</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1581</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1581</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1581</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1581</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1581</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1581</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1581</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1581</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1581</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1581</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1581</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1581</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1581</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1581</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1581</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1581</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1581</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1581</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1581</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1581</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1581</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1581</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1581</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1581</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1581</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1581</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1581</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1581</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1581</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1581</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1581</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1581</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1581</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1581</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1581</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1581</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1581</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1581</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1581</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1581</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1581</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1581</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1581</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1581</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1581</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1581</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1581</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1581</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1581</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1581</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1581</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1581</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1581</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1581</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1581</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1581</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1581</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1581</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1581</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1581</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1581</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1581</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1581</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1581</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1581</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1581</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1581</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1581</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1581</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1581</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1581</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1581</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1581</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1581</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1581</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1581</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1581</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1581</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1582</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2357</v>
      </c>
      <c r="B190" s="70">
        <v>182</v>
      </c>
      <c r="C190" s="70">
        <v>16</v>
      </c>
      <c r="D190" s="70">
        <v>2</v>
      </c>
      <c r="E190" s="70">
        <v>2022</v>
      </c>
      <c r="F190" s="70" t="s">
        <v>161</v>
      </c>
      <c r="G190" s="1073" t="s">
        <v>2355</v>
      </c>
      <c r="H190" s="70" t="s">
        <v>2356</v>
      </c>
      <c r="I190" s="1066"/>
      <c r="J190" s="73"/>
      <c r="K190" s="71"/>
      <c r="L190" s="71"/>
      <c r="M190" s="71"/>
      <c r="N190" s="71"/>
      <c r="O190" s="71"/>
      <c r="P190" s="71"/>
      <c r="Q190" s="71"/>
      <c r="R190" s="71"/>
      <c r="S190" s="71"/>
      <c r="T190" s="71"/>
      <c r="U190" s="71"/>
      <c r="V190" s="71"/>
      <c r="W190" s="71"/>
      <c r="X190" s="71"/>
      <c r="Y190" s="71"/>
      <c r="Z190" s="71"/>
      <c r="AA190" s="71"/>
      <c r="AB190" s="71"/>
      <c r="AC190" s="72"/>
      <c r="AD190" s="71">
        <v>14732580.960971279</v>
      </c>
      <c r="AE190" s="71">
        <v>363661.4457747839</v>
      </c>
      <c r="AF190" s="71">
        <v>1645329.6492021917</v>
      </c>
      <c r="AG190" s="71">
        <v>11982930.693478726</v>
      </c>
      <c r="AH190" s="71">
        <v>25701625.881179653</v>
      </c>
      <c r="AI190" s="71">
        <v>0</v>
      </c>
      <c r="AJ190" s="71">
        <v>0</v>
      </c>
      <c r="AK190" s="71">
        <v>1420400.2384782713</v>
      </c>
      <c r="AL190" s="71">
        <v>0</v>
      </c>
      <c r="AM190" s="71">
        <v>0</v>
      </c>
      <c r="AN190" s="71">
        <v>55846528.86908491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1691</v>
      </c>
      <c r="B191" s="70">
        <v>183</v>
      </c>
      <c r="C191" s="70">
        <v>16</v>
      </c>
      <c r="D191" s="70">
        <v>3</v>
      </c>
      <c r="E191" s="70">
        <v>2022</v>
      </c>
      <c r="F191" s="70" t="s">
        <v>161</v>
      </c>
      <c r="G191" s="1073" t="s">
        <v>1689</v>
      </c>
      <c r="H191" s="70" t="s">
        <v>1690</v>
      </c>
      <c r="I191" s="1066"/>
      <c r="J191" s="73"/>
      <c r="K191" s="71"/>
      <c r="L191" s="71"/>
      <c r="M191" s="71"/>
      <c r="N191" s="71"/>
      <c r="O191" s="71"/>
      <c r="P191" s="71"/>
      <c r="Q191" s="71"/>
      <c r="R191" s="71"/>
      <c r="S191" s="71"/>
      <c r="T191" s="71"/>
      <c r="U191" s="71"/>
      <c r="V191" s="71"/>
      <c r="W191" s="71"/>
      <c r="X191" s="71"/>
      <c r="Y191" s="71"/>
      <c r="Z191" s="71"/>
      <c r="AA191" s="71"/>
      <c r="AB191" s="71"/>
      <c r="AC191" s="72"/>
      <c r="AD191" s="71">
        <v>91275795.233672634</v>
      </c>
      <c r="AE191" s="71">
        <v>2731171.6743902136</v>
      </c>
      <c r="AF191" s="71">
        <v>2636657.9734076965</v>
      </c>
      <c r="AG191" s="71">
        <v>118942995.49296191</v>
      </c>
      <c r="AH191" s="71">
        <v>119191000.85176225</v>
      </c>
      <c r="AI191" s="71">
        <v>0</v>
      </c>
      <c r="AJ191" s="71">
        <v>0</v>
      </c>
      <c r="AK191" s="71">
        <v>5806725.3021935793</v>
      </c>
      <c r="AL191" s="71">
        <v>0</v>
      </c>
      <c r="AM191" s="71">
        <v>0</v>
      </c>
      <c r="AN191" s="71">
        <v>340584346.52838826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1687</v>
      </c>
      <c r="B192" s="70">
        <v>184</v>
      </c>
      <c r="C192" s="70">
        <v>16</v>
      </c>
      <c r="D192" s="70">
        <v>4</v>
      </c>
      <c r="E192" s="70">
        <v>2022</v>
      </c>
      <c r="F192" s="70" t="s">
        <v>161</v>
      </c>
      <c r="G192" s="1073" t="s">
        <v>1685</v>
      </c>
      <c r="H192" s="70" t="s">
        <v>1686</v>
      </c>
      <c r="I192" s="1066"/>
      <c r="J192" s="73"/>
      <c r="K192" s="71"/>
      <c r="L192" s="71"/>
      <c r="M192" s="71"/>
      <c r="N192" s="71"/>
      <c r="O192" s="71"/>
      <c r="P192" s="71"/>
      <c r="Q192" s="71"/>
      <c r="R192" s="71"/>
      <c r="S192" s="71"/>
      <c r="T192" s="71"/>
      <c r="U192" s="71"/>
      <c r="V192" s="71"/>
      <c r="W192" s="71"/>
      <c r="X192" s="71"/>
      <c r="Y192" s="71"/>
      <c r="Z192" s="71"/>
      <c r="AA192" s="71"/>
      <c r="AB192" s="71"/>
      <c r="AC192" s="72"/>
      <c r="AD192" s="71">
        <v>3869914.5886009242</v>
      </c>
      <c r="AE192" s="71">
        <v>192963.21612539553</v>
      </c>
      <c r="AF192" s="71">
        <v>213410.95868312949</v>
      </c>
      <c r="AG192" s="71">
        <v>4661998.1840013396</v>
      </c>
      <c r="AH192" s="71">
        <v>5806577.9443529183</v>
      </c>
      <c r="AI192" s="71">
        <v>0</v>
      </c>
      <c r="AJ192" s="71">
        <v>0</v>
      </c>
      <c r="AK192" s="71">
        <v>337926.12946342141</v>
      </c>
      <c r="AL192" s="71">
        <v>0</v>
      </c>
      <c r="AM192" s="71">
        <v>0</v>
      </c>
      <c r="AN192" s="71">
        <v>15082791.021227127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2342</v>
      </c>
      <c r="B193" s="70">
        <v>185</v>
      </c>
      <c r="C193" s="70">
        <v>16</v>
      </c>
      <c r="D193" s="70">
        <v>5</v>
      </c>
      <c r="E193" s="70">
        <v>2022</v>
      </c>
      <c r="F193" s="70" t="s">
        <v>161</v>
      </c>
      <c r="G193" s="1073" t="s">
        <v>2340</v>
      </c>
      <c r="H193" s="70" t="s">
        <v>2341</v>
      </c>
      <c r="I193" s="1066"/>
      <c r="J193" s="73"/>
      <c r="K193" s="71"/>
      <c r="L193" s="71"/>
      <c r="M193" s="71"/>
      <c r="N193" s="71"/>
      <c r="O193" s="71"/>
      <c r="P193" s="71"/>
      <c r="Q193" s="71"/>
      <c r="R193" s="71"/>
      <c r="S193" s="71"/>
      <c r="T193" s="71"/>
      <c r="U193" s="71"/>
      <c r="V193" s="71"/>
      <c r="W193" s="71"/>
      <c r="X193" s="71"/>
      <c r="Y193" s="71"/>
      <c r="Z193" s="71"/>
      <c r="AA193" s="71"/>
      <c r="AB193" s="71"/>
      <c r="AC193" s="72"/>
      <c r="AD193" s="71">
        <v>41624640.778362103</v>
      </c>
      <c r="AE193" s="71">
        <v>1098405.9994830207</v>
      </c>
      <c r="AF193" s="71">
        <v>1473224.0373609585</v>
      </c>
      <c r="AG193" s="71">
        <v>22494584.393527374</v>
      </c>
      <c r="AH193" s="71">
        <v>37326348.65822085</v>
      </c>
      <c r="AI193" s="71">
        <v>0</v>
      </c>
      <c r="AJ193" s="71">
        <v>0</v>
      </c>
      <c r="AK193" s="71">
        <v>2122207.0835809442</v>
      </c>
      <c r="AL193" s="71">
        <v>0</v>
      </c>
      <c r="AM193" s="71">
        <v>0</v>
      </c>
      <c r="AN193" s="71">
        <v>106139410.95053524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1678</v>
      </c>
      <c r="B194" s="70">
        <v>186</v>
      </c>
      <c r="C194" s="70">
        <v>16</v>
      </c>
      <c r="D194" s="70">
        <v>6</v>
      </c>
      <c r="E194" s="70">
        <v>2022</v>
      </c>
      <c r="F194" s="70" t="s">
        <v>161</v>
      </c>
      <c r="G194" s="1073" t="s">
        <v>1676</v>
      </c>
      <c r="H194" s="70" t="s">
        <v>1677</v>
      </c>
      <c r="I194" s="1066"/>
      <c r="J194" s="73"/>
      <c r="K194" s="71"/>
      <c r="L194" s="71"/>
      <c r="M194" s="71"/>
      <c r="N194" s="71"/>
      <c r="O194" s="71"/>
      <c r="P194" s="71"/>
      <c r="Q194" s="71"/>
      <c r="R194" s="71"/>
      <c r="S194" s="71"/>
      <c r="T194" s="71"/>
      <c r="U194" s="71"/>
      <c r="V194" s="71"/>
      <c r="W194" s="71"/>
      <c r="X194" s="71"/>
      <c r="Y194" s="71"/>
      <c r="Z194" s="71"/>
      <c r="AA194" s="71"/>
      <c r="AB194" s="71"/>
      <c r="AC194" s="72"/>
      <c r="AD194" s="71">
        <v>74183452.937943548</v>
      </c>
      <c r="AE194" s="71">
        <v>990049.73196645244</v>
      </c>
      <c r="AF194" s="71">
        <v>4199376.9289260963</v>
      </c>
      <c r="AG194" s="71">
        <v>67814642.785530254</v>
      </c>
      <c r="AH194" s="71">
        <v>89140224.956485599</v>
      </c>
      <c r="AI194" s="71">
        <v>0</v>
      </c>
      <c r="AJ194" s="71">
        <v>0</v>
      </c>
      <c r="AK194" s="71">
        <v>4259263.8060187064</v>
      </c>
      <c r="AL194" s="71">
        <v>0</v>
      </c>
      <c r="AM194" s="71">
        <v>0</v>
      </c>
      <c r="AN194" s="71">
        <v>240587011.14687064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1683</v>
      </c>
      <c r="B195" s="70">
        <v>187</v>
      </c>
      <c r="C195" s="70">
        <v>16</v>
      </c>
      <c r="D195" s="70">
        <v>7</v>
      </c>
      <c r="E195" s="70">
        <v>2022</v>
      </c>
      <c r="F195" s="70" t="s">
        <v>161</v>
      </c>
      <c r="G195" s="1073" t="s">
        <v>1681</v>
      </c>
      <c r="H195" s="70" t="s">
        <v>1682</v>
      </c>
      <c r="I195" s="1066"/>
      <c r="J195" s="73"/>
      <c r="K195" s="71"/>
      <c r="L195" s="71"/>
      <c r="M195" s="71"/>
      <c r="N195" s="71"/>
      <c r="O195" s="71"/>
      <c r="P195" s="71"/>
      <c r="Q195" s="71"/>
      <c r="R195" s="71"/>
      <c r="S195" s="71"/>
      <c r="T195" s="71"/>
      <c r="U195" s="71"/>
      <c r="V195" s="71"/>
      <c r="W195" s="71"/>
      <c r="X195" s="71"/>
      <c r="Y195" s="71"/>
      <c r="Z195" s="71"/>
      <c r="AA195" s="71"/>
      <c r="AB195" s="71"/>
      <c r="AC195" s="72"/>
      <c r="AD195" s="71">
        <v>14255002.050745811</v>
      </c>
      <c r="AE195" s="71">
        <v>523969.3484020356</v>
      </c>
      <c r="AF195" s="71">
        <v>1700403.4449913865</v>
      </c>
      <c r="AG195" s="71">
        <v>18051209.698509619</v>
      </c>
      <c r="AH195" s="71">
        <v>32560790.664050728</v>
      </c>
      <c r="AI195" s="71">
        <v>0</v>
      </c>
      <c r="AJ195" s="71">
        <v>0</v>
      </c>
      <c r="AK195" s="71">
        <v>1978230.1503170102</v>
      </c>
      <c r="AL195" s="71">
        <v>0</v>
      </c>
      <c r="AM195" s="71">
        <v>0</v>
      </c>
      <c r="AN195" s="71">
        <v>69069605.357016593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2317</v>
      </c>
      <c r="B196" s="70">
        <v>188</v>
      </c>
      <c r="C196" s="70">
        <v>16</v>
      </c>
      <c r="D196" s="70">
        <v>8</v>
      </c>
      <c r="E196" s="70">
        <v>2022</v>
      </c>
      <c r="F196" s="70" t="s">
        <v>161</v>
      </c>
      <c r="G196" s="1073" t="s">
        <v>2315</v>
      </c>
      <c r="H196" s="70" t="s">
        <v>2316</v>
      </c>
      <c r="I196" s="1066"/>
      <c r="J196" s="73"/>
      <c r="K196" s="71"/>
      <c r="L196" s="71"/>
      <c r="M196" s="71"/>
      <c r="N196" s="71"/>
      <c r="O196" s="71"/>
      <c r="P196" s="71"/>
      <c r="Q196" s="71"/>
      <c r="R196" s="71"/>
      <c r="S196" s="71"/>
      <c r="T196" s="71"/>
      <c r="U196" s="71"/>
      <c r="V196" s="71"/>
      <c r="W196" s="71"/>
      <c r="X196" s="71"/>
      <c r="Y196" s="71"/>
      <c r="Z196" s="71"/>
      <c r="AA196" s="71"/>
      <c r="AB196" s="71"/>
      <c r="AC196" s="72"/>
      <c r="AD196" s="71">
        <v>6413921.7288989201</v>
      </c>
      <c r="AE196" s="71">
        <v>310225.47823236667</v>
      </c>
      <c r="AF196" s="71">
        <v>791685.8144696739</v>
      </c>
      <c r="AG196" s="71">
        <v>9731699.6312423386</v>
      </c>
      <c r="AH196" s="71">
        <v>15603732.364406548</v>
      </c>
      <c r="AI196" s="71">
        <v>0</v>
      </c>
      <c r="AJ196" s="71">
        <v>0</v>
      </c>
      <c r="AK196" s="71">
        <v>828997.23009368184</v>
      </c>
      <c r="AL196" s="71">
        <v>0</v>
      </c>
      <c r="AM196" s="71">
        <v>0</v>
      </c>
      <c r="AN196" s="71">
        <v>33680262.247343533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1670</v>
      </c>
      <c r="B197" s="70">
        <v>189</v>
      </c>
      <c r="C197" s="70">
        <v>16</v>
      </c>
      <c r="D197" s="70">
        <v>9</v>
      </c>
      <c r="E197" s="70">
        <v>2022</v>
      </c>
      <c r="F197" s="70" t="s">
        <v>161</v>
      </c>
      <c r="G197" s="1073" t="s">
        <v>1668</v>
      </c>
      <c r="H197" s="70" t="s">
        <v>1669</v>
      </c>
      <c r="I197" s="1066"/>
      <c r="J197" s="73"/>
      <c r="K197" s="71"/>
      <c r="L197" s="71"/>
      <c r="M197" s="71"/>
      <c r="N197" s="71"/>
      <c r="O197" s="71"/>
      <c r="P197" s="71"/>
      <c r="Q197" s="71"/>
      <c r="R197" s="71"/>
      <c r="S197" s="71"/>
      <c r="T197" s="71"/>
      <c r="U197" s="71"/>
      <c r="V197" s="71"/>
      <c r="W197" s="71"/>
      <c r="X197" s="71"/>
      <c r="Y197" s="71"/>
      <c r="Z197" s="71"/>
      <c r="AA197" s="71"/>
      <c r="AB197" s="71"/>
      <c r="AC197" s="72"/>
      <c r="AD197" s="71">
        <v>272013997.52079463</v>
      </c>
      <c r="AE197" s="71">
        <v>8564598.131104093</v>
      </c>
      <c r="AF197" s="71">
        <v>5947969.9452330284</v>
      </c>
      <c r="AG197" s="71">
        <v>457779859.70279306</v>
      </c>
      <c r="AH197" s="71">
        <v>472831261.37302506</v>
      </c>
      <c r="AI197" s="71">
        <v>0</v>
      </c>
      <c r="AJ197" s="71">
        <v>0</v>
      </c>
      <c r="AK197" s="71">
        <v>23665030.118697662</v>
      </c>
      <c r="AL197" s="71">
        <v>0</v>
      </c>
      <c r="AM197" s="71">
        <v>0</v>
      </c>
      <c r="AN197" s="71">
        <v>1240802716.7916474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2353</v>
      </c>
      <c r="B198" s="70">
        <v>190</v>
      </c>
      <c r="C198" s="70">
        <v>16</v>
      </c>
      <c r="D198" s="70">
        <v>10</v>
      </c>
      <c r="E198" s="70">
        <v>2022</v>
      </c>
      <c r="F198" s="70" t="s">
        <v>161</v>
      </c>
      <c r="G198" s="1073" t="s">
        <v>2352</v>
      </c>
      <c r="H198" s="70" t="s">
        <v>2331</v>
      </c>
      <c r="I198" s="1066"/>
      <c r="J198" s="73"/>
      <c r="K198" s="71"/>
      <c r="L198" s="71"/>
      <c r="M198" s="71"/>
      <c r="N198" s="71"/>
      <c r="O198" s="71"/>
      <c r="P198" s="71"/>
      <c r="Q198" s="71"/>
      <c r="R198" s="71"/>
      <c r="S198" s="71"/>
      <c r="T198" s="71"/>
      <c r="U198" s="71"/>
      <c r="V198" s="71"/>
      <c r="W198" s="71"/>
      <c r="X198" s="71"/>
      <c r="Y198" s="71"/>
      <c r="Z198" s="71"/>
      <c r="AA198" s="71"/>
      <c r="AB198" s="71"/>
      <c r="AC198" s="72"/>
      <c r="AD198" s="71">
        <v>41032329.527062431</v>
      </c>
      <c r="AE198" s="71">
        <v>384442.09981905727</v>
      </c>
      <c r="AF198" s="71">
        <v>771033.14104872593</v>
      </c>
      <c r="AG198" s="71">
        <v>12532443.787410444</v>
      </c>
      <c r="AH198" s="71">
        <v>22520731.588954449</v>
      </c>
      <c r="AI198" s="71">
        <v>0</v>
      </c>
      <c r="AJ198" s="71">
        <v>0</v>
      </c>
      <c r="AK198" s="71">
        <v>1336209.2425248318</v>
      </c>
      <c r="AL198" s="71">
        <v>0</v>
      </c>
      <c r="AM198" s="71">
        <v>0</v>
      </c>
      <c r="AN198" s="71">
        <v>78577189.386819944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2245622.7684643092</v>
      </c>
      <c r="AE199" s="71">
        <v>399285.42413639539</v>
      </c>
      <c r="AF199" s="71">
        <v>1638445.4247285426</v>
      </c>
      <c r="AG199" s="71">
        <v>6617792.0989626106</v>
      </c>
      <c r="AH199" s="71">
        <v>11005894.251099207</v>
      </c>
      <c r="AI199" s="71">
        <v>0</v>
      </c>
      <c r="AJ199" s="71">
        <v>0</v>
      </c>
      <c r="AK199" s="71">
        <v>535103.50802308694</v>
      </c>
      <c r="AL199" s="71">
        <v>0</v>
      </c>
      <c r="AM199" s="71">
        <v>0</v>
      </c>
      <c r="AN199" s="71">
        <v>22442143.475414153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2628548.9608329539</v>
      </c>
      <c r="AE200" s="71">
        <v>357724.11604784866</v>
      </c>
      <c r="AF200" s="71">
        <v>158337.16289393476</v>
      </c>
      <c r="AG200" s="71">
        <v>12372907.72788188</v>
      </c>
      <c r="AH200" s="71">
        <v>7385458.2021301556</v>
      </c>
      <c r="AI200" s="71">
        <v>0</v>
      </c>
      <c r="AJ200" s="71">
        <v>0</v>
      </c>
      <c r="AK200" s="71">
        <v>464729.13257120893</v>
      </c>
      <c r="AL200" s="71">
        <v>0</v>
      </c>
      <c r="AM200" s="71">
        <v>0</v>
      </c>
      <c r="AN200" s="71">
        <v>23367705.302357983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2270</v>
      </c>
      <c r="B201" s="70">
        <v>193</v>
      </c>
      <c r="C201" s="70">
        <v>16</v>
      </c>
      <c r="D201" s="70">
        <v>13</v>
      </c>
      <c r="E201" s="70">
        <v>2022</v>
      </c>
      <c r="F201" s="70" t="s">
        <v>161</v>
      </c>
      <c r="G201" s="1073" t="s">
        <v>2252</v>
      </c>
      <c r="H201" s="70" t="s">
        <v>1680</v>
      </c>
      <c r="I201" s="1066"/>
      <c r="J201" s="73"/>
      <c r="K201" s="71"/>
      <c r="L201" s="71"/>
      <c r="M201" s="71"/>
      <c r="N201" s="71"/>
      <c r="O201" s="71"/>
      <c r="P201" s="71"/>
      <c r="Q201" s="71"/>
      <c r="R201" s="71"/>
      <c r="S201" s="71"/>
      <c r="T201" s="71"/>
      <c r="U201" s="71"/>
      <c r="V201" s="71"/>
      <c r="W201" s="71"/>
      <c r="X201" s="71"/>
      <c r="Y201" s="71"/>
      <c r="Z201" s="71"/>
      <c r="AA201" s="71"/>
      <c r="AB201" s="71"/>
      <c r="AC201" s="72"/>
      <c r="AD201" s="71">
        <v>645065.21350508183</v>
      </c>
      <c r="AE201" s="71">
        <v>179604.22423979122</v>
      </c>
      <c r="AF201" s="71">
        <v>454358.8152608563</v>
      </c>
      <c r="AG201" s="71">
        <v>6706423.2431451455</v>
      </c>
      <c r="AH201" s="71">
        <v>7576311.859663669</v>
      </c>
      <c r="AI201" s="71">
        <v>0</v>
      </c>
      <c r="AJ201" s="71">
        <v>0</v>
      </c>
      <c r="AK201" s="71">
        <v>369174.93470994337</v>
      </c>
      <c r="AL201" s="71">
        <v>0</v>
      </c>
      <c r="AM201" s="71">
        <v>0</v>
      </c>
      <c r="AN201" s="71">
        <v>15930938.290524486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2350</v>
      </c>
      <c r="B202" s="70">
        <v>194</v>
      </c>
      <c r="C202" s="70">
        <v>16</v>
      </c>
      <c r="D202" s="70">
        <v>14</v>
      </c>
      <c r="E202" s="70">
        <v>2022</v>
      </c>
      <c r="F202" s="70" t="s">
        <v>161</v>
      </c>
      <c r="G202" s="1073" t="s">
        <v>2348</v>
      </c>
      <c r="H202" s="70" t="s">
        <v>2349</v>
      </c>
      <c r="I202" s="1066"/>
      <c r="J202" s="73"/>
      <c r="K202" s="71"/>
      <c r="L202" s="71"/>
      <c r="M202" s="71"/>
      <c r="N202" s="71"/>
      <c r="O202" s="71"/>
      <c r="P202" s="71"/>
      <c r="Q202" s="71"/>
      <c r="R202" s="71"/>
      <c r="S202" s="71"/>
      <c r="T202" s="71"/>
      <c r="U202" s="71"/>
      <c r="V202" s="71"/>
      <c r="W202" s="71"/>
      <c r="X202" s="71"/>
      <c r="Y202" s="71"/>
      <c r="Z202" s="71"/>
      <c r="AA202" s="71"/>
      <c r="AB202" s="71"/>
      <c r="AC202" s="72"/>
      <c r="AD202" s="71">
        <v>7257098.6435270216</v>
      </c>
      <c r="AE202" s="71">
        <v>277570.16473422281</v>
      </c>
      <c r="AF202" s="71">
        <v>729727.79420682986</v>
      </c>
      <c r="AG202" s="71">
        <v>16278586.814858923</v>
      </c>
      <c r="AH202" s="71">
        <v>22387712.373097755</v>
      </c>
      <c r="AI202" s="71">
        <v>0</v>
      </c>
      <c r="AJ202" s="71">
        <v>0</v>
      </c>
      <c r="AK202" s="71">
        <v>1345506.4077221442</v>
      </c>
      <c r="AL202" s="71">
        <v>0</v>
      </c>
      <c r="AM202" s="71">
        <v>0</v>
      </c>
      <c r="AN202" s="71">
        <v>48276202.198146895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5305110.0486508906</v>
      </c>
      <c r="AE203" s="71">
        <v>644200.27537247422</v>
      </c>
      <c r="AF203" s="71">
        <v>1349307.9968352704</v>
      </c>
      <c r="AG203" s="71">
        <v>20509246.763838589</v>
      </c>
      <c r="AH203" s="71">
        <v>31641223.04138926</v>
      </c>
      <c r="AI203" s="71">
        <v>0</v>
      </c>
      <c r="AJ203" s="71">
        <v>0</v>
      </c>
      <c r="AK203" s="71">
        <v>1873378.7872584327</v>
      </c>
      <c r="AL203" s="71">
        <v>0</v>
      </c>
      <c r="AM203" s="71">
        <v>0</v>
      </c>
      <c r="AN203" s="71">
        <v>61322466.91334492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2334</v>
      </c>
      <c r="B204" s="70">
        <v>196</v>
      </c>
      <c r="C204" s="70">
        <v>16</v>
      </c>
      <c r="D204" s="70">
        <v>16</v>
      </c>
      <c r="E204" s="70">
        <v>2022</v>
      </c>
      <c r="F204" s="70" t="s">
        <v>161</v>
      </c>
      <c r="G204" s="1073" t="s">
        <v>2332</v>
      </c>
      <c r="H204" s="70" t="s">
        <v>2333</v>
      </c>
      <c r="I204" s="1066"/>
      <c r="J204" s="73"/>
      <c r="K204" s="71"/>
      <c r="L204" s="71"/>
      <c r="M204" s="71"/>
      <c r="N204" s="71"/>
      <c r="O204" s="71"/>
      <c r="P204" s="71"/>
      <c r="Q204" s="71"/>
      <c r="R204" s="71"/>
      <c r="S204" s="71"/>
      <c r="T204" s="71"/>
      <c r="U204" s="71"/>
      <c r="V204" s="71"/>
      <c r="W204" s="71"/>
      <c r="X204" s="71"/>
      <c r="Y204" s="71"/>
      <c r="Z204" s="71"/>
      <c r="AA204" s="71"/>
      <c r="AB204" s="71"/>
      <c r="AC204" s="72"/>
      <c r="AD204" s="71">
        <v>1821349.7800995391</v>
      </c>
      <c r="AE204" s="71">
        <v>81638.283745359644</v>
      </c>
      <c r="AF204" s="71">
        <v>123916.04052568808</v>
      </c>
      <c r="AG204" s="71">
        <v>11084801.765762374</v>
      </c>
      <c r="AH204" s="71">
        <v>14580062.746726802</v>
      </c>
      <c r="AI204" s="71">
        <v>0</v>
      </c>
      <c r="AJ204" s="71">
        <v>0</v>
      </c>
      <c r="AK204" s="71">
        <v>782124.02222389902</v>
      </c>
      <c r="AL204" s="71">
        <v>0</v>
      </c>
      <c r="AM204" s="71">
        <v>0</v>
      </c>
      <c r="AN204" s="71">
        <v>28473892.639083661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2346</v>
      </c>
      <c r="B205" s="70">
        <v>197</v>
      </c>
      <c r="C205" s="70">
        <v>16</v>
      </c>
      <c r="D205" s="70">
        <v>17</v>
      </c>
      <c r="E205" s="70">
        <v>2022</v>
      </c>
      <c r="F205" s="70" t="s">
        <v>161</v>
      </c>
      <c r="G205" s="1073" t="s">
        <v>2344</v>
      </c>
      <c r="H205" s="70" t="s">
        <v>2345</v>
      </c>
      <c r="I205" s="1066"/>
      <c r="J205" s="73"/>
      <c r="K205" s="71"/>
      <c r="L205" s="71"/>
      <c r="M205" s="71"/>
      <c r="N205" s="71"/>
      <c r="O205" s="71"/>
      <c r="P205" s="71"/>
      <c r="Q205" s="71"/>
      <c r="R205" s="71"/>
      <c r="S205" s="71"/>
      <c r="T205" s="71"/>
      <c r="U205" s="71"/>
      <c r="V205" s="71"/>
      <c r="W205" s="71"/>
      <c r="X205" s="71"/>
      <c r="Y205" s="71"/>
      <c r="Z205" s="71"/>
      <c r="AA205" s="71"/>
      <c r="AB205" s="71"/>
      <c r="AC205" s="72"/>
      <c r="AD205" s="71">
        <v>4412574.5599999074</v>
      </c>
      <c r="AE205" s="71">
        <v>667949.59428021533</v>
      </c>
      <c r="AF205" s="71">
        <v>1486992.4863082571</v>
      </c>
      <c r="AG205" s="71">
        <v>17785316.265962016</v>
      </c>
      <c r="AH205" s="71">
        <v>35423595.527053416</v>
      </c>
      <c r="AI205" s="71">
        <v>0</v>
      </c>
      <c r="AJ205" s="71">
        <v>0</v>
      </c>
      <c r="AK205" s="71">
        <v>2080628.094781853</v>
      </c>
      <c r="AL205" s="71">
        <v>0</v>
      </c>
      <c r="AM205" s="71">
        <v>0</v>
      </c>
      <c r="AN205" s="71">
        <v>61857056.528385662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2338</v>
      </c>
      <c r="B206" s="70">
        <v>198</v>
      </c>
      <c r="C206" s="70">
        <v>16</v>
      </c>
      <c r="D206" s="70">
        <v>18</v>
      </c>
      <c r="E206" s="70">
        <v>2022</v>
      </c>
      <c r="F206" s="70" t="s">
        <v>161</v>
      </c>
      <c r="G206" s="1073" t="s">
        <v>2336</v>
      </c>
      <c r="H206" s="70" t="s">
        <v>2337</v>
      </c>
      <c r="I206" s="1066"/>
      <c r="J206" s="73"/>
      <c r="K206" s="71"/>
      <c r="L206" s="71"/>
      <c r="M206" s="71"/>
      <c r="N206" s="71"/>
      <c r="O206" s="71"/>
      <c r="P206" s="71"/>
      <c r="Q206" s="71"/>
      <c r="R206" s="71"/>
      <c r="S206" s="71"/>
      <c r="T206" s="71"/>
      <c r="U206" s="71"/>
      <c r="V206" s="71"/>
      <c r="W206" s="71"/>
      <c r="X206" s="71"/>
      <c r="Y206" s="71"/>
      <c r="Z206" s="71"/>
      <c r="AA206" s="71"/>
      <c r="AB206" s="71"/>
      <c r="AC206" s="72"/>
      <c r="AD206" s="71">
        <v>4768647.0788362781</v>
      </c>
      <c r="AE206" s="71">
        <v>523969.3484020356</v>
      </c>
      <c r="AF206" s="71">
        <v>557622.18236559641</v>
      </c>
      <c r="AG206" s="71">
        <v>21082394.829552319</v>
      </c>
      <c r="AH206" s="71">
        <v>37314781.769885488</v>
      </c>
      <c r="AI206" s="71">
        <v>0</v>
      </c>
      <c r="AJ206" s="71">
        <v>0</v>
      </c>
      <c r="AK206" s="71">
        <v>2132537.2671335135</v>
      </c>
      <c r="AL206" s="71">
        <v>0</v>
      </c>
      <c r="AM206" s="71">
        <v>0</v>
      </c>
      <c r="AN206" s="71">
        <v>66379952.476175226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2361</v>
      </c>
      <c r="B207" s="70">
        <v>199</v>
      </c>
      <c r="C207" s="70">
        <v>16</v>
      </c>
      <c r="D207" s="70">
        <v>19</v>
      </c>
      <c r="E207" s="70">
        <v>2022</v>
      </c>
      <c r="F207" s="70" t="s">
        <v>161</v>
      </c>
      <c r="G207" s="1073" t="s">
        <v>2359</v>
      </c>
      <c r="H207" s="70" t="s">
        <v>2360</v>
      </c>
      <c r="I207" s="1066"/>
      <c r="J207" s="73"/>
      <c r="K207" s="71"/>
      <c r="L207" s="71"/>
      <c r="M207" s="71"/>
      <c r="N207" s="71"/>
      <c r="O207" s="71"/>
      <c r="P207" s="71"/>
      <c r="Q207" s="71"/>
      <c r="R207" s="71"/>
      <c r="S207" s="71"/>
      <c r="T207" s="71"/>
      <c r="U207" s="71"/>
      <c r="V207" s="71"/>
      <c r="W207" s="71"/>
      <c r="X207" s="71"/>
      <c r="Y207" s="71"/>
      <c r="Z207" s="71"/>
      <c r="AA207" s="71"/>
      <c r="AB207" s="71"/>
      <c r="AC207" s="72"/>
      <c r="AD207" s="71">
        <v>150009546.17304951</v>
      </c>
      <c r="AE207" s="71">
        <v>7619078.3720896561</v>
      </c>
      <c r="AF207" s="71">
        <v>2037730.444200204</v>
      </c>
      <c r="AG207" s="71">
        <v>371015878.29103684</v>
      </c>
      <c r="AH207" s="71">
        <v>396362562.58793116</v>
      </c>
      <c r="AI207" s="71">
        <v>0</v>
      </c>
      <c r="AJ207" s="71">
        <v>0</v>
      </c>
      <c r="AK207" s="71">
        <v>18870533.677361462</v>
      </c>
      <c r="AL207" s="71">
        <v>0</v>
      </c>
      <c r="AM207" s="71">
        <v>0</v>
      </c>
      <c r="AN207" s="71">
        <v>945915329.54566884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2206</v>
      </c>
      <c r="B208" s="70">
        <v>200</v>
      </c>
      <c r="C208" s="70">
        <v>16</v>
      </c>
      <c r="D208" s="70">
        <v>20</v>
      </c>
      <c r="E208" s="70">
        <v>2022</v>
      </c>
      <c r="F208" s="70" t="s">
        <v>161</v>
      </c>
      <c r="G208" s="1073" t="s">
        <v>2187</v>
      </c>
      <c r="H208" s="70" t="s">
        <v>2188</v>
      </c>
      <c r="I208" s="1066"/>
      <c r="J208" s="73"/>
      <c r="K208" s="71"/>
      <c r="L208" s="71"/>
      <c r="M208" s="71"/>
      <c r="N208" s="71"/>
      <c r="O208" s="71"/>
      <c r="P208" s="71"/>
      <c r="Q208" s="71"/>
      <c r="R208" s="71"/>
      <c r="S208" s="71"/>
      <c r="T208" s="71"/>
      <c r="U208" s="71"/>
      <c r="V208" s="71"/>
      <c r="W208" s="71"/>
      <c r="X208" s="71"/>
      <c r="Y208" s="71"/>
      <c r="Z208" s="71"/>
      <c r="AA208" s="71"/>
      <c r="AB208" s="71"/>
      <c r="AC208" s="72"/>
      <c r="AD208" s="71">
        <v>2164442.8840115611</v>
      </c>
      <c r="AE208" s="71">
        <v>93512.943199230154</v>
      </c>
      <c r="AF208" s="71">
        <v>172105.61184123348</v>
      </c>
      <c r="AG208" s="71">
        <v>4224751.2060341658</v>
      </c>
      <c r="AH208" s="71">
        <v>7385458.2021301556</v>
      </c>
      <c r="AI208" s="71">
        <v>0</v>
      </c>
      <c r="AJ208" s="71">
        <v>0</v>
      </c>
      <c r="AK208" s="71">
        <v>366850.64341061527</v>
      </c>
      <c r="AL208" s="71">
        <v>0</v>
      </c>
      <c r="AM208" s="71">
        <v>0</v>
      </c>
      <c r="AN208" s="71">
        <v>14407121.490626961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1587</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1587</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1587</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1587</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1587</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1587</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1587</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1587</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1587</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1587</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1587</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1587</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1587</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1587</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1587</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1587</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1587</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1587</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1587</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1587</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1587</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1587</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1587</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1587</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2252</v>
      </c>
      <c r="H6" s="77" t="s">
        <v>1680</v>
      </c>
      <c r="I6" s="77" t="s">
        <v>2364</v>
      </c>
      <c r="J6" s="77" t="s">
        <v>2365</v>
      </c>
      <c r="K6" s="1080">
        <v>55</v>
      </c>
      <c r="L6" s="1081">
        <v>34</v>
      </c>
      <c r="M6" s="1044"/>
      <c r="N6" s="988">
        <v>1</v>
      </c>
      <c r="O6" s="77" t="s">
        <v>1694</v>
      </c>
      <c r="P6" s="77" t="s">
        <v>1695</v>
      </c>
      <c r="Q6" s="77" t="s">
        <v>1501</v>
      </c>
      <c r="R6" s="16"/>
      <c r="S6" s="77">
        <v>1</v>
      </c>
      <c r="T6" s="77" t="s">
        <v>2252</v>
      </c>
      <c r="U6" s="77" t="s">
        <v>1680</v>
      </c>
      <c r="V6" s="77" t="s">
        <v>1501</v>
      </c>
      <c r="W6" s="16"/>
      <c r="X6" s="77">
        <v>1</v>
      </c>
      <c r="Y6" s="692" t="s">
        <v>1694</v>
      </c>
      <c r="Z6" s="77" t="s">
        <v>1695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1717</v>
      </c>
      <c r="P7" s="77" t="s">
        <v>1718</v>
      </c>
      <c r="Q7" s="77" t="s">
        <v>1501</v>
      </c>
      <c r="R7" s="16"/>
      <c r="S7" s="77">
        <v>2</v>
      </c>
      <c r="T7" s="76" t="s">
        <v>795</v>
      </c>
      <c r="U7" s="77" t="s">
        <v>1503</v>
      </c>
      <c r="V7" s="77" t="s">
        <v>1503</v>
      </c>
      <c r="W7" s="16"/>
      <c r="X7" s="77">
        <v>2</v>
      </c>
      <c r="Y7" s="692" t="s">
        <v>1717</v>
      </c>
      <c r="Z7" s="77" t="s">
        <v>1718</v>
      </c>
      <c r="AA7" s="77" t="s">
        <v>1501</v>
      </c>
      <c r="AB7" s="16"/>
      <c r="AC7" s="77">
        <v>2</v>
      </c>
      <c r="AD7" s="77" t="s">
        <v>2355</v>
      </c>
      <c r="AE7" s="77" t="s">
        <v>2356</v>
      </c>
      <c r="AF7" s="77" t="s">
        <v>1501</v>
      </c>
    </row>
    <row r="8" spans="1:32" ht="12">
      <c r="A8" s="16"/>
      <c r="B8" s="16"/>
      <c r="C8" s="16"/>
      <c r="D8" s="16"/>
      <c r="F8" s="16"/>
      <c r="G8" s="16"/>
      <c r="H8" s="16"/>
      <c r="I8" s="16"/>
      <c r="J8" s="16"/>
      <c r="K8" s="1044"/>
      <c r="L8" s="1044"/>
      <c r="M8" s="1044"/>
      <c r="N8" s="988">
        <v>3</v>
      </c>
      <c r="O8" s="77" t="s">
        <v>1740</v>
      </c>
      <c r="P8" s="77" t="s">
        <v>1741</v>
      </c>
      <c r="Q8" s="77" t="s">
        <v>1501</v>
      </c>
      <c r="R8" s="16"/>
      <c r="S8" s="16"/>
      <c r="T8" s="16"/>
      <c r="U8" s="16"/>
      <c r="V8" s="16"/>
      <c r="W8" s="16"/>
      <c r="X8" s="77">
        <v>3</v>
      </c>
      <c r="Y8" s="692" t="s">
        <v>1740</v>
      </c>
      <c r="Z8" s="77" t="s">
        <v>1741</v>
      </c>
      <c r="AA8" s="77" t="s">
        <v>1501</v>
      </c>
      <c r="AB8" s="16"/>
      <c r="AC8" s="77">
        <v>3</v>
      </c>
      <c r="AD8" s="77" t="s">
        <v>1689</v>
      </c>
      <c r="AE8" s="77" t="s">
        <v>1690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1763</v>
      </c>
      <c r="P9" s="77" t="s">
        <v>1764</v>
      </c>
      <c r="Q9" s="77" t="s">
        <v>1501</v>
      </c>
      <c r="R9" s="16"/>
      <c r="S9" s="16"/>
      <c r="T9" s="16"/>
      <c r="U9" s="16"/>
      <c r="V9" s="16"/>
      <c r="W9" s="16"/>
      <c r="X9" s="77">
        <v>4</v>
      </c>
      <c r="Y9" s="692" t="s">
        <v>1763</v>
      </c>
      <c r="Z9" s="77" t="s">
        <v>1764</v>
      </c>
      <c r="AA9" s="77" t="s">
        <v>1501</v>
      </c>
      <c r="AB9" s="16"/>
      <c r="AC9" s="77">
        <v>4</v>
      </c>
      <c r="AD9" s="77" t="s">
        <v>1685</v>
      </c>
      <c r="AE9" s="77" t="s">
        <v>1686</v>
      </c>
      <c r="AF9" s="77" t="s">
        <v>1501</v>
      </c>
    </row>
    <row r="10" spans="1:32" ht="12">
      <c r="A10" s="16"/>
      <c r="B10" s="16"/>
      <c r="C10" s="16"/>
      <c r="D10" s="16"/>
      <c r="F10" s="75" t="s">
        <v>1501</v>
      </c>
      <c r="G10" s="76" t="s">
        <v>2252</v>
      </c>
      <c r="H10" s="77" t="s">
        <v>1680</v>
      </c>
      <c r="I10" s="77" t="s">
        <v>2364</v>
      </c>
      <c r="J10" s="77" t="s">
        <v>2365</v>
      </c>
      <c r="K10" s="1079">
        <v>55</v>
      </c>
      <c r="L10" s="1045">
        <v>34</v>
      </c>
      <c r="M10" s="1044"/>
      <c r="N10" s="988">
        <v>5</v>
      </c>
      <c r="O10" s="77" t="s">
        <v>1786</v>
      </c>
      <c r="P10" s="77" t="s">
        <v>1787</v>
      </c>
      <c r="Q10" s="77" t="s">
        <v>1501</v>
      </c>
      <c r="R10" s="16"/>
      <c r="S10" s="16"/>
      <c r="T10" s="16"/>
      <c r="U10" s="16"/>
      <c r="V10" s="16"/>
      <c r="W10" s="16"/>
      <c r="X10" s="77">
        <v>5</v>
      </c>
      <c r="Y10" s="692" t="s">
        <v>1786</v>
      </c>
      <c r="Z10" s="77" t="s">
        <v>1787</v>
      </c>
      <c r="AA10" s="77" t="s">
        <v>1501</v>
      </c>
      <c r="AB10" s="16"/>
      <c r="AC10" s="77">
        <v>5</v>
      </c>
      <c r="AD10" s="77" t="s">
        <v>2340</v>
      </c>
      <c r="AE10" s="77" t="s">
        <v>2341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1809</v>
      </c>
      <c r="P11" s="77" t="s">
        <v>1810</v>
      </c>
      <c r="Q11" s="77" t="s">
        <v>1501</v>
      </c>
      <c r="R11" s="16"/>
      <c r="S11" s="16"/>
      <c r="T11" s="16"/>
      <c r="U11" s="16"/>
      <c r="V11" s="16"/>
      <c r="W11" s="16"/>
      <c r="X11" s="77">
        <v>6</v>
      </c>
      <c r="Y11" s="692" t="s">
        <v>1809</v>
      </c>
      <c r="Z11" s="77" t="s">
        <v>1810</v>
      </c>
      <c r="AA11" s="77" t="s">
        <v>1501</v>
      </c>
      <c r="AB11" s="16"/>
      <c r="AC11" s="77">
        <v>6</v>
      </c>
      <c r="AD11" s="77" t="s">
        <v>1676</v>
      </c>
      <c r="AE11" s="77" t="s">
        <v>1677</v>
      </c>
      <c r="AF11" s="77" t="s">
        <v>1501</v>
      </c>
    </row>
    <row r="12" spans="1:32" ht="12">
      <c r="A12" s="16"/>
      <c r="B12" s="16"/>
      <c r="C12" s="16"/>
      <c r="D12" s="16"/>
      <c r="F12" s="75" t="s">
        <v>1505</v>
      </c>
      <c r="G12" s="76" t="s">
        <v>2252</v>
      </c>
      <c r="H12" s="77"/>
      <c r="I12" s="77" t="s">
        <v>2252</v>
      </c>
      <c r="J12" s="77"/>
      <c r="K12" s="1079" t="s">
        <v>1544</v>
      </c>
      <c r="L12" s="1045"/>
      <c r="M12" s="1044"/>
      <c r="N12" s="988">
        <v>7</v>
      </c>
      <c r="O12" s="77" t="s">
        <v>1673</v>
      </c>
      <c r="P12" s="77" t="s">
        <v>1674</v>
      </c>
      <c r="Q12" s="77" t="s">
        <v>1501</v>
      </c>
      <c r="R12" s="16"/>
      <c r="S12" s="16"/>
      <c r="T12" s="16"/>
      <c r="U12" s="16"/>
      <c r="V12" s="16"/>
      <c r="W12" s="16"/>
      <c r="X12" s="77">
        <v>7</v>
      </c>
      <c r="Y12" s="692" t="s">
        <v>1673</v>
      </c>
      <c r="Z12" s="77" t="s">
        <v>1674</v>
      </c>
      <c r="AA12" s="77" t="s">
        <v>1501</v>
      </c>
      <c r="AB12" s="16"/>
      <c r="AC12" s="77">
        <v>7</v>
      </c>
      <c r="AD12" s="77" t="s">
        <v>1681</v>
      </c>
      <c r="AE12" s="77" t="s">
        <v>1682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1651</v>
      </c>
      <c r="P13" s="77" t="s">
        <v>1652</v>
      </c>
      <c r="Q13" s="77" t="s">
        <v>1501</v>
      </c>
      <c r="R13" s="16"/>
      <c r="S13" s="16"/>
      <c r="T13" s="16"/>
      <c r="U13" s="16"/>
      <c r="V13" s="16"/>
      <c r="W13" s="16"/>
      <c r="X13" s="77">
        <v>8</v>
      </c>
      <c r="Y13" s="692" t="s">
        <v>1651</v>
      </c>
      <c r="Z13" s="77" t="s">
        <v>1652</v>
      </c>
      <c r="AA13" s="77" t="s">
        <v>1501</v>
      </c>
      <c r="AB13" s="16"/>
      <c r="AC13" s="77">
        <v>8</v>
      </c>
      <c r="AD13" s="77" t="s">
        <v>2315</v>
      </c>
      <c r="AE13" s="77" t="s">
        <v>2316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1668</v>
      </c>
      <c r="AE14" s="77" t="s">
        <v>1669</v>
      </c>
      <c r="AF14" s="77" t="s">
        <v>1501</v>
      </c>
    </row>
    <row r="15" spans="1:32" ht="12">
      <c r="A15" s="16"/>
      <c r="B15" s="16"/>
      <c r="C15" s="16"/>
      <c r="D15" s="16"/>
      <c r="E15" s="16"/>
      <c r="F15" s="16"/>
      <c r="G15" s="16"/>
      <c r="H15" s="16"/>
      <c r="I15" s="16"/>
      <c r="J15" s="16"/>
      <c r="K15" s="1044"/>
      <c r="L15" s="1044"/>
      <c r="M15" s="1044"/>
      <c r="N15" s="988">
        <v>10</v>
      </c>
      <c r="O15" s="77" t="s">
        <v>1660</v>
      </c>
      <c r="P15" s="77" t="s">
        <v>1661</v>
      </c>
      <c r="Q15" s="77" t="s">
        <v>1501</v>
      </c>
      <c r="R15" s="16"/>
      <c r="S15" s="16"/>
      <c r="T15" s="16"/>
      <c r="U15" s="16"/>
      <c r="V15" s="16"/>
      <c r="W15" s="16"/>
      <c r="X15" s="77">
        <v>10</v>
      </c>
      <c r="Y15" s="692" t="s">
        <v>1660</v>
      </c>
      <c r="Z15" s="77" t="s">
        <v>1661</v>
      </c>
      <c r="AA15" s="77" t="s">
        <v>1501</v>
      </c>
      <c r="AB15" s="16"/>
      <c r="AC15" s="77">
        <v>10</v>
      </c>
      <c r="AD15" s="77" t="s">
        <v>2352</v>
      </c>
      <c r="AE15" s="77" t="s">
        <v>2331</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1958</v>
      </c>
      <c r="P18" s="77" t="s">
        <v>1959</v>
      </c>
      <c r="Q18" s="77" t="s">
        <v>1501</v>
      </c>
      <c r="R18" s="16"/>
      <c r="S18" s="16"/>
      <c r="T18" s="16"/>
      <c r="U18" s="16"/>
      <c r="V18" s="16"/>
      <c r="W18" s="16"/>
      <c r="X18" s="77">
        <v>13</v>
      </c>
      <c r="Y18" s="692" t="s">
        <v>1958</v>
      </c>
      <c r="Z18" s="77" t="s">
        <v>1959</v>
      </c>
      <c r="AA18" s="77" t="s">
        <v>1501</v>
      </c>
      <c r="AB18" s="16"/>
      <c r="AC18" s="77">
        <v>13</v>
      </c>
      <c r="AD18" s="77" t="s">
        <v>2252</v>
      </c>
      <c r="AE18" s="77" t="s">
        <v>1680</v>
      </c>
      <c r="AF18" s="77" t="s">
        <v>1501</v>
      </c>
    </row>
    <row r="19" spans="1:32" ht="12">
      <c r="A19" s="16"/>
      <c r="B19" s="16"/>
      <c r="C19" s="16"/>
      <c r="D19" s="16"/>
      <c r="E19" s="16"/>
      <c r="F19" s="16"/>
      <c r="G19" s="16"/>
      <c r="H19" s="16"/>
      <c r="I19" s="16"/>
      <c r="J19" s="16"/>
      <c r="K19" s="1044"/>
      <c r="L19" s="1044"/>
      <c r="M19" s="1044"/>
      <c r="N19" s="988">
        <v>14</v>
      </c>
      <c r="O19" s="77" t="s">
        <v>1579</v>
      </c>
      <c r="P19" s="77" t="s">
        <v>1580</v>
      </c>
      <c r="Q19" s="77" t="s">
        <v>1501</v>
      </c>
      <c r="R19" s="16"/>
      <c r="S19" s="16"/>
      <c r="T19" s="16"/>
      <c r="U19" s="16"/>
      <c r="V19" s="16"/>
      <c r="W19" s="16"/>
      <c r="X19" s="77">
        <v>14</v>
      </c>
      <c r="Y19" s="692" t="s">
        <v>1579</v>
      </c>
      <c r="Z19" s="77" t="s">
        <v>1580</v>
      </c>
      <c r="AA19" s="77" t="s">
        <v>1501</v>
      </c>
      <c r="AB19" s="16"/>
      <c r="AC19" s="77">
        <v>14</v>
      </c>
      <c r="AD19" s="77" t="s">
        <v>2348</v>
      </c>
      <c r="AE19" s="77" t="s">
        <v>2349</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1576</v>
      </c>
      <c r="P21" s="77" t="s">
        <v>1577</v>
      </c>
      <c r="Q21" s="77" t="s">
        <v>1501</v>
      </c>
      <c r="R21" s="16"/>
      <c r="S21" s="16"/>
      <c r="T21" s="16"/>
      <c r="U21" s="16"/>
      <c r="V21" s="16"/>
      <c r="W21" s="16"/>
      <c r="X21" s="77">
        <v>16</v>
      </c>
      <c r="Y21" s="692" t="s">
        <v>1576</v>
      </c>
      <c r="Z21" s="77" t="s">
        <v>1577</v>
      </c>
      <c r="AA21" s="77" t="s">
        <v>1501</v>
      </c>
      <c r="AB21" s="16"/>
      <c r="AC21" s="77">
        <v>16</v>
      </c>
      <c r="AD21" s="77" t="s">
        <v>2332</v>
      </c>
      <c r="AE21" s="77" t="s">
        <v>2333</v>
      </c>
      <c r="AF21" s="77" t="s">
        <v>1501</v>
      </c>
    </row>
    <row r="22" spans="1:32" ht="12">
      <c r="A22" s="16"/>
      <c r="B22" s="16"/>
      <c r="C22" s="16"/>
      <c r="D22" s="16"/>
      <c r="E22" s="16"/>
      <c r="F22" s="16"/>
      <c r="G22" s="16"/>
      <c r="H22" s="16"/>
      <c r="I22" s="16"/>
      <c r="J22" s="16"/>
      <c r="K22" s="1044"/>
      <c r="L22" s="1044"/>
      <c r="M22" s="1044"/>
      <c r="N22" s="988">
        <v>17</v>
      </c>
      <c r="O22" s="77" t="s">
        <v>2042</v>
      </c>
      <c r="P22" s="77" t="s">
        <v>2043</v>
      </c>
      <c r="Q22" s="77" t="s">
        <v>1501</v>
      </c>
      <c r="R22" s="16"/>
      <c r="S22" s="16"/>
      <c r="T22" s="16"/>
      <c r="U22" s="16"/>
      <c r="V22" s="16"/>
      <c r="W22" s="16"/>
      <c r="X22" s="77">
        <v>17</v>
      </c>
      <c r="Y22" s="692" t="s">
        <v>2042</v>
      </c>
      <c r="Z22" s="77" t="s">
        <v>2043</v>
      </c>
      <c r="AA22" s="77" t="s">
        <v>1501</v>
      </c>
      <c r="AB22" s="16"/>
      <c r="AC22" s="77">
        <v>17</v>
      </c>
      <c r="AD22" s="77" t="s">
        <v>2344</v>
      </c>
      <c r="AE22" s="77" t="s">
        <v>2345</v>
      </c>
      <c r="AF22" s="77" t="s">
        <v>1501</v>
      </c>
    </row>
    <row r="23" spans="1:32" ht="12">
      <c r="A23" s="16"/>
      <c r="B23" s="16"/>
      <c r="C23" s="16"/>
      <c r="D23" s="16"/>
      <c r="E23" s="16"/>
      <c r="F23" s="16"/>
      <c r="G23" s="16"/>
      <c r="H23" s="16"/>
      <c r="I23" s="16"/>
      <c r="J23" s="16"/>
      <c r="K23" s="1044"/>
      <c r="L23" s="1044"/>
      <c r="M23" s="1044"/>
      <c r="N23" s="988">
        <v>18</v>
      </c>
      <c r="O23" s="77" t="s">
        <v>1648</v>
      </c>
      <c r="P23" s="77" t="s">
        <v>1649</v>
      </c>
      <c r="Q23" s="77" t="s">
        <v>1501</v>
      </c>
      <c r="R23" s="16"/>
      <c r="S23" s="16"/>
      <c r="T23" s="16"/>
      <c r="U23" s="16"/>
      <c r="V23" s="16"/>
      <c r="W23" s="16"/>
      <c r="X23" s="77">
        <v>18</v>
      </c>
      <c r="Y23" s="692" t="s">
        <v>1648</v>
      </c>
      <c r="Z23" s="77" t="s">
        <v>1649</v>
      </c>
      <c r="AA23" s="77" t="s">
        <v>1501</v>
      </c>
      <c r="AB23" s="16"/>
      <c r="AC23" s="77">
        <v>18</v>
      </c>
      <c r="AD23" s="77" t="s">
        <v>2336</v>
      </c>
      <c r="AE23" s="77" t="s">
        <v>2337</v>
      </c>
      <c r="AF23" s="77" t="s">
        <v>1501</v>
      </c>
    </row>
    <row r="24" spans="1:32" ht="12">
      <c r="A24" s="16"/>
      <c r="B24" s="16"/>
      <c r="C24" s="16"/>
      <c r="D24" s="16"/>
      <c r="E24" s="16"/>
      <c r="F24" s="16"/>
      <c r="G24" s="16"/>
      <c r="H24" s="16"/>
      <c r="I24" s="16"/>
      <c r="J24" s="16"/>
      <c r="K24" s="1044"/>
      <c r="L24" s="1044"/>
      <c r="M24" s="1044"/>
      <c r="N24" s="988">
        <v>19</v>
      </c>
      <c r="O24" s="77" t="s">
        <v>1573</v>
      </c>
      <c r="P24" s="77" t="s">
        <v>1574</v>
      </c>
      <c r="Q24" s="77" t="s">
        <v>1501</v>
      </c>
      <c r="R24" s="16"/>
      <c r="S24" s="16"/>
      <c r="T24" s="16"/>
      <c r="U24" s="16"/>
      <c r="V24" s="16"/>
      <c r="W24" s="16"/>
      <c r="X24" s="77">
        <v>19</v>
      </c>
      <c r="Y24" s="692" t="s">
        <v>1573</v>
      </c>
      <c r="Z24" s="77" t="s">
        <v>1574</v>
      </c>
      <c r="AA24" s="77" t="s">
        <v>1501</v>
      </c>
      <c r="AB24" s="16"/>
      <c r="AC24" s="77">
        <v>19</v>
      </c>
      <c r="AD24" s="77" t="s">
        <v>2359</v>
      </c>
      <c r="AE24" s="77" t="s">
        <v>2360</v>
      </c>
      <c r="AF24" s="77" t="s">
        <v>1501</v>
      </c>
    </row>
    <row r="25" spans="1:32" ht="12">
      <c r="A25" s="16"/>
      <c r="B25" s="16"/>
      <c r="C25" s="16"/>
      <c r="D25" s="16"/>
      <c r="E25" s="16"/>
      <c r="F25" s="16"/>
      <c r="G25" s="16"/>
      <c r="H25" s="16"/>
      <c r="I25" s="16"/>
      <c r="J25" s="16"/>
      <c r="K25" s="1044"/>
      <c r="L25" s="1044"/>
      <c r="M25" s="1044"/>
      <c r="N25" s="988">
        <v>20</v>
      </c>
      <c r="O25" s="77" t="s">
        <v>1570</v>
      </c>
      <c r="P25" s="77" t="s">
        <v>1571</v>
      </c>
      <c r="Q25" s="77" t="s">
        <v>1501</v>
      </c>
      <c r="R25" s="16"/>
      <c r="S25" s="16"/>
      <c r="T25" s="16"/>
      <c r="U25" s="16"/>
      <c r="V25" s="16"/>
      <c r="W25" s="16"/>
      <c r="X25" s="77">
        <v>20</v>
      </c>
      <c r="Y25" s="692" t="s">
        <v>1570</v>
      </c>
      <c r="Z25" s="77" t="s">
        <v>1571</v>
      </c>
      <c r="AA25" s="77" t="s">
        <v>1501</v>
      </c>
      <c r="AB25" s="16"/>
      <c r="AC25" s="77">
        <v>20</v>
      </c>
      <c r="AD25" s="77" t="s">
        <v>2187</v>
      </c>
      <c r="AE25" s="77" t="s">
        <v>2188</v>
      </c>
      <c r="AF25" s="77" t="s">
        <v>1501</v>
      </c>
    </row>
    <row r="26" spans="1:32" ht="12">
      <c r="A26" s="16"/>
      <c r="B26" s="16"/>
      <c r="C26" s="16"/>
      <c r="D26" s="16"/>
      <c r="E26" s="16"/>
      <c r="F26" s="16"/>
      <c r="G26" s="16"/>
      <c r="H26" s="16"/>
      <c r="I26" s="16"/>
      <c r="J26" s="16"/>
      <c r="K26" s="1044"/>
      <c r="L26" s="1044"/>
      <c r="M26" s="1044"/>
      <c r="N26" s="988">
        <v>21</v>
      </c>
      <c r="O26" s="77" t="s">
        <v>2122</v>
      </c>
      <c r="P26" s="77" t="s">
        <v>2123</v>
      </c>
      <c r="Q26" s="77" t="s">
        <v>1501</v>
      </c>
      <c r="R26" s="16"/>
      <c r="S26" s="16"/>
      <c r="T26" s="16"/>
      <c r="U26" s="16"/>
      <c r="V26" s="16"/>
      <c r="W26" s="16"/>
      <c r="X26" s="77">
        <v>21</v>
      </c>
      <c r="Y26" s="692" t="s">
        <v>2122</v>
      </c>
      <c r="Z26" s="77" t="s">
        <v>2123</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1645</v>
      </c>
      <c r="P27" s="77" t="s">
        <v>1646</v>
      </c>
      <c r="Q27" s="77" t="s">
        <v>1501</v>
      </c>
      <c r="R27" s="16"/>
      <c r="S27" s="16"/>
      <c r="T27" s="16"/>
      <c r="U27" s="16"/>
      <c r="V27" s="16"/>
      <c r="W27" s="16"/>
      <c r="X27" s="77">
        <v>22</v>
      </c>
      <c r="Y27" s="692" t="s">
        <v>1645</v>
      </c>
      <c r="Z27" s="77" t="s">
        <v>1646</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2164</v>
      </c>
      <c r="P28" s="77" t="s">
        <v>2165</v>
      </c>
      <c r="Q28" s="77" t="s">
        <v>1501</v>
      </c>
      <c r="R28" s="16"/>
      <c r="S28" s="16"/>
      <c r="T28" s="16"/>
      <c r="U28" s="16"/>
      <c r="V28" s="16"/>
      <c r="W28" s="16"/>
      <c r="X28" s="77">
        <v>23</v>
      </c>
      <c r="Y28" s="692" t="s">
        <v>2164</v>
      </c>
      <c r="Z28" s="77" t="s">
        <v>2165</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2187</v>
      </c>
      <c r="P29" s="77" t="s">
        <v>2188</v>
      </c>
      <c r="Q29" s="77" t="s">
        <v>1501</v>
      </c>
      <c r="R29" s="16"/>
      <c r="S29" s="16"/>
      <c r="T29" s="16"/>
      <c r="U29" s="16"/>
      <c r="V29" s="16"/>
      <c r="W29" s="16"/>
      <c r="X29" s="77">
        <v>24</v>
      </c>
      <c r="Y29" s="692" t="s">
        <v>2187</v>
      </c>
      <c r="Z29" s="77" t="s">
        <v>2188</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2210</v>
      </c>
      <c r="P30" s="77" t="s">
        <v>2211</v>
      </c>
      <c r="Q30" s="77" t="s">
        <v>1501</v>
      </c>
      <c r="R30" s="16"/>
      <c r="S30" s="16"/>
      <c r="T30" s="16"/>
      <c r="U30" s="16"/>
      <c r="V30" s="16"/>
      <c r="W30" s="16"/>
      <c r="X30" s="77">
        <v>25</v>
      </c>
      <c r="Y30" s="692" t="s">
        <v>2210</v>
      </c>
      <c r="Z30" s="77" t="s">
        <v>2211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1657</v>
      </c>
      <c r="P31" s="77" t="s">
        <v>1658</v>
      </c>
      <c r="Q31" s="77" t="s">
        <v>1501</v>
      </c>
      <c r="R31" s="16"/>
      <c r="S31" s="16"/>
      <c r="T31" s="16"/>
      <c r="U31" s="16"/>
      <c r="V31" s="16"/>
      <c r="W31" s="16"/>
      <c r="X31" s="77">
        <v>26</v>
      </c>
      <c r="Y31" s="692" t="s">
        <v>1657</v>
      </c>
      <c r="Z31" s="77" t="s">
        <v>1658</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2252</v>
      </c>
      <c r="P32" s="77" t="s">
        <v>1680</v>
      </c>
      <c r="Q32" s="77" t="s">
        <v>1501</v>
      </c>
      <c r="R32" s="16"/>
      <c r="S32" s="16"/>
      <c r="T32" s="16"/>
      <c r="U32" s="16"/>
      <c r="V32" s="16"/>
      <c r="W32" s="16"/>
      <c r="X32" s="77">
        <v>27</v>
      </c>
      <c r="Y32" s="692" t="s">
        <v>2252</v>
      </c>
      <c r="Z32" s="77" t="s">
        <v>1680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1654</v>
      </c>
      <c r="P33" s="77" t="s">
        <v>1655</v>
      </c>
      <c r="Q33" s="77" t="s">
        <v>1501</v>
      </c>
      <c r="R33" s="16"/>
      <c r="S33" s="16"/>
      <c r="T33" s="16"/>
      <c r="U33" s="16"/>
      <c r="V33" s="16"/>
      <c r="W33" s="16"/>
      <c r="X33" s="77">
        <v>28</v>
      </c>
      <c r="Y33" s="692" t="s">
        <v>1654</v>
      </c>
      <c r="Z33" s="77" t="s">
        <v>1655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31</v>
      </c>
      <c r="I4" s="70" t="str">
        <f>HLOOKUP(I3,比較地域マスタ!$E$5:$L$6,2,0)</f>
        <v>鳥取県</v>
      </c>
      <c r="J4" s="70" t="str">
        <f>HLOOKUP(J3,比較地域マスタ!$E$5:$L$6,2,0)</f>
        <v>日野町</v>
      </c>
      <c r="K4" s="70" t="str">
        <f>HLOOKUP(K3,比較地域マスタ!$E$5:$L$6,2,0)</f>
        <v>31402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日野町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4.5891517577233722</v>
      </c>
      <c r="BB5" s="29"/>
      <c r="BC5" s="17"/>
      <c r="BD5" s="1005">
        <f>SUM(BC6:BC8)</f>
        <v>6.9299987590776571</v>
      </c>
      <c r="BE5" s="29"/>
      <c r="BF5" s="17"/>
      <c r="BG5" s="1005">
        <f>AK35</f>
        <v>3.9007325618481286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1.9181571027294959</v>
      </c>
      <c r="BA6" s="17"/>
      <c r="BB6" s="29"/>
      <c r="BC6" s="1005">
        <f>O32</f>
        <v>3.2537903449361529</v>
      </c>
      <c r="BD6" s="17"/>
      <c r="BE6" s="29"/>
      <c r="BF6" s="1005">
        <f>AK36</f>
        <v>0.59227417569459839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0.85792139024056313</v>
      </c>
      <c r="BA7" s="17"/>
      <c r="BB7" s="29"/>
      <c r="BC7" s="1005">
        <f>O33</f>
        <v>0.38162959561449561</v>
      </c>
      <c r="BD7" s="17"/>
      <c r="BE7" s="29"/>
      <c r="BF7" s="1005">
        <f t="shared" ref="BF7:BF8" si="0">AK37</f>
        <v>0.25897225626056808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1.813073264753313</v>
      </c>
      <c r="BA8" s="17"/>
      <c r="BB8" s="29"/>
      <c r="BC8" s="1005">
        <f>O34</f>
        <v>3.294578818527008</v>
      </c>
      <c r="BD8" s="17"/>
      <c r="BE8" s="29"/>
      <c r="BF8" s="1005">
        <f t="shared" si="0"/>
        <v>3.0494861298929621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29.954163238598554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5.3485320060700818</v>
      </c>
      <c r="BA9" s="1005">
        <f>AZ9</f>
        <v>5.3485320060700818</v>
      </c>
      <c r="BB9" s="29"/>
      <c r="BC9" s="1005">
        <f>O35</f>
        <v>7.462524330064678</v>
      </c>
      <c r="BD9" s="1005">
        <f>BC9</f>
        <v>7.462524330064678</v>
      </c>
      <c r="BE9" s="29"/>
      <c r="BF9" s="1005">
        <f>AK39</f>
        <v>4.6621127666245288</v>
      </c>
      <c r="BG9" s="1005">
        <f>AK39</f>
        <v>4.6621127666245288</v>
      </c>
      <c r="BH9" s="29"/>
    </row>
    <row r="10" spans="1:62" ht="17.100000000000001" customHeight="1" thickBot="1">
      <c r="B10" s="323"/>
      <c r="C10" s="324"/>
      <c r="D10" s="326"/>
      <c r="E10" s="326"/>
      <c r="F10" s="326"/>
      <c r="G10" s="325"/>
      <c r="H10" s="325"/>
      <c r="I10" s="326"/>
      <c r="J10" s="327"/>
      <c r="K10" s="334"/>
      <c r="L10" s="246" t="s">
        <v>114</v>
      </c>
      <c r="M10" s="246"/>
      <c r="N10" s="563"/>
      <c r="O10" s="906">
        <f>SUM(O11:O13)</f>
        <v>4.5891517577233722</v>
      </c>
      <c r="P10" s="453">
        <f t="shared" ref="P10:P22" si="1">O10/$O$9</f>
        <v>0.15320580719176458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9.1077706938407381</v>
      </c>
      <c r="BA10" s="1005">
        <f>AZ10</f>
        <v>9.1077706938407381</v>
      </c>
      <c r="BB10" s="29"/>
      <c r="BC10" s="1005">
        <f>O36</f>
        <v>7.1216454474468813</v>
      </c>
      <c r="BD10" s="1005">
        <f>BC10</f>
        <v>7.1216454474468813</v>
      </c>
      <c r="BE10" s="29"/>
      <c r="BF10" s="1005">
        <f>AK40</f>
        <v>5.0527733448955336</v>
      </c>
      <c r="BG10" s="1005">
        <f>AK40</f>
        <v>5.0527733448955336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1.9181571027294959</v>
      </c>
      <c r="P11" s="454">
        <f t="shared" si="1"/>
        <v>6.403641081376571E-2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10.375027329493427</v>
      </c>
      <c r="BB11" s="29"/>
      <c r="BC11" s="1005"/>
      <c r="BD11" s="1005">
        <f>SUM(BC12:BC14)</f>
        <v>9.0244632755063421</v>
      </c>
      <c r="BE11" s="29"/>
      <c r="BF11" s="17"/>
      <c r="BG11" s="1005">
        <f>AK41</f>
        <v>7.0548961006611117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0.85792139024056313</v>
      </c>
      <c r="P12" s="454">
        <f t="shared" si="1"/>
        <v>2.8641140245074734E-2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10.126467826321555</v>
      </c>
      <c r="BA12" s="17"/>
      <c r="BB12" s="29"/>
      <c r="BC12" s="1005">
        <f>O38</f>
        <v>8.7497760476296396</v>
      </c>
      <c r="BD12" s="17"/>
      <c r="BE12" s="29"/>
      <c r="BF12" s="1005">
        <f>AK42</f>
        <v>6.8865872209333574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1.813073264753313</v>
      </c>
      <c r="P13" s="454">
        <f t="shared" si="1"/>
        <v>6.0528256132924119E-2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0.248559503171872</v>
      </c>
      <c r="BA13" s="17"/>
      <c r="BB13" s="29"/>
      <c r="BC13" s="1005">
        <f>O41</f>
        <v>0.27468722787670302</v>
      </c>
      <c r="BD13" s="17"/>
      <c r="BE13" s="29"/>
      <c r="BF13" s="1005">
        <f>AK45</f>
        <v>0.16830887972775391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5.3485320060700818</v>
      </c>
      <c r="P14" s="453">
        <f t="shared" si="1"/>
        <v>0.1785572163530855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9.1077706938407381</v>
      </c>
      <c r="P15" s="453">
        <f t="shared" si="1"/>
        <v>0.30405692261517026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0.53368145147093382</v>
      </c>
      <c r="BA15" s="1005">
        <f>AZ15</f>
        <v>0.53368145147093382</v>
      </c>
      <c r="BB15" s="29"/>
      <c r="BC15" s="1005">
        <f>O43</f>
        <v>0.42981229089297052</v>
      </c>
      <c r="BD15" s="1005">
        <f>BC15</f>
        <v>0.42981229089297052</v>
      </c>
      <c r="BE15" s="29"/>
      <c r="BF15" s="1005">
        <f>AK47</f>
        <v>0.21024837400326521</v>
      </c>
      <c r="BG15" s="1005">
        <f>AK47</f>
        <v>0.21024837400326521</v>
      </c>
      <c r="BH15" s="29"/>
    </row>
    <row r="16" spans="1:62" ht="17.100000000000001" customHeight="1" thickBot="1">
      <c r="B16" s="323"/>
      <c r="C16" s="324"/>
      <c r="D16" s="326"/>
      <c r="E16" s="326"/>
      <c r="F16" s="326"/>
      <c r="G16" s="325"/>
      <c r="H16" s="325"/>
      <c r="I16" s="326"/>
      <c r="J16" s="327"/>
      <c r="K16" s="335"/>
      <c r="L16" s="246" t="s">
        <v>128</v>
      </c>
      <c r="M16" s="344"/>
      <c r="N16" s="345"/>
      <c r="O16" s="906">
        <f>SUM(O18:O21)</f>
        <v>10.375027329493427</v>
      </c>
      <c r="P16" s="453">
        <f t="shared" si="1"/>
        <v>0.34636345027739912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10.126467826321555</v>
      </c>
      <c r="P17" s="454">
        <f t="shared" si="1"/>
        <v>0.33806545506411334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4.3133328110339964</v>
      </c>
      <c r="P18" s="454">
        <f t="shared" si="1"/>
        <v>0.14399777342055378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5.8131350152875596</v>
      </c>
      <c r="P19" s="454">
        <f t="shared" si="1"/>
        <v>0.19406768164355959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0.248559503171872</v>
      </c>
      <c r="P20" s="454">
        <f t="shared" si="1"/>
        <v>8.2979952132857908E-3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0.53368145147093382</v>
      </c>
      <c r="P22" s="612">
        <f t="shared" si="1"/>
        <v>1.7816603562580531E-2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5.9435828512403583</v>
      </c>
      <c r="AZ22" s="1005">
        <f t="shared" si="3"/>
        <v>6.3630971920854407</v>
      </c>
      <c r="BA22" s="1005">
        <f t="shared" si="3"/>
        <v>6.0972436978503559</v>
      </c>
      <c r="BB22" s="1005">
        <f t="shared" si="3"/>
        <v>7.5099091475764599</v>
      </c>
      <c r="BC22" s="1005">
        <f t="shared" si="3"/>
        <v>6.9299987590776571</v>
      </c>
      <c r="BD22" s="1005">
        <f t="shared" si="3"/>
        <v>5.1359937720959836</v>
      </c>
      <c r="BE22" s="1005">
        <f t="shared" si="3"/>
        <v>4.7464938018991534</v>
      </c>
      <c r="BF22" s="1005">
        <f t="shared" si="3"/>
        <v>5.2284332162827489</v>
      </c>
      <c r="BG22" s="1005">
        <f t="shared" si="3"/>
        <v>5.0508102823827556</v>
      </c>
      <c r="BH22" s="1005">
        <f t="shared" si="3"/>
        <v>4.5899078400540203</v>
      </c>
      <c r="BI22" s="1005">
        <f t="shared" si="3"/>
        <v>4.5120362319904057</v>
      </c>
      <c r="BJ22" s="1005">
        <f t="shared" si="3"/>
        <v>5.0748240060202789</v>
      </c>
      <c r="BK22" s="1005">
        <f t="shared" si="3"/>
        <v>4.2505086971560617</v>
      </c>
      <c r="BL22" s="1005">
        <f t="shared" si="3"/>
        <v>3.9007325618481286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7.3186190389834938</v>
      </c>
      <c r="AZ23" s="1005">
        <f t="shared" ref="AZ23:BL23" si="4">Y39</f>
        <v>8.1294625496495367</v>
      </c>
      <c r="BA23" s="1005">
        <f t="shared" si="4"/>
        <v>7.2944571190305636</v>
      </c>
      <c r="BB23" s="1005">
        <f t="shared" si="4"/>
        <v>7.7138810316574347</v>
      </c>
      <c r="BC23" s="1005">
        <f t="shared" si="4"/>
        <v>7.462524330064678</v>
      </c>
      <c r="BD23" s="1005">
        <f t="shared" si="4"/>
        <v>7.4512639173375268</v>
      </c>
      <c r="BE23" s="1005">
        <f t="shared" si="4"/>
        <v>7.1171168429469311</v>
      </c>
      <c r="BF23" s="1005">
        <f t="shared" si="4"/>
        <v>7.1779661764040164</v>
      </c>
      <c r="BG23" s="1005">
        <f t="shared" si="4"/>
        <v>6.2350121230225346</v>
      </c>
      <c r="BH23" s="1005">
        <f t="shared" si="4"/>
        <v>5.7657256933116408</v>
      </c>
      <c r="BI23" s="1005">
        <f t="shared" si="4"/>
        <v>5.8737331607489622</v>
      </c>
      <c r="BJ23" s="1005">
        <f t="shared" si="4"/>
        <v>4.2157769744179205</v>
      </c>
      <c r="BK23" s="1005">
        <f t="shared" si="4"/>
        <v>5.1539235799665759</v>
      </c>
      <c r="BL23" s="1005">
        <f t="shared" si="4"/>
        <v>4.6621127666245288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6.8082989641652327</v>
      </c>
      <c r="AZ24" s="1005">
        <f t="shared" ref="AZ24:BL24" si="5">Y40</f>
        <v>7.3965708991109924</v>
      </c>
      <c r="BA24" s="1005">
        <f t="shared" si="5"/>
        <v>7.5416468676646691</v>
      </c>
      <c r="BB24" s="1005">
        <f t="shared" si="5"/>
        <v>7.7494688226797512</v>
      </c>
      <c r="BC24" s="1005">
        <f t="shared" si="5"/>
        <v>7.1216454474468813</v>
      </c>
      <c r="BD24" s="1005">
        <f t="shared" si="5"/>
        <v>7.8238361826564029</v>
      </c>
      <c r="BE24" s="1005">
        <f t="shared" si="5"/>
        <v>6.4287569404169993</v>
      </c>
      <c r="BF24" s="1005">
        <f t="shared" si="5"/>
        <v>6.0961937340847934</v>
      </c>
      <c r="BG24" s="1005">
        <f t="shared" si="5"/>
        <v>6.8157375016468063</v>
      </c>
      <c r="BH24" s="1005">
        <f t="shared" si="5"/>
        <v>5.6556561571870514</v>
      </c>
      <c r="BI24" s="1005">
        <f t="shared" si="5"/>
        <v>4.8771834326877963</v>
      </c>
      <c r="BJ24" s="1005">
        <f t="shared" si="5"/>
        <v>4.2485519526557267</v>
      </c>
      <c r="BK24" s="1005">
        <f t="shared" si="5"/>
        <v>4.7792944589280459</v>
      </c>
      <c r="BL24" s="1005">
        <f t="shared" si="5"/>
        <v>5.0527733448955336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9.505499682689889</v>
      </c>
      <c r="AZ25" s="1005">
        <f t="shared" ref="AZ25:BL25" si="6">Y41</f>
        <v>9.5617469147486229</v>
      </c>
      <c r="BA25" s="1005">
        <f t="shared" si="6"/>
        <v>9.2767098007897335</v>
      </c>
      <c r="BB25" s="1005">
        <f t="shared" si="6"/>
        <v>9.1806507386467366</v>
      </c>
      <c r="BC25" s="1005">
        <f t="shared" si="6"/>
        <v>9.0244632755063421</v>
      </c>
      <c r="BD25" s="1005">
        <f t="shared" si="6"/>
        <v>8.6915173685884461</v>
      </c>
      <c r="BE25" s="1005">
        <f t="shared" si="6"/>
        <v>8.4585268431546243</v>
      </c>
      <c r="BF25" s="1005">
        <f t="shared" si="6"/>
        <v>8.2552928981132823</v>
      </c>
      <c r="BG25" s="1005">
        <f t="shared" si="6"/>
        <v>8.0021966052151239</v>
      </c>
      <c r="BH25" s="1005">
        <f t="shared" si="6"/>
        <v>7.755682575128974</v>
      </c>
      <c r="BI25" s="1005">
        <f t="shared" si="6"/>
        <v>7.556361699474083</v>
      </c>
      <c r="BJ25" s="1005">
        <f t="shared" si="6"/>
        <v>6.9222057775277541</v>
      </c>
      <c r="BK25" s="1005">
        <f t="shared" si="6"/>
        <v>6.957389830642172</v>
      </c>
      <c r="BL25" s="1005">
        <f t="shared" si="6"/>
        <v>7.0548961006611117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0.4118878963379341</v>
      </c>
      <c r="AZ26" s="1005">
        <f t="shared" si="7"/>
        <v>0.43911825332926741</v>
      </c>
      <c r="BA26" s="1005">
        <f t="shared" si="7"/>
        <v>0.44071703676379448</v>
      </c>
      <c r="BB26" s="1005">
        <f t="shared" si="7"/>
        <v>0.60155854757053562</v>
      </c>
      <c r="BC26" s="1005">
        <f t="shared" si="7"/>
        <v>0.42981229089297052</v>
      </c>
      <c r="BD26" s="1005">
        <f t="shared" si="7"/>
        <v>0.52538644135849233</v>
      </c>
      <c r="BE26" s="1005">
        <f t="shared" si="7"/>
        <v>0.43013382576159059</v>
      </c>
      <c r="BF26" s="1005">
        <f t="shared" si="7"/>
        <v>0.28934024830336236</v>
      </c>
      <c r="BG26" s="1005">
        <f t="shared" si="7"/>
        <v>0.27156040356738237</v>
      </c>
      <c r="BH26" s="1005">
        <f t="shared" si="7"/>
        <v>0.26605429490776072</v>
      </c>
      <c r="BI26" s="1005">
        <f t="shared" si="7"/>
        <v>0.25155328653132758</v>
      </c>
      <c r="BJ26" s="1005">
        <f t="shared" si="7"/>
        <v>0.31116258351464982</v>
      </c>
      <c r="BK26" s="1005">
        <f t="shared" si="7"/>
        <v>0.24477038248595681</v>
      </c>
      <c r="BL26" s="1005">
        <f t="shared" si="7"/>
        <v>0.21024837400326521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29.987888433416909</v>
      </c>
      <c r="AZ27" s="1005">
        <f t="shared" si="8"/>
        <v>31.88999580892386</v>
      </c>
      <c r="BA27" s="1005">
        <f t="shared" si="8"/>
        <v>30.650774522099113</v>
      </c>
      <c r="BB27" s="1005">
        <f t="shared" si="8"/>
        <v>32.755468288130913</v>
      </c>
      <c r="BC27" s="1005">
        <f t="shared" si="8"/>
        <v>30.968444102988531</v>
      </c>
      <c r="BD27" s="1005">
        <f t="shared" si="8"/>
        <v>29.627997682036852</v>
      </c>
      <c r="BE27" s="1005">
        <f t="shared" si="8"/>
        <v>27.181028254179299</v>
      </c>
      <c r="BF27" s="1005">
        <f t="shared" si="8"/>
        <v>27.047226273188201</v>
      </c>
      <c r="BG27" s="1005">
        <f t="shared" si="8"/>
        <v>26.375316915834606</v>
      </c>
      <c r="BH27" s="1005">
        <f t="shared" si="8"/>
        <v>24.033026560589448</v>
      </c>
      <c r="BI27" s="1005">
        <f t="shared" si="8"/>
        <v>23.070867811432571</v>
      </c>
      <c r="BJ27" s="1005">
        <f t="shared" si="8"/>
        <v>20.772521294136332</v>
      </c>
      <c r="BK27" s="1005">
        <f t="shared" si="8"/>
        <v>21.385886949178811</v>
      </c>
      <c r="BL27" s="1005">
        <f t="shared" si="8"/>
        <v>20.880763148032567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30.968444102988531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6.9299987590776571</v>
      </c>
      <c r="P31" s="453">
        <f t="shared" ref="P31:P43" si="9">O31/$O$30</f>
        <v>0.22377613599286039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3.2537903449361529</v>
      </c>
      <c r="P32" s="454">
        <f t="shared" si="9"/>
        <v>0.10506793089492521</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0.38162959561449561</v>
      </c>
      <c r="P33" s="454">
        <f t="shared" si="9"/>
        <v>1.2323176274059808E-2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3.294578818527008</v>
      </c>
      <c r="P34" s="454">
        <f t="shared" si="9"/>
        <v>0.10638502882387536</v>
      </c>
      <c r="Q34" s="328"/>
      <c r="R34" s="13"/>
      <c r="S34" s="323"/>
      <c r="T34" s="563" t="s">
        <v>112</v>
      </c>
      <c r="U34" s="332"/>
      <c r="V34" s="332"/>
      <c r="W34" s="332"/>
      <c r="X34" s="893">
        <f>X35+X39+X40+X41+X47</f>
        <v>29.987888433416909</v>
      </c>
      <c r="Y34" s="894">
        <f t="shared" ref="Y34:AK34" si="10">Y35+Y39+Y40+Y41+Y47</f>
        <v>31.88999580892386</v>
      </c>
      <c r="Z34" s="894">
        <f t="shared" si="10"/>
        <v>30.650774522099113</v>
      </c>
      <c r="AA34" s="894">
        <f t="shared" si="10"/>
        <v>32.755468288130913</v>
      </c>
      <c r="AB34" s="894">
        <f t="shared" si="10"/>
        <v>30.968444102988531</v>
      </c>
      <c r="AC34" s="894">
        <f t="shared" si="10"/>
        <v>29.627997682036852</v>
      </c>
      <c r="AD34" s="894">
        <f t="shared" si="10"/>
        <v>27.181028254179299</v>
      </c>
      <c r="AE34" s="894">
        <f t="shared" si="10"/>
        <v>27.047226273188201</v>
      </c>
      <c r="AF34" s="894">
        <f t="shared" si="10"/>
        <v>26.375316915834606</v>
      </c>
      <c r="AG34" s="894">
        <f t="shared" si="10"/>
        <v>24.033026560589448</v>
      </c>
      <c r="AH34" s="894">
        <f t="shared" si="10"/>
        <v>23.070867811432571</v>
      </c>
      <c r="AI34" s="894">
        <f t="shared" si="10"/>
        <v>20.772521294136332</v>
      </c>
      <c r="AJ34" s="894">
        <f t="shared" si="10"/>
        <v>21.385886949178811</v>
      </c>
      <c r="AK34" s="895">
        <f t="shared" si="10"/>
        <v>20.880763148032567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7.462524330064678</v>
      </c>
      <c r="P35" s="453">
        <f t="shared" si="9"/>
        <v>0.24097188432351777</v>
      </c>
      <c r="Q35" s="328"/>
      <c r="R35" s="13"/>
      <c r="S35" s="323"/>
      <c r="T35" s="334"/>
      <c r="U35" s="246" t="s">
        <v>114</v>
      </c>
      <c r="V35" s="344"/>
      <c r="W35" s="344"/>
      <c r="X35" s="896">
        <f>SUM(X36:X38)</f>
        <v>5.9435828512403583</v>
      </c>
      <c r="Y35" s="897">
        <f t="shared" ref="Y35:AK35" si="11">SUM(Y36:Y38)</f>
        <v>6.3630971920854407</v>
      </c>
      <c r="Z35" s="897">
        <f t="shared" si="11"/>
        <v>6.0972436978503559</v>
      </c>
      <c r="AA35" s="897">
        <f t="shared" si="11"/>
        <v>7.5099091475764599</v>
      </c>
      <c r="AB35" s="897">
        <f t="shared" si="11"/>
        <v>6.9299987590776571</v>
      </c>
      <c r="AC35" s="897">
        <f t="shared" si="11"/>
        <v>5.1359937720959836</v>
      </c>
      <c r="AD35" s="897">
        <f t="shared" si="11"/>
        <v>4.7464938018991534</v>
      </c>
      <c r="AE35" s="897">
        <f t="shared" si="11"/>
        <v>5.2284332162827489</v>
      </c>
      <c r="AF35" s="897">
        <f t="shared" si="11"/>
        <v>5.0508102823827556</v>
      </c>
      <c r="AG35" s="897">
        <f t="shared" si="11"/>
        <v>4.5899078400540203</v>
      </c>
      <c r="AH35" s="897">
        <f t="shared" si="11"/>
        <v>4.5120362319904057</v>
      </c>
      <c r="AI35" s="897">
        <f t="shared" si="11"/>
        <v>5.0748240060202789</v>
      </c>
      <c r="AJ35" s="897">
        <f t="shared" si="11"/>
        <v>4.2505086971560617</v>
      </c>
      <c r="AK35" s="898">
        <f t="shared" si="11"/>
        <v>3.9007325618481286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7.1216454474468813</v>
      </c>
      <c r="P36" s="453">
        <f t="shared" si="9"/>
        <v>0.22996458665353564</v>
      </c>
      <c r="Q36" s="328"/>
      <c r="R36" s="13"/>
      <c r="S36" s="356" t="s">
        <v>184</v>
      </c>
      <c r="T36" s="335"/>
      <c r="U36" s="346"/>
      <c r="V36" s="336" t="s">
        <v>184</v>
      </c>
      <c r="W36" s="357"/>
      <c r="X36" s="899">
        <f>VLOOKUP(年度マスタ!$K$4&amp;"_"&amp;X$33,データシート1!$A:$BT,MATCH("aa_"&amp;$S36,データシート1!$A$1:$BT$1,0),0)</f>
        <v>1.3144632794458739</v>
      </c>
      <c r="Y36" s="900">
        <f>VLOOKUP(年度マスタ!$K$4&amp;"_"&amp;Y$33,データシート1!$A:$BT,MATCH("aa_"&amp;$S36,データシート1!$A$1:$BT$1,0),0)</f>
        <v>2.0356915068674648</v>
      </c>
      <c r="Z36" s="900">
        <f>VLOOKUP(年度マスタ!$K$4&amp;"_"&amp;Z$33,データシート1!$A:$BT,MATCH("aa_"&amp;$S36,データシート1!$A$1:$BT$1,0),0)</f>
        <v>1.749845535569154</v>
      </c>
      <c r="AA36" s="900">
        <f>VLOOKUP(年度マスタ!$K$4&amp;"_"&amp;AA$33,データシート1!$A:$BT,MATCH("aa_"&amp;$S36,データシート1!$A$1:$BT$1,0),0)</f>
        <v>3.3096065845472902</v>
      </c>
      <c r="AB36" s="900">
        <f>VLOOKUP(年度マスタ!$K$4&amp;"_"&amp;AB$33,データシート1!$A:$BT,MATCH("aa_"&amp;$S36,データシート1!$A$1:$BT$1,0),0)</f>
        <v>3.2537903449361529</v>
      </c>
      <c r="AC36" s="900">
        <f>VLOOKUP(年度マスタ!$K$4&amp;"_"&amp;AC$33,データシート1!$A:$BT,MATCH("aa_"&amp;$S36,データシート1!$A$1:$BT$1,0),0)</f>
        <v>0.69113238271480659</v>
      </c>
      <c r="AD36" s="900">
        <f>VLOOKUP(年度マスタ!$K$4&amp;"_"&amp;AD$33,データシート1!$A:$BT,MATCH("aa_"&amp;$S36,データシート1!$A$1:$BT$1,0),0)</f>
        <v>0.35552766205027181</v>
      </c>
      <c r="AE36" s="900">
        <f>VLOOKUP(年度マスタ!$K$4&amp;"_"&amp;AE$33,データシート1!$A:$BT,MATCH("aa_"&amp;$S36,データシート1!$A$1:$BT$1,0),0)</f>
        <v>0.63230645379433004</v>
      </c>
      <c r="AF36" s="900">
        <f>VLOOKUP(年度マスタ!$K$4&amp;"_"&amp;AF$33,データシート1!$A:$BT,MATCH("aa_"&amp;$S36,データシート1!$A$1:$BT$1,0),0)</f>
        <v>0.49295790528850281</v>
      </c>
      <c r="AG36" s="900">
        <f>VLOOKUP(年度マスタ!$K$4&amp;"_"&amp;AG$33,データシート1!$A:$BT,MATCH("aa_"&amp;$S36,データシート1!$A$1:$BT$1,0),0)</f>
        <v>0.45460259662621716</v>
      </c>
      <c r="AH36" s="900">
        <f>VLOOKUP(年度マスタ!$K$4&amp;"_"&amp;AH$33,データシート1!$A:$BT,MATCH("aa_"&amp;$S36,データシート1!$A$1:$BT$1,0),0)</f>
        <v>0.39175333444397314</v>
      </c>
      <c r="AI36" s="900">
        <f>VLOOKUP(年度マスタ!$K$4&amp;"_"&amp;AI$33,データシート1!$A:$BT,MATCH("aa_"&amp;$S36,データシート1!$A$1:$BT$1,0),0)</f>
        <v>0.61427944280121383</v>
      </c>
      <c r="AJ36" s="900">
        <f>VLOOKUP(年度マスタ!$K$4&amp;"_"&amp;AJ$33,データシート1!$A:$BT,MATCH("aa_"&amp;$S36,データシート1!$A$1:$BT$1,0),0)</f>
        <v>0.63407437296982005</v>
      </c>
      <c r="AK36" s="901">
        <f>VLOOKUP(年度マスタ!$K$4&amp;"_"&amp;AK$33,データシート1!$A:$BT,MATCH("aa_"&amp;$S36,データシート1!$A$1:$BT$1,0),0)</f>
        <v>0.59227417569459839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9.0244632755063421</v>
      </c>
      <c r="P37" s="453">
        <f t="shared" si="9"/>
        <v>0.29140835249890579</v>
      </c>
      <c r="Q37" s="328"/>
      <c r="R37" s="13"/>
      <c r="S37" s="356" t="s">
        <v>187</v>
      </c>
      <c r="T37" s="335"/>
      <c r="U37" s="346"/>
      <c r="V37" s="336" t="s">
        <v>194</v>
      </c>
      <c r="W37" s="357"/>
      <c r="X37" s="899">
        <f>VLOOKUP(年度マスタ!$K$4&amp;"_"&amp;X$33,データシート1!$A:$BT,MATCH("aa_"&amp;$S37,データシート1!$A$1:$BT$1,0),0)</f>
        <v>0.40318119572580963</v>
      </c>
      <c r="Y37" s="900">
        <f>VLOOKUP(年度マスタ!$K$4&amp;"_"&amp;Y$33,データシート1!$A:$BT,MATCH("aa_"&amp;$S37,データシート1!$A$1:$BT$1,0),0)</f>
        <v>0.46246625051302331</v>
      </c>
      <c r="Z37" s="900">
        <f>VLOOKUP(年度マスタ!$K$4&amp;"_"&amp;Z$33,データシート1!$A:$BT,MATCH("aa_"&amp;$S37,データシート1!$A$1:$BT$1,0),0)</f>
        <v>0.48766442442606572</v>
      </c>
      <c r="AA37" s="900">
        <f>VLOOKUP(年度マスタ!$K$4&amp;"_"&amp;AA$33,データシート1!$A:$BT,MATCH("aa_"&amp;$S37,データシート1!$A$1:$BT$1,0),0)</f>
        <v>0.45857993476336117</v>
      </c>
      <c r="AB37" s="900">
        <f>VLOOKUP(年度マスタ!$K$4&amp;"_"&amp;AB$33,データシート1!$A:$BT,MATCH("aa_"&amp;$S37,データシート1!$A$1:$BT$1,0),0)</f>
        <v>0.38162959561449561</v>
      </c>
      <c r="AC37" s="900">
        <f>VLOOKUP(年度マスタ!$K$4&amp;"_"&amp;AC$33,データシート1!$A:$BT,MATCH("aa_"&amp;$S37,データシート1!$A$1:$BT$1,0),0)</f>
        <v>0.33491712143047642</v>
      </c>
      <c r="AD37" s="900">
        <f>VLOOKUP(年度マスタ!$K$4&amp;"_"&amp;AD$33,データシート1!$A:$BT,MATCH("aa_"&amp;$S37,データシート1!$A$1:$BT$1,0),0)</f>
        <v>0.32086944901145459</v>
      </c>
      <c r="AE37" s="900">
        <f>VLOOKUP(年度マスタ!$K$4&amp;"_"&amp;AE$33,データシート1!$A:$BT,MATCH("aa_"&amp;$S37,データシート1!$A$1:$BT$1,0),0)</f>
        <v>0.3181385517473469</v>
      </c>
      <c r="AF37" s="900">
        <f>VLOOKUP(年度マスタ!$K$4&amp;"_"&amp;AF$33,データシート1!$A:$BT,MATCH("aa_"&amp;$S37,データシート1!$A$1:$BT$1,0),0)</f>
        <v>0.31813678506969184</v>
      </c>
      <c r="AG37" s="900">
        <f>VLOOKUP(年度マスタ!$K$4&amp;"_"&amp;AG$33,データシート1!$A:$BT,MATCH("aa_"&amp;$S37,データシート1!$A$1:$BT$1,0),0)</f>
        <v>0.28868708585879549</v>
      </c>
      <c r="AH37" s="900">
        <f>VLOOKUP(年度マスタ!$K$4&amp;"_"&amp;AH$33,データシート1!$A:$BT,MATCH("aa_"&amp;$S37,データシート1!$A$1:$BT$1,0),0)</f>
        <v>0.2606132025403512</v>
      </c>
      <c r="AI37" s="900">
        <f>VLOOKUP(年度マスタ!$K$4&amp;"_"&amp;AI$33,データシート1!$A:$BT,MATCH("aa_"&amp;$S37,データシート1!$A$1:$BT$1,0),0)</f>
        <v>0.26316820816909625</v>
      </c>
      <c r="AJ37" s="900">
        <f>VLOOKUP(年度マスタ!$K$4&amp;"_"&amp;AJ$33,データシート1!$A:$BT,MATCH("aa_"&amp;$S37,データシート1!$A$1:$BT$1,0),0)</f>
        <v>0.27854134721460999</v>
      </c>
      <c r="AK37" s="901">
        <f>VLOOKUP(年度マスタ!$K$4&amp;"_"&amp;AK$33,データシート1!$A:$BT,MATCH("aa_"&amp;$S37,データシート1!$A$1:$BT$1,0),0)</f>
        <v>0.25897225626056808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8.7497760476296396</v>
      </c>
      <c r="P38" s="454">
        <f t="shared" si="9"/>
        <v>0.2825384452164087</v>
      </c>
      <c r="Q38" s="328"/>
      <c r="R38" s="13"/>
      <c r="S38" s="356" t="s">
        <v>188</v>
      </c>
      <c r="T38" s="335"/>
      <c r="U38" s="348"/>
      <c r="V38" s="358" t="s">
        <v>197</v>
      </c>
      <c r="W38" s="358"/>
      <c r="X38" s="899">
        <f>VLOOKUP(年度マスタ!$K$4&amp;"_"&amp;X$33,データシート1!$A:$BT,MATCH("aa_"&amp;$S38,データシート1!$A$1:$BT$1,0),0)</f>
        <v>4.2259383760686751</v>
      </c>
      <c r="Y38" s="900">
        <f>VLOOKUP(年度マスタ!$K$4&amp;"_"&amp;Y$33,データシート1!$A:$BT,MATCH("aa_"&amp;$S38,データシート1!$A$1:$BT$1,0),0)</f>
        <v>3.8649394347049522</v>
      </c>
      <c r="Z38" s="900">
        <f>VLOOKUP(年度マスタ!$K$4&amp;"_"&amp;Z$33,データシート1!$A:$BT,MATCH("aa_"&amp;$S38,データシート1!$A$1:$BT$1,0),0)</f>
        <v>3.859733737855136</v>
      </c>
      <c r="AA38" s="900">
        <f>VLOOKUP(年度マスタ!$K$4&amp;"_"&amp;AA$33,データシート1!$A:$BT,MATCH("aa_"&amp;$S38,データシート1!$A$1:$BT$1,0),0)</f>
        <v>3.741722628265808</v>
      </c>
      <c r="AB38" s="900">
        <f>VLOOKUP(年度マスタ!$K$4&amp;"_"&amp;AB$33,データシート1!$A:$BT,MATCH("aa_"&amp;$S38,データシート1!$A$1:$BT$1,0),0)</f>
        <v>3.294578818527008</v>
      </c>
      <c r="AC38" s="900">
        <f>VLOOKUP(年度マスタ!$K$4&amp;"_"&amp;AC$33,データシート1!$A:$BT,MATCH("aa_"&amp;$S38,データシート1!$A$1:$BT$1,0),0)</f>
        <v>4.1099442679507003</v>
      </c>
      <c r="AD38" s="900">
        <f>VLOOKUP(年度マスタ!$K$4&amp;"_"&amp;AD$33,データシート1!$A:$BT,MATCH("aa_"&amp;$S38,データシート1!$A$1:$BT$1,0),0)</f>
        <v>4.0700966908374268</v>
      </c>
      <c r="AE38" s="900">
        <f>VLOOKUP(年度マスタ!$K$4&amp;"_"&amp;AE$33,データシート1!$A:$BT,MATCH("aa_"&amp;$S38,データシート1!$A$1:$BT$1,0),0)</f>
        <v>4.2779882107410723</v>
      </c>
      <c r="AF38" s="900">
        <f>VLOOKUP(年度マスタ!$K$4&amp;"_"&amp;AF$33,データシート1!$A:$BT,MATCH("aa_"&amp;$S38,データシート1!$A$1:$BT$1,0),0)</f>
        <v>4.2397155920245613</v>
      </c>
      <c r="AG38" s="900">
        <f>VLOOKUP(年度マスタ!$K$4&amp;"_"&amp;AG$33,データシート1!$A:$BT,MATCH("aa_"&amp;$S38,データシート1!$A$1:$BT$1,0),0)</f>
        <v>3.8466181575690079</v>
      </c>
      <c r="AH38" s="900">
        <f>VLOOKUP(年度マスタ!$K$4&amp;"_"&amp;AH$33,データシート1!$A:$BT,MATCH("aa_"&amp;$S38,データシート1!$A$1:$BT$1,0),0)</f>
        <v>3.8596696950060814</v>
      </c>
      <c r="AI38" s="900">
        <f>VLOOKUP(年度マスタ!$K$4&amp;"_"&amp;AI$33,データシート1!$A:$BT,MATCH("aa_"&amp;$S38,データシート1!$A$1:$BT$1,0),0)</f>
        <v>4.1973763550499692</v>
      </c>
      <c r="AJ38" s="900">
        <f>VLOOKUP(年度マスタ!$K$4&amp;"_"&amp;AJ$33,データシート1!$A:$BT,MATCH("aa_"&amp;$S38,データシート1!$A$1:$BT$1,0),0)</f>
        <v>3.3378929769716317</v>
      </c>
      <c r="AK38" s="901">
        <f>VLOOKUP(年度マスタ!$K$4&amp;"_"&amp;AK$33,データシート1!$A:$BT,MATCH("aa_"&amp;$S38,データシート1!$A$1:$BT$1,0),0)</f>
        <v>3.0494861298929621</v>
      </c>
      <c r="AL38" s="330"/>
      <c r="AW38" s="17" t="str">
        <f>年度マスタ!H4</f>
        <v>31</v>
      </c>
      <c r="AX38" s="17" t="s">
        <v>198</v>
      </c>
      <c r="AY38" s="17">
        <f>VLOOKUP($AW38&amp;"_"&amp;$AY$34,データシート1!$A:$BT,MATCH($AY$31&amp;"_"&amp;AY$36,データシート1!$A$1:$BT$1,0),0)</f>
        <v>680.04531854903666</v>
      </c>
      <c r="AZ38" s="17">
        <f>VLOOKUP($AW38&amp;"_"&amp;$AY$34,データシート1!$A:$BT,MATCH($AY$31&amp;"_"&amp;AZ$36,データシート1!$A$1:$BT$1,0),0)</f>
        <v>37.495330226685063</v>
      </c>
      <c r="BA38" s="17">
        <f>VLOOKUP($AW38&amp;"_"&amp;$AY$34,データシート1!$A:$BT,MATCH($AY$31&amp;"_"&amp;BA$36,データシート1!$A$1:$BT$1,0),0)</f>
        <v>188.51368802974676</v>
      </c>
      <c r="BB38" s="17">
        <f>VLOOKUP($AW38&amp;"_"&amp;$AY$34,データシート1!$A:$BT,MATCH($AY$31&amp;"_"&amp;BB$36,データシート1!$A$1:$BT$1,0),0)</f>
        <v>842.31849548466289</v>
      </c>
      <c r="BC38" s="17">
        <f>VLOOKUP($AW38&amp;"_"&amp;$AY$34,データシート1!$A:$BT,MATCH($AY$31&amp;"_"&amp;BC$36,データシート1!$A$1:$BT$1,0),0)</f>
        <v>928.17903514175259</v>
      </c>
      <c r="BD38" s="17">
        <f>VLOOKUP($AW38&amp;"_"&amp;$AY$34,データシート1!$A:$BT,MATCH($AY$31&amp;"_"&amp;BD$36,データシート1!$A$1:$BT$1,0),0)</f>
        <v>507.15754238384341</v>
      </c>
      <c r="BE38" s="17">
        <f>VLOOKUP($AW38&amp;"_"&amp;$AY$34,データシート1!$A:$BT,MATCH($AY$31&amp;"_"&amp;BE$36,データシート1!$A$1:$BT$1,0),0)</f>
        <v>489.95973066596514</v>
      </c>
      <c r="BF38" s="17">
        <f>VLOOKUP($AW38&amp;"_"&amp;$AY$34,データシート1!$A:$BT,MATCH($AY$31&amp;"_"&amp;BF$36,データシート1!$A$1:$BT$1,0),0)</f>
        <v>32.175783380986964</v>
      </c>
      <c r="BG38" s="17">
        <f>VLOOKUP($AW38&amp;"_"&amp;$AY$34,データシート1!$A:$BT,MATCH($AY$31&amp;"_"&amp;BG$36,データシート1!$A$1:$BT$1,0),0)</f>
        <v>11.024333337388349</v>
      </c>
      <c r="BH38" s="17">
        <f>VLOOKUP($AW38&amp;"_"&amp;$AY$34,データシート1!$A:$BT,MATCH($AY$31&amp;"_"&amp;BH$36,データシート1!$A$1:$BT$1,0),0)</f>
        <v>55.442898858023995</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3.6495094854246743</v>
      </c>
      <c r="P39" s="454">
        <f t="shared" si="9"/>
        <v>0.11784607173960308</v>
      </c>
      <c r="Q39" s="328"/>
      <c r="R39" s="13"/>
      <c r="S39" s="356" t="s">
        <v>189</v>
      </c>
      <c r="T39" s="335"/>
      <c r="U39" s="343" t="s">
        <v>199</v>
      </c>
      <c r="V39" s="344"/>
      <c r="W39" s="344"/>
      <c r="X39" s="896">
        <f>VLOOKUP(年度マスタ!$K$4&amp;"_"&amp;X$33,データシート1!$A:$BT,MATCH("aa_"&amp;$S39,データシート1!$A$1:$BT$1,0),0)</f>
        <v>7.3186190389834938</v>
      </c>
      <c r="Y39" s="897">
        <f>VLOOKUP(年度マスタ!$K$4&amp;"_"&amp;Y$33,データシート1!$A:$BT,MATCH("aa_"&amp;$S39,データシート1!$A$1:$BT$1,0),0)</f>
        <v>8.1294625496495367</v>
      </c>
      <c r="Z39" s="897">
        <f>VLOOKUP(年度マスタ!$K$4&amp;"_"&amp;Z$33,データシート1!$A:$BT,MATCH("aa_"&amp;$S39,データシート1!$A$1:$BT$1,0),0)</f>
        <v>7.2944571190305636</v>
      </c>
      <c r="AA39" s="897">
        <f>VLOOKUP(年度マスタ!$K$4&amp;"_"&amp;AA$33,データシート1!$A:$BT,MATCH("aa_"&amp;$S39,データシート1!$A$1:$BT$1,0),0)</f>
        <v>7.7138810316574347</v>
      </c>
      <c r="AB39" s="897">
        <f>VLOOKUP(年度マスタ!$K$4&amp;"_"&amp;AB$33,データシート1!$A:$BT,MATCH("aa_"&amp;$S39,データシート1!$A$1:$BT$1,0),0)</f>
        <v>7.462524330064678</v>
      </c>
      <c r="AC39" s="897">
        <f>VLOOKUP(年度マスタ!$K$4&amp;"_"&amp;AC$33,データシート1!$A:$BT,MATCH("aa_"&amp;$S39,データシート1!$A$1:$BT$1,0),0)</f>
        <v>7.4512639173375268</v>
      </c>
      <c r="AD39" s="897">
        <f>VLOOKUP(年度マスタ!$K$4&amp;"_"&amp;AD$33,データシート1!$A:$BT,MATCH("aa_"&amp;$S39,データシート1!$A$1:$BT$1,0),0)</f>
        <v>7.1171168429469311</v>
      </c>
      <c r="AE39" s="897">
        <f>VLOOKUP(年度マスタ!$K$4&amp;"_"&amp;AE$33,データシート1!$A:$BT,MATCH("aa_"&amp;$S39,データシート1!$A$1:$BT$1,0),0)</f>
        <v>7.1779661764040164</v>
      </c>
      <c r="AF39" s="897">
        <f>VLOOKUP(年度マスタ!$K$4&amp;"_"&amp;AF$33,データシート1!$A:$BT,MATCH("aa_"&amp;$S39,データシート1!$A$1:$BT$1,0),0)</f>
        <v>6.2350121230225346</v>
      </c>
      <c r="AG39" s="897">
        <f>VLOOKUP(年度マスタ!$K$4&amp;"_"&amp;AG$33,データシート1!$A:$BT,MATCH("aa_"&amp;$S39,データシート1!$A$1:$BT$1,0),0)</f>
        <v>5.7657256933116408</v>
      </c>
      <c r="AH39" s="897">
        <f>VLOOKUP(年度マスタ!$K$4&amp;"_"&amp;AH$33,データシート1!$A:$BT,MATCH("aa_"&amp;$S39,データシート1!$A$1:$BT$1,0),0)</f>
        <v>5.8737331607489622</v>
      </c>
      <c r="AI39" s="897">
        <f>VLOOKUP(年度マスタ!$K$4&amp;"_"&amp;AI$33,データシート1!$A:$BT,MATCH("aa_"&amp;$S39,データシート1!$A$1:$BT$1,0),0)</f>
        <v>4.2157769744179205</v>
      </c>
      <c r="AJ39" s="897">
        <f>VLOOKUP(年度マスタ!$K$4&amp;"_"&amp;AJ$33,データシート1!$A:$BT,MATCH("aa_"&amp;$S39,データシート1!$A$1:$BT$1,0),0)</f>
        <v>5.1539235799665759</v>
      </c>
      <c r="AK39" s="898">
        <f>VLOOKUP(年度マスタ!$K$4&amp;"_"&amp;AK$33,データシート1!$A:$BT,MATCH("aa_"&amp;$S39,データシート1!$A$1:$BT$1,0),0)</f>
        <v>4.6621127666245288</v>
      </c>
      <c r="AL39" s="330"/>
      <c r="AW39" s="17" t="str">
        <f>年度マスタ!K4</f>
        <v>31402</v>
      </c>
      <c r="AX39" s="17" t="s">
        <v>200</v>
      </c>
      <c r="AY39" s="17">
        <f>VLOOKUP($AW39&amp;"_"&amp;$AY$34,データシート1!$A:$BT,MATCH($AY$31&amp;"_"&amp;AY$36,データシート1!$A$1:$BT$1,0),0)</f>
        <v>0.59227417569459839</v>
      </c>
      <c r="AZ39" s="17">
        <f>VLOOKUP($AW39&amp;"_"&amp;$AY$34,データシート1!$A:$BT,MATCH($AY$31&amp;"_"&amp;AZ$36,データシート1!$A$1:$BT$1,0),0)</f>
        <v>0.25897225626056808</v>
      </c>
      <c r="BA39" s="17">
        <f>VLOOKUP($AW39&amp;"_"&amp;$AY$34,データシート1!$A:$BT,MATCH($AY$31&amp;"_"&amp;BA$36,データシート1!$A$1:$BT$1,0),0)</f>
        <v>3.0494861298929621</v>
      </c>
      <c r="BB39" s="17">
        <f>VLOOKUP($AW39&amp;"_"&amp;$AY$34,データシート1!$A:$BT,MATCH($AY$31&amp;"_"&amp;BB$36,データシート1!$A$1:$BT$1,0),0)</f>
        <v>4.6621127666245288</v>
      </c>
      <c r="BC39" s="17">
        <f>VLOOKUP($AW39&amp;"_"&amp;$AY$34,データシート1!$A:$BT,MATCH($AY$31&amp;"_"&amp;BC$36,データシート1!$A$1:$BT$1,0),0)</f>
        <v>5.0527733448955336</v>
      </c>
      <c r="BD39" s="17">
        <f>VLOOKUP($AW39&amp;"_"&amp;$AY$34,データシート1!$A:$BT,MATCH($AY$31&amp;"_"&amp;BD$36,データシート1!$A$1:$BT$1,0),0)</f>
        <v>2.6163967647873223</v>
      </c>
      <c r="BE39" s="17">
        <f>VLOOKUP($AW39&amp;"_"&amp;$AY$34,データシート1!$A:$BT,MATCH($AY$31&amp;"_"&amp;BE$36,データシート1!$A$1:$BT$1,0),0)</f>
        <v>4.2701904561460351</v>
      </c>
      <c r="BF39" s="17">
        <f>VLOOKUP($AW39&amp;"_"&amp;$AY$34,データシート1!$A:$BT,MATCH($AY$31&amp;"_"&amp;BF$36,データシート1!$A$1:$BT$1,0),0)</f>
        <v>0.16830887972775391</v>
      </c>
      <c r="BG39" s="17">
        <f>VLOOKUP($AW39&amp;"_"&amp;$AY$34,データシート1!$A:$BT,MATCH($AY$31&amp;"_"&amp;BG$36,データシート1!$A$1:$BT$1,0),0)</f>
        <v>0</v>
      </c>
      <c r="BH39" s="17">
        <f>VLOOKUP($AW39&amp;"_"&amp;$AY$34,データシート1!$A:$BT,MATCH($AY$31&amp;"_"&amp;BH$36,データシート1!$A$1:$BT$1,0),0)</f>
        <v>0.21024837400326521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5.1002665622049648</v>
      </c>
      <c r="P40" s="454">
        <f t="shared" si="9"/>
        <v>0.1646923734768056</v>
      </c>
      <c r="Q40" s="328"/>
      <c r="R40" s="13"/>
      <c r="S40" s="356" t="s">
        <v>165</v>
      </c>
      <c r="T40" s="335"/>
      <c r="U40" s="343" t="s">
        <v>165</v>
      </c>
      <c r="V40" s="344"/>
      <c r="W40" s="344"/>
      <c r="X40" s="896">
        <f>VLOOKUP(年度マスタ!$K$4&amp;"_"&amp;X$33,データシート1!$A:$BT,MATCH("aa_"&amp;$S40,データシート1!$A$1:$BT$1,0),0)</f>
        <v>6.8082989641652327</v>
      </c>
      <c r="Y40" s="897">
        <f>VLOOKUP(年度マスタ!$K$4&amp;"_"&amp;Y$33,データシート1!$A:$BT,MATCH("aa_"&amp;$S40,データシート1!$A$1:$BT$1,0),0)</f>
        <v>7.3965708991109924</v>
      </c>
      <c r="Z40" s="897">
        <f>VLOOKUP(年度マスタ!$K$4&amp;"_"&amp;Z$33,データシート1!$A:$BT,MATCH("aa_"&amp;$S40,データシート1!$A$1:$BT$1,0),0)</f>
        <v>7.5416468676646691</v>
      </c>
      <c r="AA40" s="897">
        <f>VLOOKUP(年度マスタ!$K$4&amp;"_"&amp;AA$33,データシート1!$A:$BT,MATCH("aa_"&amp;$S40,データシート1!$A$1:$BT$1,0),0)</f>
        <v>7.7494688226797512</v>
      </c>
      <c r="AB40" s="897">
        <f>VLOOKUP(年度マスタ!$K$4&amp;"_"&amp;AB$33,データシート1!$A:$BT,MATCH("aa_"&amp;$S40,データシート1!$A$1:$BT$1,0),0)</f>
        <v>7.1216454474468813</v>
      </c>
      <c r="AC40" s="897">
        <f>VLOOKUP(年度マスタ!$K$4&amp;"_"&amp;AC$33,データシート1!$A:$BT,MATCH("aa_"&amp;$S40,データシート1!$A$1:$BT$1,0),0)</f>
        <v>7.8238361826564029</v>
      </c>
      <c r="AD40" s="897">
        <f>VLOOKUP(年度マスタ!$K$4&amp;"_"&amp;AD$33,データシート1!$A:$BT,MATCH("aa_"&amp;$S40,データシート1!$A$1:$BT$1,0),0)</f>
        <v>6.4287569404169993</v>
      </c>
      <c r="AE40" s="897">
        <f>VLOOKUP(年度マスタ!$K$4&amp;"_"&amp;AE$33,データシート1!$A:$BT,MATCH("aa_"&amp;$S40,データシート1!$A$1:$BT$1,0),0)</f>
        <v>6.0961937340847934</v>
      </c>
      <c r="AF40" s="897">
        <f>VLOOKUP(年度マスタ!$K$4&amp;"_"&amp;AF$33,データシート1!$A:$BT,MATCH("aa_"&amp;$S40,データシート1!$A$1:$BT$1,0),0)</f>
        <v>6.8157375016468063</v>
      </c>
      <c r="AG40" s="897">
        <f>VLOOKUP(年度マスタ!$K$4&amp;"_"&amp;AG$33,データシート1!$A:$BT,MATCH("aa_"&amp;$S40,データシート1!$A$1:$BT$1,0),0)</f>
        <v>5.6556561571870514</v>
      </c>
      <c r="AH40" s="897">
        <f>VLOOKUP(年度マスタ!$K$4&amp;"_"&amp;AH$33,データシート1!$A:$BT,MATCH("aa_"&amp;$S40,データシート1!$A$1:$BT$1,0),0)</f>
        <v>4.8771834326877963</v>
      </c>
      <c r="AI40" s="897">
        <f>VLOOKUP(年度マスタ!$K$4&amp;"_"&amp;AI$33,データシート1!$A:$BT,MATCH("aa_"&amp;$S40,データシート1!$A$1:$BT$1,0),0)</f>
        <v>4.2485519526557267</v>
      </c>
      <c r="AJ40" s="897">
        <f>VLOOKUP(年度マスタ!$K$4&amp;"_"&amp;AJ$33,データシート1!$A:$BT,MATCH("aa_"&amp;$S40,データシート1!$A$1:$BT$1,0),0)</f>
        <v>4.7792944589280459</v>
      </c>
      <c r="AK40" s="898">
        <f>VLOOKUP(年度マスタ!$K$4&amp;"_"&amp;AK$33,データシート1!$A:$BT,MATCH("aa_"&amp;$S40,データシート1!$A$1:$BT$1,0),0)</f>
        <v>5.0527733448955336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0.27468722787670302</v>
      </c>
      <c r="P41" s="454">
        <f t="shared" si="9"/>
        <v>8.869907282497121E-3</v>
      </c>
      <c r="Q41" s="328"/>
      <c r="R41" s="13"/>
      <c r="S41" s="356" t="s">
        <v>201</v>
      </c>
      <c r="T41" s="335"/>
      <c r="U41" s="246" t="s">
        <v>128</v>
      </c>
      <c r="V41" s="344"/>
      <c r="W41" s="344"/>
      <c r="X41" s="896">
        <f>X42+X45+X46</f>
        <v>9.505499682689889</v>
      </c>
      <c r="Y41" s="897">
        <f t="shared" ref="Y41:AH41" si="12">Y42+Y45+Y46</f>
        <v>9.5617469147486229</v>
      </c>
      <c r="Z41" s="897">
        <f t="shared" si="12"/>
        <v>9.2767098007897335</v>
      </c>
      <c r="AA41" s="897">
        <f t="shared" si="12"/>
        <v>9.1806507386467366</v>
      </c>
      <c r="AB41" s="897">
        <f t="shared" si="12"/>
        <v>9.0244632755063421</v>
      </c>
      <c r="AC41" s="897">
        <f t="shared" si="12"/>
        <v>8.6915173685884461</v>
      </c>
      <c r="AD41" s="897">
        <f t="shared" si="12"/>
        <v>8.4585268431546243</v>
      </c>
      <c r="AE41" s="897">
        <f t="shared" si="12"/>
        <v>8.2552928981132823</v>
      </c>
      <c r="AF41" s="897">
        <f t="shared" si="12"/>
        <v>8.0021966052151239</v>
      </c>
      <c r="AG41" s="897">
        <f t="shared" si="12"/>
        <v>7.755682575128974</v>
      </c>
      <c r="AH41" s="897">
        <f t="shared" si="12"/>
        <v>7.556361699474083</v>
      </c>
      <c r="AI41" s="897">
        <f>AI42+AI45+AI46</f>
        <v>6.9222057775277541</v>
      </c>
      <c r="AJ41" s="897">
        <f>AJ42+AJ45+AJ46</f>
        <v>6.957389830642172</v>
      </c>
      <c r="AK41" s="898">
        <f>AK42+AK45+AK46</f>
        <v>7.0548961006611117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9.2797140137747984</v>
      </c>
      <c r="Y42" s="900">
        <f t="shared" ref="Y42:AK42" si="13">SUM(Y43:Y44)</f>
        <v>9.3311063938804857</v>
      </c>
      <c r="Z42" s="900">
        <f t="shared" si="13"/>
        <v>9.0178968706178892</v>
      </c>
      <c r="AA42" s="900">
        <f t="shared" si="13"/>
        <v>8.9058603642084915</v>
      </c>
      <c r="AB42" s="900">
        <f t="shared" si="13"/>
        <v>8.7497760476296396</v>
      </c>
      <c r="AC42" s="900">
        <f t="shared" si="13"/>
        <v>8.4333149884619445</v>
      </c>
      <c r="AD42" s="900">
        <f t="shared" si="13"/>
        <v>8.2104858680229871</v>
      </c>
      <c r="AE42" s="900">
        <f t="shared" si="13"/>
        <v>8.0188168688671091</v>
      </c>
      <c r="AF42" s="900">
        <f t="shared" si="13"/>
        <v>7.7800077818125066</v>
      </c>
      <c r="AG42" s="900">
        <f t="shared" si="13"/>
        <v>7.555652664981066</v>
      </c>
      <c r="AH42" s="900">
        <f t="shared" si="13"/>
        <v>7.3678986889867861</v>
      </c>
      <c r="AI42" s="900">
        <f t="shared" si="13"/>
        <v>6.7459132145649843</v>
      </c>
      <c r="AJ42" s="900">
        <f t="shared" si="13"/>
        <v>6.787133025471249</v>
      </c>
      <c r="AK42" s="901">
        <f t="shared" si="13"/>
        <v>6.8865872209333574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0.42981229089297052</v>
      </c>
      <c r="P43" s="612">
        <f t="shared" si="9"/>
        <v>1.3879040531180336E-2</v>
      </c>
      <c r="Q43" s="328"/>
      <c r="R43" s="13"/>
      <c r="S43" s="356" t="s">
        <v>190</v>
      </c>
      <c r="T43" s="359"/>
      <c r="U43" s="346"/>
      <c r="V43" s="360"/>
      <c r="W43" s="347" t="s">
        <v>190</v>
      </c>
      <c r="X43" s="899">
        <f>VLOOKUP(年度マスタ!$K$4&amp;"_"&amp;X$33,データシート1!$A:$BT,MATCH("aa_"&amp;$S43,データシート1!$A$1:$BT$1,0),0)</f>
        <v>3.90881212824713</v>
      </c>
      <c r="Y43" s="900">
        <f>VLOOKUP(年度マスタ!$K$4&amp;"_"&amp;Y$33,データシート1!$A:$BT,MATCH("aa_"&amp;$S43,データシート1!$A$1:$BT$1,0),0)</f>
        <v>3.9143606046926172</v>
      </c>
      <c r="Z43" s="900">
        <f>VLOOKUP(年度マスタ!$K$4&amp;"_"&amp;Z$33,データシート1!$A:$BT,MATCH("aa_"&amp;$S43,データシート1!$A$1:$BT$1,0),0)</f>
        <v>3.8022224145622689</v>
      </c>
      <c r="AA43" s="900">
        <f>VLOOKUP(年度マスタ!$K$4&amp;"_"&amp;AA$33,データシート1!$A:$BT,MATCH("aa_"&amp;$S43,データシート1!$A$1:$BT$1,0),0)</f>
        <v>3.7799499941718882</v>
      </c>
      <c r="AB43" s="900">
        <f>VLOOKUP(年度マスタ!$K$4&amp;"_"&amp;AB$33,データシート1!$A:$BT,MATCH("aa_"&amp;$S43,データシート1!$A$1:$BT$1,0),0)</f>
        <v>3.6495094854246743</v>
      </c>
      <c r="AC43" s="900">
        <f>VLOOKUP(年度マスタ!$K$4&amp;"_"&amp;AC$33,データシート1!$A:$BT,MATCH("aa_"&amp;$S43,データシート1!$A$1:$BT$1,0),0)</f>
        <v>3.4320712460906551</v>
      </c>
      <c r="AD43" s="900">
        <f>VLOOKUP(年度マスタ!$K$4&amp;"_"&amp;AD$33,データシート1!$A:$BT,MATCH("aa_"&amp;$S43,データシート1!$A$1:$BT$1,0),0)</f>
        <v>3.3459991444973509</v>
      </c>
      <c r="AE43" s="900">
        <f>VLOOKUP(年度マスタ!$K$4&amp;"_"&amp;AE$33,データシート1!$A:$BT,MATCH("aa_"&amp;$S43,データシート1!$A$1:$BT$1,0),0)</f>
        <v>3.2815629831579076</v>
      </c>
      <c r="AF43" s="900">
        <f>VLOOKUP(年度マスタ!$K$4&amp;"_"&amp;AF$33,データシート1!$A:$BT,MATCH("aa_"&amp;$S43,データシート1!$A$1:$BT$1,0),0)</f>
        <v>3.2079451304937132</v>
      </c>
      <c r="AG43" s="900">
        <f>VLOOKUP(年度マスタ!$K$4&amp;"_"&amp;AG$33,データシート1!$A:$BT,MATCH("aa_"&amp;$S43,データシート1!$A$1:$BT$1,0),0)</f>
        <v>3.1246991138721518</v>
      </c>
      <c r="AH43" s="900">
        <f>VLOOKUP(年度マスタ!$K$4&amp;"_"&amp;AH$33,データシート1!$A:$BT,MATCH("aa_"&amp;$S43,データシート1!$A$1:$BT$1,0),0)</f>
        <v>2.9661361439266716</v>
      </c>
      <c r="AI43" s="900">
        <f>VLOOKUP(年度マスタ!$K$4&amp;"_"&amp;AI$33,データシート1!$A:$BT,MATCH("aa_"&amp;$S43,データシート1!$A$1:$BT$1,0),0)</f>
        <v>2.5819613785270286</v>
      </c>
      <c r="AJ43" s="900">
        <f>VLOOKUP(年度マスタ!$K$4&amp;"_"&amp;AJ$33,データシート1!$A:$BT,MATCH("aa_"&amp;$S43,データシート1!$A$1:$BT$1,0),0)</f>
        <v>2.5076053060719108</v>
      </c>
      <c r="AK43" s="901">
        <f>VLOOKUP(年度マスタ!$K$4&amp;"_"&amp;AK$33,データシート1!$A:$BT,MATCH("aa_"&amp;$S43,データシート1!$A$1:$BT$1,0),0)</f>
        <v>2.6163967647873223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5.3709018855276689</v>
      </c>
      <c r="Y44" s="900">
        <f>VLOOKUP(年度マスタ!$K$4&amp;"_"&amp;Y$33,データシート1!$A:$BT,MATCH("aa_"&amp;$S44,データシート1!$A$1:$BT$1,0),0)</f>
        <v>5.4167457891878694</v>
      </c>
      <c r="Z44" s="900">
        <f>VLOOKUP(年度マスタ!$K$4&amp;"_"&amp;Z$33,データシート1!$A:$BT,MATCH("aa_"&amp;$S44,データシート1!$A$1:$BT$1,0),0)</f>
        <v>5.2156744560556207</v>
      </c>
      <c r="AA44" s="900">
        <f>VLOOKUP(年度マスタ!$K$4&amp;"_"&amp;AA$33,データシート1!$A:$BT,MATCH("aa_"&amp;$S44,データシート1!$A$1:$BT$1,0),0)</f>
        <v>5.1259103700366033</v>
      </c>
      <c r="AB44" s="900">
        <f>VLOOKUP(年度マスタ!$K$4&amp;"_"&amp;AB$33,データシート1!$A:$BT,MATCH("aa_"&amp;$S44,データシート1!$A$1:$BT$1,0),0)</f>
        <v>5.1002665622049648</v>
      </c>
      <c r="AC44" s="900">
        <f>VLOOKUP(年度マスタ!$K$4&amp;"_"&amp;AC$33,データシート1!$A:$BT,MATCH("aa_"&amp;$S44,データシート1!$A$1:$BT$1,0),0)</f>
        <v>5.0012437423712885</v>
      </c>
      <c r="AD44" s="900">
        <f>VLOOKUP(年度マスタ!$K$4&amp;"_"&amp;AD$33,データシート1!$A:$BT,MATCH("aa_"&amp;$S44,データシート1!$A$1:$BT$1,0),0)</f>
        <v>4.8644867235256362</v>
      </c>
      <c r="AE44" s="900">
        <f>VLOOKUP(年度マスタ!$K$4&amp;"_"&amp;AE$33,データシート1!$A:$BT,MATCH("aa_"&amp;$S44,データシート1!$A$1:$BT$1,0),0)</f>
        <v>4.737253885709201</v>
      </c>
      <c r="AF44" s="900">
        <f>VLOOKUP(年度マスタ!$K$4&amp;"_"&amp;AF$33,データシート1!$A:$BT,MATCH("aa_"&amp;$S44,データシート1!$A$1:$BT$1,0),0)</f>
        <v>4.5720626513187934</v>
      </c>
      <c r="AG44" s="900">
        <f>VLOOKUP(年度マスタ!$K$4&amp;"_"&amp;AG$33,データシート1!$A:$BT,MATCH("aa_"&amp;$S44,データシート1!$A$1:$BT$1,0),0)</f>
        <v>4.4309535511089146</v>
      </c>
      <c r="AH44" s="900">
        <f>VLOOKUP(年度マスタ!$K$4&amp;"_"&amp;AH$33,データシート1!$A:$BT,MATCH("aa_"&amp;$S44,データシート1!$A$1:$BT$1,0),0)</f>
        <v>4.4017625450601141</v>
      </c>
      <c r="AI44" s="900">
        <f>VLOOKUP(年度マスタ!$K$4&amp;"_"&amp;AI$33,データシート1!$A:$BT,MATCH("aa_"&amp;$S44,データシート1!$A$1:$BT$1,0),0)</f>
        <v>4.1639518360379553</v>
      </c>
      <c r="AJ44" s="900">
        <f>VLOOKUP(年度マスタ!$K$4&amp;"_"&amp;AJ$33,データシート1!$A:$BT,MATCH("aa_"&amp;$S44,データシート1!$A$1:$BT$1,0),0)</f>
        <v>4.2795277193993382</v>
      </c>
      <c r="AK44" s="901">
        <f>VLOOKUP(年度マスタ!$K$4&amp;"_"&amp;AK$33,データシート1!$A:$BT,MATCH("aa_"&amp;$S44,データシート1!$A$1:$BT$1,0),0)</f>
        <v>4.2701904561460351</v>
      </c>
      <c r="AL44" s="330"/>
      <c r="AW44" s="17" t="str">
        <f>AW47</f>
        <v>鳥取県</v>
      </c>
      <c r="AX44" s="1010">
        <f t="shared" si="14"/>
        <v>0.24018540866253693</v>
      </c>
      <c r="AY44" s="1010">
        <f t="shared" si="14"/>
        <v>0.2232897121549057</v>
      </c>
      <c r="AZ44" s="1010">
        <f t="shared" si="14"/>
        <v>0.2460504318687298</v>
      </c>
      <c r="BA44" s="1010">
        <f t="shared" si="14"/>
        <v>0.27577712202249777</v>
      </c>
      <c r="BB44" s="1010">
        <f t="shared" si="14"/>
        <v>1.4697325291329949E-2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0.22578566891509</v>
      </c>
      <c r="Y45" s="900">
        <f>VLOOKUP(年度マスタ!$K$4&amp;"_"&amp;Y$33,データシート1!$A:$BT,MATCH("aa_"&amp;$S45,データシート1!$A$1:$BT$1,0),0)</f>
        <v>0.23064052086813799</v>
      </c>
      <c r="Z45" s="900">
        <f>VLOOKUP(年度マスタ!$K$4&amp;"_"&amp;Z$33,データシート1!$A:$BT,MATCH("aa_"&amp;$S45,データシート1!$A$1:$BT$1,0),0)</f>
        <v>0.25881293017184398</v>
      </c>
      <c r="AA45" s="900">
        <f>VLOOKUP(年度マスタ!$K$4&amp;"_"&amp;AA$33,データシート1!$A:$BT,MATCH("aa_"&amp;$S45,データシート1!$A$1:$BT$1,0),0)</f>
        <v>0.274790374438246</v>
      </c>
      <c r="AB45" s="900">
        <f>VLOOKUP(年度マスタ!$K$4&amp;"_"&amp;AB$33,データシート1!$A:$BT,MATCH("aa_"&amp;$S45,データシート1!$A$1:$BT$1,0),0)</f>
        <v>0.27468722787670302</v>
      </c>
      <c r="AC45" s="900">
        <f>VLOOKUP(年度マスタ!$K$4&amp;"_"&amp;AC$33,データシート1!$A:$BT,MATCH("aa_"&amp;$S45,データシート1!$A$1:$BT$1,0),0)</f>
        <v>0.25820238012650099</v>
      </c>
      <c r="AD45" s="900">
        <f>VLOOKUP(年度マスタ!$K$4&amp;"_"&amp;AD$33,データシート1!$A:$BT,MATCH("aa_"&amp;$S45,データシート1!$A$1:$BT$1,0),0)</f>
        <v>0.248040975131638</v>
      </c>
      <c r="AE45" s="900">
        <f>VLOOKUP(年度マスタ!$K$4&amp;"_"&amp;AE$33,データシート1!$A:$BT,MATCH("aa_"&amp;$S45,データシート1!$A$1:$BT$1,0),0)</f>
        <v>0.23647602924617273</v>
      </c>
      <c r="AF45" s="900">
        <f>VLOOKUP(年度マスタ!$K$4&amp;"_"&amp;AF$33,データシート1!$A:$BT,MATCH("aa_"&amp;$S45,データシート1!$A$1:$BT$1,0),0)</f>
        <v>0.222188823402618</v>
      </c>
      <c r="AG45" s="900">
        <f>VLOOKUP(年度マスタ!$K$4&amp;"_"&amp;AG$33,データシート1!$A:$BT,MATCH("aa_"&amp;$S45,データシート1!$A$1:$BT$1,0),0)</f>
        <v>0.200029910147908</v>
      </c>
      <c r="AH45" s="900">
        <f>VLOOKUP(年度マスタ!$K$4&amp;"_"&amp;AH$33,データシート1!$A:$BT,MATCH("aa_"&amp;$S45,データシート1!$A$1:$BT$1,0),0)</f>
        <v>0.18846301048729699</v>
      </c>
      <c r="AI45" s="900">
        <f>VLOOKUP(年度マスタ!$K$4&amp;"_"&amp;AI$33,データシート1!$A:$BT,MATCH("aa_"&amp;$S45,データシート1!$A$1:$BT$1,0),0)</f>
        <v>0.17629256296276999</v>
      </c>
      <c r="AJ45" s="900">
        <f>VLOOKUP(年度マスタ!$K$4&amp;"_"&amp;AJ$33,データシート1!$A:$BT,MATCH("aa_"&amp;$S45,データシート1!$A$1:$BT$1,0),0)</f>
        <v>0.17025680517092301</v>
      </c>
      <c r="AK45" s="901">
        <f>VLOOKUP(年度マスタ!$K$4&amp;"_"&amp;AK$33,データシート1!$A:$BT,MATCH("aa_"&amp;$S45,データシート1!$A$1:$BT$1,0),0)</f>
        <v>0.16830887972775391</v>
      </c>
      <c r="AL45" s="330"/>
      <c r="AW45" s="17" t="str">
        <f>AW48</f>
        <v>日野町</v>
      </c>
      <c r="AX45" s="1010">
        <f t="shared" ref="AX45:BB45" si="15">AX48/$BC48</f>
        <v>0.18680986581736425</v>
      </c>
      <c r="AY45" s="1010">
        <f t="shared" si="15"/>
        <v>0.22327310230822686</v>
      </c>
      <c r="AZ45" s="1010">
        <f t="shared" si="15"/>
        <v>0.24198221631433128</v>
      </c>
      <c r="BA45" s="1010">
        <f t="shared" si="15"/>
        <v>0.33786581700323726</v>
      </c>
      <c r="BB45" s="1010">
        <f t="shared" si="15"/>
        <v>1.0068998556840356E-2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0.4118878963379341</v>
      </c>
      <c r="Y47" s="903">
        <f>VLOOKUP(年度マスタ!$K$4&amp;"_"&amp;Y$33,データシート1!$A:$BT,MATCH("aa_"&amp;$S47,データシート1!$A$1:$BT$1,0),0)</f>
        <v>0.43911825332926741</v>
      </c>
      <c r="Z47" s="903">
        <f>VLOOKUP(年度マスタ!$K$4&amp;"_"&amp;Z$33,データシート1!$A:$BT,MATCH("aa_"&amp;$S47,データシート1!$A$1:$BT$1,0),0)</f>
        <v>0.44071703676379448</v>
      </c>
      <c r="AA47" s="903">
        <f>VLOOKUP(年度マスタ!$K$4&amp;"_"&amp;AA$33,データシート1!$A:$BT,MATCH("aa_"&amp;$S47,データシート1!$A$1:$BT$1,0),0)</f>
        <v>0.60155854757053562</v>
      </c>
      <c r="AB47" s="903">
        <f>VLOOKUP(年度マスタ!$K$4&amp;"_"&amp;AB$33,データシート1!$A:$BT,MATCH("aa_"&amp;$S47,データシート1!$A$1:$BT$1,0),0)</f>
        <v>0.42981229089297052</v>
      </c>
      <c r="AC47" s="903">
        <f>VLOOKUP(年度マスタ!$K$4&amp;"_"&amp;AC$33,データシート1!$A:$BT,MATCH("aa_"&amp;$S47,データシート1!$A$1:$BT$1,0),0)</f>
        <v>0.52538644135849233</v>
      </c>
      <c r="AD47" s="903">
        <f>VLOOKUP(年度マスタ!$K$4&amp;"_"&amp;AD$33,データシート1!$A:$BT,MATCH("aa_"&amp;$S47,データシート1!$A$1:$BT$1,0),0)</f>
        <v>0.43013382576159059</v>
      </c>
      <c r="AE47" s="903">
        <f>VLOOKUP(年度マスタ!$K$4&amp;"_"&amp;AE$33,データシート1!$A:$BT,MATCH("aa_"&amp;$S47,データシート1!$A$1:$BT$1,0),0)</f>
        <v>0.28934024830336236</v>
      </c>
      <c r="AF47" s="903">
        <f>VLOOKUP(年度マスタ!$K$4&amp;"_"&amp;AF$33,データシート1!$A:$BT,MATCH("aa_"&amp;$S47,データシート1!$A$1:$BT$1,0),0)</f>
        <v>0.27156040356738237</v>
      </c>
      <c r="AG47" s="903">
        <f>VLOOKUP(年度マスタ!$K$4&amp;"_"&amp;AG$33,データシート1!$A:$BT,MATCH("aa_"&amp;$S47,データシート1!$A$1:$BT$1,0),0)</f>
        <v>0.26605429490776072</v>
      </c>
      <c r="AH47" s="903">
        <f>VLOOKUP(年度マスタ!$K$4&amp;"_"&amp;AH$33,データシート1!$A:$BT,MATCH("aa_"&amp;$S47,データシート1!$A$1:$BT$1,0),0)</f>
        <v>0.25155328653132758</v>
      </c>
      <c r="AI47" s="903">
        <f>VLOOKUP(年度マスタ!$K$4&amp;"_"&amp;AI$33,データシート1!$A:$BT,MATCH("aa_"&amp;$S47,データシート1!$A$1:$BT$1,0),0)</f>
        <v>0.31116258351464982</v>
      </c>
      <c r="AJ47" s="903">
        <f>VLOOKUP(年度マスタ!$K$4&amp;"_"&amp;AJ$33,データシート1!$A:$BT,MATCH("aa_"&amp;$S47,データシート1!$A$1:$BT$1,0),0)</f>
        <v>0.24477038248595681</v>
      </c>
      <c r="AK47" s="904">
        <f>VLOOKUP(年度マスタ!$K$4&amp;"_"&amp;AK$33,データシート1!$A:$BT,MATCH("aa_"&amp;$S47,データシート1!$A$1:$BT$1,0),0)</f>
        <v>0.21024837400326521</v>
      </c>
      <c r="AL47" s="330"/>
      <c r="AW47" s="17" t="str">
        <f>年度マスタ!I4</f>
        <v>鳥取県</v>
      </c>
      <c r="AX47" s="1011">
        <f>SUM(AY38:BA38)</f>
        <v>906.05433680546844</v>
      </c>
      <c r="AY47" s="1011">
        <f t="shared" si="17"/>
        <v>842.31849548466289</v>
      </c>
      <c r="AZ47" s="1011">
        <f t="shared" si="17"/>
        <v>928.17903514175259</v>
      </c>
      <c r="BA47" s="1011">
        <f>SUM(BD38:BG38)</f>
        <v>1040.3173897681838</v>
      </c>
      <c r="BB47" s="1011">
        <f>BH38</f>
        <v>55.442898858023995</v>
      </c>
      <c r="BC47" s="1011">
        <f>SUM(AX47:BB47)</f>
        <v>3772.3121560580912</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日野町</v>
      </c>
      <c r="AX48" s="1011">
        <f>SUM(AY39:BA39)</f>
        <v>3.9007325618481286</v>
      </c>
      <c r="AY48" s="1011">
        <f>BB39</f>
        <v>4.6621127666245288</v>
      </c>
      <c r="AZ48" s="1011">
        <f>BC39</f>
        <v>5.0527733448955336</v>
      </c>
      <c r="BA48" s="1011">
        <f>SUM(BD39:BG39)</f>
        <v>7.0548961006611117</v>
      </c>
      <c r="BB48" s="1011">
        <f>BH39</f>
        <v>0.21024837400326521</v>
      </c>
      <c r="BC48" s="1011">
        <f>SUM(AX48:BB48)</f>
        <v>20.880763148032567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20.880763148032567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3.9007325618481286</v>
      </c>
      <c r="P52" s="453">
        <f t="shared" ref="P52:P64" si="18">O52/$O$51</f>
        <v>0.18680986581736425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0.59227417569459839</v>
      </c>
      <c r="P53" s="454">
        <f t="shared" si="18"/>
        <v>2.8364584737431104E-2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0.25897225626056808</v>
      </c>
      <c r="P54" s="454">
        <f t="shared" si="18"/>
        <v>1.2402432536809319E-2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3.0494861298929621</v>
      </c>
      <c r="P55" s="454">
        <f t="shared" si="18"/>
        <v>0.14604284854312385</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4.6621127666245288</v>
      </c>
      <c r="P56" s="453">
        <f t="shared" si="18"/>
        <v>0.22327310230822686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5.0527733448955336</v>
      </c>
      <c r="P57" s="453">
        <f t="shared" si="18"/>
        <v>0.24198221631433128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7.0548961006611117</v>
      </c>
      <c r="P58" s="453">
        <f t="shared" si="18"/>
        <v>0.33786581700323726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6.8865872209333574</v>
      </c>
      <c r="P59" s="454">
        <f t="shared" si="18"/>
        <v>0.32980534150554874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2.6163967647873223</v>
      </c>
      <c r="P60" s="454">
        <f t="shared" si="18"/>
        <v>0.12530177878263252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4.2701904561460351</v>
      </c>
      <c r="P61" s="454">
        <f t="shared" si="18"/>
        <v>0.2045035627229162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0.16830887972775391</v>
      </c>
      <c r="P62" s="454">
        <f t="shared" si="18"/>
        <v>8.0604754976885198E-3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0.21024837400326521</v>
      </c>
      <c r="P64" s="612">
        <f t="shared" si="18"/>
        <v>1.0068998556840356E-2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日野町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12.541</v>
      </c>
      <c r="AI7" s="78">
        <f>VLOOKUP(年度マスタ!$K$4&amp;"_"&amp;$AG7,データシート1!$A:$BT,MATCH("ab_"&amp;AI$2,データシート1!$A$1:$BT$1,0),0)</f>
        <v>171</v>
      </c>
      <c r="AJ7" s="78">
        <f>VLOOKUP(年度マスタ!$K$4&amp;"_"&amp;$AG7,データシート1!$A:$BT,MATCH("ab_"&amp;AJ$2,データシート1!$A$1:$BT$1,0),0)</f>
        <v>62</v>
      </c>
      <c r="AK7" s="78">
        <f>VLOOKUP(年度マスタ!$K$4&amp;"_"&amp;$AG7,データシート1!$A:$BT,MATCH("ab_"&amp;AK$2,データシート1!$A$1:$BT$1,0),0)</f>
        <v>1227</v>
      </c>
      <c r="AL7" s="78">
        <f>VLOOKUP(年度マスタ!$K$4&amp;"_"&amp;$AG7,データシート1!$A:$BT,MATCH("ab_"&amp;AL$2,データシート1!$A$1:$BT$1,0),0)</f>
        <v>1504</v>
      </c>
      <c r="AM7" s="78">
        <f>VLOOKUP(年度マスタ!$K$4&amp;"_"&amp;$AG7,データシート1!$A:$BT,MATCH("ab_"&amp;AM$2,データシート1!$A$1:$BT$1,0),0)</f>
        <v>1976</v>
      </c>
      <c r="AN7" s="78">
        <f>VLOOKUP(年度マスタ!$K$4&amp;"_"&amp;$AG7,データシート1!$A:$BT,MATCH("ab_"&amp;AN$2,データシート1!$A$1:$BT$1,0),0)</f>
        <v>1081</v>
      </c>
      <c r="AO7" s="78">
        <f>VLOOKUP(年度マスタ!$K$4&amp;"_"&amp;$AG7,データシート1!$A:$BT,MATCH("ab_"&amp;AO$2,データシート1!$A$1:$BT$1,0),0)</f>
        <v>3873</v>
      </c>
      <c r="AP7" s="78">
        <f>VLOOKUP(年度マスタ!$K$4&amp;"_"&amp;$AG7,データシート1!$A:$BT,MATCH("ab_"&amp;AP$2,データシート1!$A$1:$BT$1,0),0)</f>
        <v>0</v>
      </c>
      <c r="AQ7" s="954">
        <f>VLOOKUP(年度マスタ!$K$4&amp;"_"&amp;$AG7,データシート1!$A:$BT,MATCH("ab_"&amp;AQ$2,データシート1!$A$1:$BT$1,0),0)</f>
        <v>0.4118878963379341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19.109400000000001</v>
      </c>
      <c r="AI8" s="78">
        <f>VLOOKUP(年度マスタ!$K$4&amp;"_"&amp;$AG8,データシート1!$A:$BT,MATCH("ab_"&amp;AI$2,データシート1!$A$1:$BT$1,0),0)</f>
        <v>171</v>
      </c>
      <c r="AJ8" s="78">
        <f>VLOOKUP(年度マスタ!$K$4&amp;"_"&amp;$AG8,データシート1!$A:$BT,MATCH("ab_"&amp;AJ$2,データシート1!$A$1:$BT$1,0),0)</f>
        <v>62</v>
      </c>
      <c r="AK8" s="78">
        <f>VLOOKUP(年度マスタ!$K$4&amp;"_"&amp;$AG8,データシート1!$A:$BT,MATCH("ab_"&amp;AK$2,データシート1!$A$1:$BT$1,0),0)</f>
        <v>1227</v>
      </c>
      <c r="AL8" s="78">
        <f>VLOOKUP(年度マスタ!$K$4&amp;"_"&amp;$AG8,データシート1!$A:$BT,MATCH("ab_"&amp;AL$2,データシート1!$A$1:$BT$1,0),0)</f>
        <v>1491</v>
      </c>
      <c r="AM8" s="78">
        <f>VLOOKUP(年度マスタ!$K$4&amp;"_"&amp;$AG8,データシート1!$A:$BT,MATCH("ab_"&amp;AM$2,データシート1!$A$1:$BT$1,0),0)</f>
        <v>1988</v>
      </c>
      <c r="AN8" s="78">
        <f>VLOOKUP(年度マスタ!$K$4&amp;"_"&amp;$AG8,データシート1!$A:$BT,MATCH("ab_"&amp;AN$2,データシート1!$A$1:$BT$1,0),0)</f>
        <v>1063</v>
      </c>
      <c r="AO8" s="78">
        <f>VLOOKUP(年度マスタ!$K$4&amp;"_"&amp;$AG8,データシート1!$A:$BT,MATCH("ab_"&amp;AO$2,データシート1!$A$1:$BT$1,0),0)</f>
        <v>3791</v>
      </c>
      <c r="AP8" s="78">
        <f>VLOOKUP(年度マスタ!$K$4&amp;"_"&amp;$AG8,データシート1!$A:$BT,MATCH("ab_"&amp;AP$2,データシート1!$A$1:$BT$1,0),0)</f>
        <v>0</v>
      </c>
      <c r="AQ8" s="954">
        <f>VLOOKUP(年度マスタ!$K$4&amp;"_"&amp;$AG8,データシート1!$A:$BT,MATCH("ab_"&amp;AQ$2,データシート1!$A$1:$BT$1,0),0)</f>
        <v>0.43911825332926741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16.373200000000001</v>
      </c>
      <c r="AI9" s="78">
        <f>VLOOKUP(年度マスタ!$K$4&amp;"_"&amp;$AG9,データシート1!$A:$BT,MATCH("ab_"&amp;AI$2,データシート1!$A$1:$BT$1,0),0)</f>
        <v>171</v>
      </c>
      <c r="AJ9" s="78">
        <f>VLOOKUP(年度マスタ!$K$4&amp;"_"&amp;$AG9,データシート1!$A:$BT,MATCH("ab_"&amp;AJ$2,データシート1!$A$1:$BT$1,0),0)</f>
        <v>62</v>
      </c>
      <c r="AK9" s="78">
        <f>VLOOKUP(年度マスタ!$K$4&amp;"_"&amp;$AG9,データシート1!$A:$BT,MATCH("ab_"&amp;AK$2,データシート1!$A$1:$BT$1,0),0)</f>
        <v>1227</v>
      </c>
      <c r="AL9" s="78">
        <f>VLOOKUP(年度マスタ!$K$4&amp;"_"&amp;$AG9,データシート1!$A:$BT,MATCH("ab_"&amp;AL$2,データシート1!$A$1:$BT$1,0),0)</f>
        <v>1470</v>
      </c>
      <c r="AM9" s="78">
        <f>VLOOKUP(年度マスタ!$K$4&amp;"_"&amp;$AG9,データシート1!$A:$BT,MATCH("ab_"&amp;AM$2,データシート1!$A$1:$BT$1,0),0)</f>
        <v>1973</v>
      </c>
      <c r="AN9" s="78">
        <f>VLOOKUP(年度マスタ!$K$4&amp;"_"&amp;$AG9,データシート1!$A:$BT,MATCH("ab_"&amp;AN$2,データシート1!$A$1:$BT$1,0),0)</f>
        <v>1054</v>
      </c>
      <c r="AO9" s="78">
        <f>VLOOKUP(年度マスタ!$K$4&amp;"_"&amp;$AG9,データシート1!$A:$BT,MATCH("ab_"&amp;AO$2,データシート1!$A$1:$BT$1,0),0)</f>
        <v>3688</v>
      </c>
      <c r="AP9" s="78">
        <f>VLOOKUP(年度マスタ!$K$4&amp;"_"&amp;$AG9,データシート1!$A:$BT,MATCH("ab_"&amp;AP$2,データシート1!$A$1:$BT$1,0),0)</f>
        <v>0</v>
      </c>
      <c r="AQ9" s="954">
        <f>VLOOKUP(年度マスタ!$K$4&amp;"_"&amp;$AG9,データシート1!$A:$BT,MATCH("ab_"&amp;AQ$2,データシート1!$A$1:$BT$1,0),0)</f>
        <v>0.44071703676379448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26.990500000000001</v>
      </c>
      <c r="AI10" s="78">
        <f>VLOOKUP(年度マスタ!$K$4&amp;"_"&amp;$AG10,データシート1!$A:$BT,MATCH("ab_"&amp;AI$2,データシート1!$A$1:$BT$1,0),0)</f>
        <v>171</v>
      </c>
      <c r="AJ10" s="78">
        <f>VLOOKUP(年度マスタ!$K$4&amp;"_"&amp;$AG10,データシート1!$A:$BT,MATCH("ab_"&amp;AJ$2,データシート1!$A$1:$BT$1,0),0)</f>
        <v>62</v>
      </c>
      <c r="AK10" s="78">
        <f>VLOOKUP(年度マスタ!$K$4&amp;"_"&amp;$AG10,データシート1!$A:$BT,MATCH("ab_"&amp;AK$2,データシート1!$A$1:$BT$1,0),0)</f>
        <v>1227</v>
      </c>
      <c r="AL10" s="78">
        <f>VLOOKUP(年度マスタ!$K$4&amp;"_"&amp;$AG10,データシート1!$A:$BT,MATCH("ab_"&amp;AL$2,データシート1!$A$1:$BT$1,0),0)</f>
        <v>1458</v>
      </c>
      <c r="AM10" s="78">
        <f>VLOOKUP(年度マスタ!$K$4&amp;"_"&amp;$AG10,データシート1!$A:$BT,MATCH("ab_"&amp;AM$2,データシート1!$A$1:$BT$1,0),0)</f>
        <v>1977</v>
      </c>
      <c r="AN10" s="78">
        <f>VLOOKUP(年度マスタ!$K$4&amp;"_"&amp;$AG10,データシート1!$A:$BT,MATCH("ab_"&amp;AN$2,データシート1!$A$1:$BT$1,0),0)</f>
        <v>1030</v>
      </c>
      <c r="AO10" s="78">
        <f>VLOOKUP(年度マスタ!$K$4&amp;"_"&amp;$AG10,データシート1!$A:$BT,MATCH("ab_"&amp;AO$2,データシート1!$A$1:$BT$1,0),0)</f>
        <v>3604</v>
      </c>
      <c r="AP10" s="78">
        <f>VLOOKUP(年度マスタ!$K$4&amp;"_"&amp;$AG10,データシート1!$A:$BT,MATCH("ab_"&amp;AP$2,データシート1!$A$1:$BT$1,0),0)</f>
        <v>0</v>
      </c>
      <c r="AQ10" s="954">
        <f>VLOOKUP(年度マスタ!$K$4&amp;"_"&amp;$AG10,データシート1!$A:$BT,MATCH("ab_"&amp;AQ$2,データシート1!$A$1:$BT$1,0),0)</f>
        <v>0.60155854757053562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25.3233</v>
      </c>
      <c r="AI11" s="78">
        <f>VLOOKUP(年度マスタ!$K$4&amp;"_"&amp;$AG11,データシート1!$A:$BT,MATCH("ab_"&amp;AI$2,データシート1!$A$1:$BT$1,0),0)</f>
        <v>171</v>
      </c>
      <c r="AJ11" s="78">
        <f>VLOOKUP(年度マスタ!$K$4&amp;"_"&amp;$AG11,データシート1!$A:$BT,MATCH("ab_"&amp;AJ$2,データシート1!$A$1:$BT$1,0),0)</f>
        <v>62</v>
      </c>
      <c r="AK11" s="78">
        <f>VLOOKUP(年度マスタ!$K$4&amp;"_"&amp;$AG11,データシート1!$A:$BT,MATCH("ab_"&amp;AK$2,データシート1!$A$1:$BT$1,0),0)</f>
        <v>1227</v>
      </c>
      <c r="AL11" s="78">
        <f>VLOOKUP(年度マスタ!$K$4&amp;"_"&amp;$AG11,データシート1!$A:$BT,MATCH("ab_"&amp;AL$2,データシート1!$A$1:$BT$1,0),0)</f>
        <v>1455</v>
      </c>
      <c r="AM11" s="78">
        <f>VLOOKUP(年度マスタ!$K$4&amp;"_"&amp;$AG11,データシート1!$A:$BT,MATCH("ab_"&amp;AM$2,データシート1!$A$1:$BT$1,0),0)</f>
        <v>1994</v>
      </c>
      <c r="AN11" s="78">
        <f>VLOOKUP(年度マスタ!$K$4&amp;"_"&amp;$AG11,データシート1!$A:$BT,MATCH("ab_"&amp;AN$2,データシート1!$A$1:$BT$1,0),0)</f>
        <v>1021</v>
      </c>
      <c r="AO11" s="78">
        <f>VLOOKUP(年度マスタ!$K$4&amp;"_"&amp;$AG11,データシート1!$A:$BT,MATCH("ab_"&amp;AO$2,データシート1!$A$1:$BT$1,0),0)</f>
        <v>3551</v>
      </c>
      <c r="AP11" s="78">
        <f>VLOOKUP(年度マスタ!$K$4&amp;"_"&amp;$AG11,データシート1!$A:$BT,MATCH("ab_"&amp;AP$2,データシート1!$A$1:$BT$1,0),0)</f>
        <v>0</v>
      </c>
      <c r="AQ11" s="954">
        <f>VLOOKUP(年度マスタ!$K$4&amp;"_"&amp;$AG11,データシート1!$A:$BT,MATCH("ab_"&amp;AQ$2,データシート1!$A$1:$BT$1,0),0)</f>
        <v>0.42981229089297052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5.7564000000000002</v>
      </c>
      <c r="AI12" s="78">
        <f>VLOOKUP(年度マスタ!$K$4&amp;"_"&amp;$AG12,データシート1!$A:$BT,MATCH("ab_"&amp;AI$2,データシート1!$A$1:$BT$1,0),0)</f>
        <v>132</v>
      </c>
      <c r="AJ12" s="78">
        <f>VLOOKUP(年度マスタ!$K$4&amp;"_"&amp;$AG12,データシート1!$A:$BT,MATCH("ab_"&amp;AJ$2,データシート1!$A$1:$BT$1,0),0)</f>
        <v>68</v>
      </c>
      <c r="AK12" s="78">
        <f>VLOOKUP(年度マスタ!$K$4&amp;"_"&amp;$AG12,データシート1!$A:$BT,MATCH("ab_"&amp;AK$2,データシート1!$A$1:$BT$1,0),0)</f>
        <v>1259</v>
      </c>
      <c r="AL12" s="78">
        <f>VLOOKUP(年度マスタ!$K$4&amp;"_"&amp;$AG12,データシート1!$A:$BT,MATCH("ab_"&amp;AL$2,データシート1!$A$1:$BT$1,0),0)</f>
        <v>1441</v>
      </c>
      <c r="AM12" s="78">
        <f>VLOOKUP(年度マスタ!$K$4&amp;"_"&amp;$AG12,データシート1!$A:$BT,MATCH("ab_"&amp;AM$2,データシート1!$A$1:$BT$1,0),0)</f>
        <v>1975</v>
      </c>
      <c r="AN12" s="78">
        <f>VLOOKUP(年度マスタ!$K$4&amp;"_"&amp;$AG12,データシート1!$A:$BT,MATCH("ab_"&amp;AN$2,データシート1!$A$1:$BT$1,0),0)</f>
        <v>996</v>
      </c>
      <c r="AO12" s="78">
        <f>VLOOKUP(年度マスタ!$K$4&amp;"_"&amp;$AG12,データシート1!$A:$BT,MATCH("ab_"&amp;AO$2,データシート1!$A$1:$BT$1,0),0)</f>
        <v>3479</v>
      </c>
      <c r="AP12" s="78">
        <f>VLOOKUP(年度マスタ!$K$4&amp;"_"&amp;$AG12,データシート1!$A:$BT,MATCH("ab_"&amp;AP$2,データシート1!$A$1:$BT$1,0),0)</f>
        <v>0</v>
      </c>
      <c r="AQ12" s="954">
        <f>VLOOKUP(年度マスタ!$K$4&amp;"_"&amp;$AG12,データシート1!$A:$BT,MATCH("ab_"&amp;AQ$2,データシート1!$A$1:$BT$1,0),0)</f>
        <v>0.52538644135849233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2.8948999999999998</v>
      </c>
      <c r="AI13" s="78">
        <f>VLOOKUP(年度マスタ!$K$4&amp;"_"&amp;$AG13,データシート1!$A:$BT,MATCH("ab_"&amp;AI$2,データシート1!$A$1:$BT$1,0),0)</f>
        <v>132</v>
      </c>
      <c r="AJ13" s="78">
        <f>VLOOKUP(年度マスタ!$K$4&amp;"_"&amp;$AG13,データシート1!$A:$BT,MATCH("ab_"&amp;AJ$2,データシート1!$A$1:$BT$1,0),0)</f>
        <v>68</v>
      </c>
      <c r="AK13" s="78">
        <f>VLOOKUP(年度マスタ!$K$4&amp;"_"&amp;$AG13,データシート1!$A:$BT,MATCH("ab_"&amp;AK$2,データシート1!$A$1:$BT$1,0),0)</f>
        <v>1259</v>
      </c>
      <c r="AL13" s="78">
        <f>VLOOKUP(年度マスタ!$K$4&amp;"_"&amp;$AG13,データシート1!$A:$BT,MATCH("ab_"&amp;AL$2,データシート1!$A$1:$BT$1,0),0)</f>
        <v>1425</v>
      </c>
      <c r="AM13" s="78">
        <f>VLOOKUP(年度マスタ!$K$4&amp;"_"&amp;$AG13,データシート1!$A:$BT,MATCH("ab_"&amp;AM$2,データシート1!$A$1:$BT$1,0),0)</f>
        <v>1944</v>
      </c>
      <c r="AN13" s="78">
        <f>VLOOKUP(年度マスタ!$K$4&amp;"_"&amp;$AG13,データシート1!$A:$BT,MATCH("ab_"&amp;AN$2,データシート1!$A$1:$BT$1,0),0)</f>
        <v>968</v>
      </c>
      <c r="AO13" s="78">
        <f>VLOOKUP(年度マスタ!$K$4&amp;"_"&amp;$AG13,データシート1!$A:$BT,MATCH("ab_"&amp;AO$2,データシート1!$A$1:$BT$1,0),0)</f>
        <v>3414</v>
      </c>
      <c r="AP13" s="78">
        <f>VLOOKUP(年度マスタ!$K$4&amp;"_"&amp;$AG13,データシート1!$A:$BT,MATCH("ab_"&amp;AP$2,データシート1!$A$1:$BT$1,0),0)</f>
        <v>0</v>
      </c>
      <c r="AQ13" s="954">
        <f>VLOOKUP(年度マスタ!$K$4&amp;"_"&amp;$AG13,データシート1!$A:$BT,MATCH("ab_"&amp;AQ$2,データシート1!$A$1:$BT$1,0),0)</f>
        <v>0.43013382576159059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5.9827000000000004</v>
      </c>
      <c r="AI14" s="78">
        <f>VLOOKUP(年度マスタ!$K$4&amp;"_"&amp;$AG14,データシート1!$A:$BT,MATCH("ab_"&amp;AI$2,データシート1!$A$1:$BT$1,0),0)</f>
        <v>132</v>
      </c>
      <c r="AJ14" s="78">
        <f>VLOOKUP(年度マスタ!$K$4&amp;"_"&amp;$AG14,データシート1!$A:$BT,MATCH("ab_"&amp;AJ$2,データシート1!$A$1:$BT$1,0),0)</f>
        <v>68</v>
      </c>
      <c r="AK14" s="78">
        <f>VLOOKUP(年度マスタ!$K$4&amp;"_"&amp;$AG14,データシート1!$A:$BT,MATCH("ab_"&amp;AK$2,データシート1!$A$1:$BT$1,0),0)</f>
        <v>1259</v>
      </c>
      <c r="AL14" s="78">
        <f>VLOOKUP(年度マスタ!$K$4&amp;"_"&amp;$AG14,データシート1!$A:$BT,MATCH("ab_"&amp;AL$2,データシート1!$A$1:$BT$1,0),0)</f>
        <v>1416</v>
      </c>
      <c r="AM14" s="78">
        <f>VLOOKUP(年度マスタ!$K$4&amp;"_"&amp;$AG14,データシート1!$A:$BT,MATCH("ab_"&amp;AM$2,データシート1!$A$1:$BT$1,0),0)</f>
        <v>1930</v>
      </c>
      <c r="AN14" s="78">
        <f>VLOOKUP(年度マスタ!$K$4&amp;"_"&amp;$AG14,データシート1!$A:$BT,MATCH("ab_"&amp;AN$2,データシート1!$A$1:$BT$1,0),0)</f>
        <v>975</v>
      </c>
      <c r="AO14" s="78">
        <f>VLOOKUP(年度マスタ!$K$4&amp;"_"&amp;$AG14,データシート1!$A:$BT,MATCH("ab_"&amp;AO$2,データシート1!$A$1:$BT$1,0),0)</f>
        <v>3348</v>
      </c>
      <c r="AP14" s="78">
        <f>VLOOKUP(年度マスタ!$K$4&amp;"_"&amp;$AG14,データシート1!$A:$BT,MATCH("ab_"&amp;AP$2,データシート1!$A$1:$BT$1,0),0)</f>
        <v>0</v>
      </c>
      <c r="AQ14" s="954">
        <f>VLOOKUP(年度マスタ!$K$4&amp;"_"&amp;$AG14,データシート1!$A:$BT,MATCH("ab_"&amp;AQ$2,データシート1!$A$1:$BT$1,0),0)</f>
        <v>0.28934024830336241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5.4029999999999996</v>
      </c>
      <c r="AI15" s="78">
        <f>VLOOKUP(年度マスタ!$K$4&amp;"_"&amp;$AG15,データシート1!$A:$BT,MATCH("ab_"&amp;AI$2,データシート1!$A$1:$BT$1,0),0)</f>
        <v>132</v>
      </c>
      <c r="AJ15" s="78">
        <f>VLOOKUP(年度マスタ!$K$4&amp;"_"&amp;$AG15,データシート1!$A:$BT,MATCH("ab_"&amp;AJ$2,データシート1!$A$1:$BT$1,0),0)</f>
        <v>68</v>
      </c>
      <c r="AK15" s="78">
        <f>VLOOKUP(年度マスタ!$K$4&amp;"_"&amp;$AG15,データシート1!$A:$BT,MATCH("ab_"&amp;AK$2,データシート1!$A$1:$BT$1,0),0)</f>
        <v>1259</v>
      </c>
      <c r="AL15" s="78">
        <f>VLOOKUP(年度マスタ!$K$4&amp;"_"&amp;$AG15,データシート1!$A:$BT,MATCH("ab_"&amp;AL$2,データシート1!$A$1:$BT$1,0),0)</f>
        <v>1395</v>
      </c>
      <c r="AM15" s="78">
        <f>VLOOKUP(年度マスタ!$K$4&amp;"_"&amp;$AG15,データシート1!$A:$BT,MATCH("ab_"&amp;AM$2,データシート1!$A$1:$BT$1,0),0)</f>
        <v>1918</v>
      </c>
      <c r="AN15" s="78">
        <f>VLOOKUP(年度マスタ!$K$4&amp;"_"&amp;$AG15,データシート1!$A:$BT,MATCH("ab_"&amp;AN$2,データシート1!$A$1:$BT$1,0),0)</f>
        <v>947</v>
      </c>
      <c r="AO15" s="78">
        <f>VLOOKUP(年度マスタ!$K$4&amp;"_"&amp;$AG15,データシート1!$A:$BT,MATCH("ab_"&amp;AO$2,データシート1!$A$1:$BT$1,0),0)</f>
        <v>3253</v>
      </c>
      <c r="AP15" s="78">
        <f>VLOOKUP(年度マスタ!$K$4&amp;"_"&amp;$AG15,データシート1!$A:$BT,MATCH("ab_"&amp;AP$2,データシート1!$A$1:$BT$1,0),0)</f>
        <v>0</v>
      </c>
      <c r="AQ15" s="954">
        <f>VLOOKUP(年度マスタ!$K$4&amp;"_"&amp;$AG15,データシート1!$A:$BT,MATCH("ab_"&amp;AQ$2,データシート1!$A$1:$BT$1,0),0)</f>
        <v>0.27156040356738242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5.1349999999999998</v>
      </c>
      <c r="AI16" s="78">
        <f>VLOOKUP(年度マスタ!$K$4&amp;"_"&amp;$AG16,データシート1!$A:$BT,MATCH("ab_"&amp;AI$2,データシート1!$A$1:$BT$1,0),0)</f>
        <v>132</v>
      </c>
      <c r="AJ16" s="78">
        <f>VLOOKUP(年度マスタ!$K$4&amp;"_"&amp;$AG16,データシート1!$A:$BT,MATCH("ab_"&amp;AJ$2,データシート1!$A$1:$BT$1,0),0)</f>
        <v>68</v>
      </c>
      <c r="AK16" s="78">
        <f>VLOOKUP(年度マスタ!$K$4&amp;"_"&amp;$AG16,データシート1!$A:$BT,MATCH("ab_"&amp;AK$2,データシート1!$A$1:$BT$1,0),0)</f>
        <v>1259</v>
      </c>
      <c r="AL16" s="78">
        <f>VLOOKUP(年度マスタ!$K$4&amp;"_"&amp;$AG16,データシート1!$A:$BT,MATCH("ab_"&amp;AL$2,データシート1!$A$1:$BT$1,0),0)</f>
        <v>1374</v>
      </c>
      <c r="AM16" s="78">
        <f>VLOOKUP(年度マスタ!$K$4&amp;"_"&amp;$AG16,データシート1!$A:$BT,MATCH("ab_"&amp;AM$2,データシート1!$A$1:$BT$1,0),0)</f>
        <v>1904</v>
      </c>
      <c r="AN16" s="78">
        <f>VLOOKUP(年度マスタ!$K$4&amp;"_"&amp;$AG16,データシート1!$A:$BT,MATCH("ab_"&amp;AN$2,データシート1!$A$1:$BT$1,0),0)</f>
        <v>927</v>
      </c>
      <c r="AO16" s="78">
        <f>VLOOKUP(年度マスタ!$K$4&amp;"_"&amp;$AG16,データシート1!$A:$BT,MATCH("ab_"&amp;AO$2,データシート1!$A$1:$BT$1,0),0)</f>
        <v>3156</v>
      </c>
      <c r="AP16" s="78">
        <f>VLOOKUP(年度マスタ!$K$4&amp;"_"&amp;$AG16,データシート1!$A:$BT,MATCH("ab_"&amp;AP$2,データシート1!$A$1:$BT$1,0),0)</f>
        <v>0</v>
      </c>
      <c r="AQ16" s="954">
        <f>VLOOKUP(年度マスタ!$K$4&amp;"_"&amp;$AG16,データシート1!$A:$BT,MATCH("ab_"&amp;AQ$2,データシート1!$A$1:$BT$1,0),0)</f>
        <v>0.26605429490776072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4.8060999999999998</v>
      </c>
      <c r="AI17" s="151">
        <f>VLOOKUP(年度マスタ!$K$4&amp;"_"&amp;$AG17,データシート1!$A:$BT,MATCH("ab_"&amp;AI$2,データシート1!$A$1:$BT$1,0),0)</f>
        <v>132</v>
      </c>
      <c r="AJ17" s="151">
        <f>VLOOKUP(年度マスタ!$K$4&amp;"_"&amp;$AG17,データシート1!$A:$BT,MATCH("ab_"&amp;AJ$2,データシート1!$A$1:$BT$1,0),0)</f>
        <v>68</v>
      </c>
      <c r="AK17" s="151">
        <f>VLOOKUP(年度マスタ!$K$4&amp;"_"&amp;$AG17,データシート1!$A:$BT,MATCH("ab_"&amp;AK$2,データシート1!$A$1:$BT$1,0),0)</f>
        <v>1259</v>
      </c>
      <c r="AL17" s="151">
        <f>VLOOKUP(年度マスタ!$K$4&amp;"_"&amp;$AG17,データシート1!$A:$BT,MATCH("ab_"&amp;AL$2,データシート1!$A$1:$BT$1,0),0)</f>
        <v>1353</v>
      </c>
      <c r="AM17" s="151">
        <f>VLOOKUP(年度マスタ!$K$4&amp;"_"&amp;$AG17,データシート1!$A:$BT,MATCH("ab_"&amp;AM$2,データシート1!$A$1:$BT$1,0),0)</f>
        <v>1857</v>
      </c>
      <c r="AN17" s="151">
        <f>VLOOKUP(年度マスタ!$K$4&amp;"_"&amp;$AG17,データシート1!$A:$BT,MATCH("ab_"&amp;AN$2,データシート1!$A$1:$BT$1,0),0)</f>
        <v>914</v>
      </c>
      <c r="AO17" s="151">
        <f>VLOOKUP(年度マスタ!$K$4&amp;"_"&amp;$AG17,データシート1!$A:$BT,MATCH("ab_"&amp;AO$2,データシート1!$A$1:$BT$1,0),0)</f>
        <v>3054</v>
      </c>
      <c r="AP17" s="151">
        <f>VLOOKUP(年度マスタ!$K$4&amp;"_"&amp;$AG17,データシート1!$A:$BT,MATCH("ab_"&amp;AP$2,データシート1!$A$1:$BT$1,0),0)</f>
        <v>0</v>
      </c>
      <c r="AQ17" s="955">
        <f>VLOOKUP(年度マスタ!$K$4&amp;"_"&amp;$AG17,データシート1!$A:$BT,MATCH("ab_"&amp;AQ$2,データシート1!$A$1:$BT$1,0),0)</f>
        <v>0.25155328653132758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6.9756</v>
      </c>
      <c r="AI18" s="78">
        <f>VLOOKUP(年度マスタ!$K$4&amp;"_"&amp;$AG18,データシート1!$A:$BT,MATCH("ab_"&amp;AI$2,データシート1!$A$1:$BT$1,0),0)</f>
        <v>121</v>
      </c>
      <c r="AJ18" s="78">
        <f>VLOOKUP(年度マスタ!$K$4&amp;"_"&amp;$AG18,データシート1!$A:$BT,MATCH("ab_"&amp;AJ$2,データシート1!$A$1:$BT$1,0),0)</f>
        <v>66</v>
      </c>
      <c r="AK18" s="78">
        <f>VLOOKUP(年度マスタ!$K$4&amp;"_"&amp;$AG18,データシート1!$A:$BT,MATCH("ab_"&amp;AK$2,データシート1!$A$1:$BT$1,0),0)</f>
        <v>1135</v>
      </c>
      <c r="AL18" s="78">
        <f>VLOOKUP(年度マスタ!$K$4&amp;"_"&amp;$AG18,データシート1!$A:$BT,MATCH("ab_"&amp;AL$2,データシート1!$A$1:$BT$1,0),0)</f>
        <v>1332</v>
      </c>
      <c r="AM18" s="78">
        <f>VLOOKUP(年度マスタ!$K$4&amp;"_"&amp;$AG18,データシート1!$A:$BT,MATCH("ab_"&amp;AM$2,データシート1!$A$1:$BT$1,0),0)</f>
        <v>1845</v>
      </c>
      <c r="AN18" s="78">
        <f>VLOOKUP(年度マスタ!$K$4&amp;"_"&amp;$AG18,データシート1!$A:$BT,MATCH("ab_"&amp;AN$2,データシート1!$A$1:$BT$1,0),0)</f>
        <v>919</v>
      </c>
      <c r="AO18" s="78">
        <f>VLOOKUP(年度マスタ!$K$4&amp;"_"&amp;$AG18,データシート1!$A:$BT,MATCH("ab_"&amp;AO$2,データシート1!$A$1:$BT$1,0),0)</f>
        <v>2990</v>
      </c>
      <c r="AP18" s="78">
        <f>VLOOKUP(年度マスタ!$K$4&amp;"_"&amp;$AG18,データシート1!$A:$BT,MATCH("ab_"&amp;AP$2,データシート1!$A$1:$BT$1,0),0)</f>
        <v>0</v>
      </c>
      <c r="AQ18" s="954">
        <f>VLOOKUP(年度マスタ!$K$4&amp;"_"&amp;$AG18,データシート1!$A:$BT,MATCH("ab_"&amp;AQ$2,データシート1!$A$1:$BT$1,0),0)</f>
        <v>0.31116258351464982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8.1534999999999993</v>
      </c>
      <c r="AI19" s="78">
        <f>VLOOKUP(年度マスタ!$K$4&amp;"_"&amp;$AG19,データシート1!$A:$BT,MATCH("ab_"&amp;AI$2,データシート1!$A$1:$BT$1,0),0)</f>
        <v>121</v>
      </c>
      <c r="AJ19" s="78">
        <f>VLOOKUP(年度マスタ!$K$4&amp;"_"&amp;$AG19,データシート1!$A:$BT,MATCH("ab_"&amp;AJ$2,データシート1!$A$1:$BT$1,0),0)</f>
        <v>66</v>
      </c>
      <c r="AK19" s="78">
        <f>VLOOKUP(年度マスタ!$K$4&amp;"_"&amp;$AG19,データシート1!$A:$BT,MATCH("ab_"&amp;AK$2,データシート1!$A$1:$BT$1,0),0)</f>
        <v>1135</v>
      </c>
      <c r="AL19" s="78">
        <f>VLOOKUP(年度マスタ!$K$4&amp;"_"&amp;$AG19,データシート1!$A:$BT,MATCH("ab_"&amp;AL$2,データシート1!$A$1:$BT$1,0),0)</f>
        <v>1325</v>
      </c>
      <c r="AM19" s="78">
        <f>VLOOKUP(年度マスタ!$K$4&amp;"_"&amp;$AG19,データシート1!$A:$BT,MATCH("ab_"&amp;AM$2,データシート1!$A$1:$BT$1,0),0)</f>
        <v>1845</v>
      </c>
      <c r="AN19" s="78">
        <f>VLOOKUP(年度マスタ!$K$4&amp;"_"&amp;$AG19,データシート1!$A:$BT,MATCH("ab_"&amp;AN$2,データシート1!$A$1:$BT$1,0),0)</f>
        <v>921</v>
      </c>
      <c r="AO19" s="78">
        <f>VLOOKUP(年度マスタ!$K$4&amp;"_"&amp;$AG19,データシート1!$A:$BT,MATCH("ab_"&amp;AO$2,データシート1!$A$1:$BT$1,0),0)</f>
        <v>2916</v>
      </c>
      <c r="AP19" s="78">
        <f>VLOOKUP(年度マスタ!$K$4&amp;"_"&amp;$AG19,データシート1!$A:$BT,MATCH("ab_"&amp;AP$2,データシート1!$A$1:$BT$1,0),0)</f>
        <v>0</v>
      </c>
      <c r="AQ19" s="954">
        <f>VLOOKUP(年度マスタ!$K$4&amp;"_"&amp;$AG19,データシート1!$A:$BT,MATCH("ab_"&amp;AQ$2,データシート1!$A$1:$BT$1,0),0)</f>
        <v>0.24477038248595681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7.7133000000000003</v>
      </c>
      <c r="AI20" s="78">
        <f>VLOOKUP(年度マスタ!$K$4&amp;"_"&amp;$AG20,データシート1!$A:$BT,MATCH("ab_"&amp;AI$2,データシート1!$A$1:$BT$1,0),0)</f>
        <v>121</v>
      </c>
      <c r="AJ20" s="78">
        <f>VLOOKUP(年度マスタ!$K$4&amp;"_"&amp;$AG20,データシート1!$A:$BT,MATCH("ab_"&amp;AJ$2,データシート1!$A$1:$BT$1,0),0)</f>
        <v>66</v>
      </c>
      <c r="AK20" s="78">
        <f>VLOOKUP(年度マスタ!$K$4&amp;"_"&amp;$AG20,データシート1!$A:$BT,MATCH("ab_"&amp;AK$2,データシート1!$A$1:$BT$1,0),0)</f>
        <v>1135</v>
      </c>
      <c r="AL20" s="78">
        <f>VLOOKUP(年度マスタ!$K$4&amp;"_"&amp;$AG20,データシート1!$A:$BT,MATCH("ab_"&amp;AL$2,データシート1!$A$1:$BT$1,0),0)</f>
        <v>1310</v>
      </c>
      <c r="AM20" s="78">
        <f>VLOOKUP(年度マスタ!$K$4&amp;"_"&amp;$AG20,データシート1!$A:$BT,MATCH("ab_"&amp;AM$2,データシート1!$A$1:$BT$1,0),0)</f>
        <v>1829</v>
      </c>
      <c r="AN20" s="78">
        <f>VLOOKUP(年度マスタ!$K$4&amp;"_"&amp;$AG20,データシート1!$A:$BT,MATCH("ab_"&amp;AN$2,データシート1!$A$1:$BT$1,0),0)</f>
        <v>933</v>
      </c>
      <c r="AO20" s="78">
        <f>VLOOKUP(年度マスタ!$K$4&amp;"_"&amp;$AG20,データシート1!$A:$BT,MATCH("ab_"&amp;AO$2,データシート1!$A$1:$BT$1,0),0)</f>
        <v>2859</v>
      </c>
      <c r="AP20" s="78">
        <f>VLOOKUP(年度マスタ!$K$4&amp;"_"&amp;$AG20,データシート1!$A:$BT,MATCH("ab_"&amp;AP$2,データシート1!$A$1:$BT$1,0),0)</f>
        <v>0</v>
      </c>
      <c r="AQ20" s="954">
        <f>VLOOKUP(年度マスタ!$K$4&amp;"_"&amp;$AG20,データシート1!$A:$BT,MATCH("ab_"&amp;AQ$2,データシート1!$A$1:$BT$1,0),0)</f>
        <v>0.21024837400326521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日野町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31402</v>
      </c>
      <c r="BF13" s="70" t="str">
        <f>年度マスタ!K4</f>
        <v>31402</v>
      </c>
      <c r="BG13" s="70" t="str">
        <f>年度マスタ!K4</f>
        <v>31402</v>
      </c>
      <c r="BH13" s="278" t="s">
        <v>195</v>
      </c>
      <c r="BI13" s="278" t="s">
        <v>195</v>
      </c>
      <c r="BJ13" s="278" t="s">
        <v>195</v>
      </c>
      <c r="BK13" s="278" t="str">
        <f>年度マスタ!K4</f>
        <v>31402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日野町</v>
      </c>
      <c r="BF14" s="70" t="str">
        <f>AP2</f>
        <v>日野町</v>
      </c>
      <c r="BG14" s="70" t="str">
        <f>AP2</f>
        <v>日野町</v>
      </c>
      <c r="BH14" s="70" t="s">
        <v>205</v>
      </c>
      <c r="BI14" s="70" t="s">
        <v>205</v>
      </c>
      <c r="BJ14" s="70" t="s">
        <v>205</v>
      </c>
      <c r="BK14" s="70" t="str">
        <f>AP2</f>
        <v>日野町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13.39170081688092</v>
      </c>
      <c r="AG24" s="877">
        <f t="shared" ref="AG24:AP24" si="11">AG25+AG29</f>
        <v>15.223790179233895</v>
      </c>
      <c r="AH24" s="877">
        <f t="shared" si="11"/>
        <v>14.392523089142335</v>
      </c>
      <c r="AI24" s="877">
        <f t="shared" si="11"/>
        <v>12.58725768943351</v>
      </c>
      <c r="AJ24" s="877">
        <f t="shared" si="11"/>
        <v>11.863610644846084</v>
      </c>
      <c r="AK24" s="877">
        <f t="shared" si="11"/>
        <v>12.406399392686765</v>
      </c>
      <c r="AL24" s="877">
        <f t="shared" si="11"/>
        <v>11.285822405405291</v>
      </c>
      <c r="AM24" s="877">
        <f t="shared" si="11"/>
        <v>10.355633533365662</v>
      </c>
      <c r="AN24" s="877">
        <f t="shared" si="11"/>
        <v>10.385769392739368</v>
      </c>
      <c r="AO24" s="877">
        <f t="shared" si="11"/>
        <v>9.2906009804381995</v>
      </c>
      <c r="AP24" s="878">
        <f t="shared" si="11"/>
        <v>9.4044322771226376</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6.0972436978503559</v>
      </c>
      <c r="AG25" s="879">
        <f>①CO2排出量の現状把握!AA35</f>
        <v>7.5099091475764599</v>
      </c>
      <c r="AH25" s="879">
        <f>①CO2排出量の現状把握!AB35</f>
        <v>6.9299987590776571</v>
      </c>
      <c r="AI25" s="879">
        <f>①CO2排出量の現状把握!AC35</f>
        <v>5.1359937720959836</v>
      </c>
      <c r="AJ25" s="879">
        <f>①CO2排出量の現状把握!AD35</f>
        <v>4.7464938018991534</v>
      </c>
      <c r="AK25" s="879">
        <f>①CO2排出量の現状把握!AE35</f>
        <v>5.2284332162827489</v>
      </c>
      <c r="AL25" s="879">
        <f>①CO2排出量の現状把握!AF35</f>
        <v>5.0508102823827556</v>
      </c>
      <c r="AM25" s="879">
        <f>①CO2排出量の現状把握!AG35</f>
        <v>4.5899078400540203</v>
      </c>
      <c r="AN25" s="879">
        <f>①CO2排出量の現状把握!AH35</f>
        <v>4.5120362319904057</v>
      </c>
      <c r="AO25" s="879">
        <f>①CO2排出量の現状把握!AI35</f>
        <v>5.0748240060202789</v>
      </c>
      <c r="AP25" s="880">
        <f>①CO2排出量の現状把握!AJ35</f>
        <v>4.2505086971560617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1.749845535569154</v>
      </c>
      <c r="AG26" s="881">
        <f>①CO2排出量の現状把握!AA36</f>
        <v>3.3096065845472902</v>
      </c>
      <c r="AH26" s="881">
        <f>①CO2排出量の現状把握!AB36</f>
        <v>3.2537903449361529</v>
      </c>
      <c r="AI26" s="881">
        <f>①CO2排出量の現状把握!AC36</f>
        <v>0.69113238271480659</v>
      </c>
      <c r="AJ26" s="881">
        <f>①CO2排出量の現状把握!AD36</f>
        <v>0.35552766205027181</v>
      </c>
      <c r="AK26" s="881">
        <f>①CO2排出量の現状把握!AE36</f>
        <v>0.63230645379433004</v>
      </c>
      <c r="AL26" s="881">
        <f>①CO2排出量の現状把握!AF36</f>
        <v>0.49295790528850281</v>
      </c>
      <c r="AM26" s="881">
        <f>①CO2排出量の現状把握!AG36</f>
        <v>0.45460259662621716</v>
      </c>
      <c r="AN26" s="881">
        <f>①CO2排出量の現状把握!AH36</f>
        <v>0.39175333444397314</v>
      </c>
      <c r="AO26" s="881">
        <f>①CO2排出量の現状把握!AI36</f>
        <v>0.61427944280121383</v>
      </c>
      <c r="AP26" s="882">
        <f>①CO2排出量の現状把握!AJ36</f>
        <v>0.63407437296982005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0.48766442442606572</v>
      </c>
      <c r="AG27" s="881">
        <f>①CO2排出量の現状把握!AA37</f>
        <v>0.45857993476336117</v>
      </c>
      <c r="AH27" s="881">
        <f>①CO2排出量の現状把握!AB37</f>
        <v>0.38162959561449561</v>
      </c>
      <c r="AI27" s="881">
        <f>①CO2排出量の現状把握!AC37</f>
        <v>0.33491712143047642</v>
      </c>
      <c r="AJ27" s="881">
        <f>①CO2排出量の現状把握!AD37</f>
        <v>0.32086944901145459</v>
      </c>
      <c r="AK27" s="881">
        <f>①CO2排出量の現状把握!AE37</f>
        <v>0.3181385517473469</v>
      </c>
      <c r="AL27" s="881">
        <f>①CO2排出量の現状把握!AF37</f>
        <v>0.31813678506969184</v>
      </c>
      <c r="AM27" s="881">
        <f>①CO2排出量の現状把握!AG37</f>
        <v>0.28868708585879549</v>
      </c>
      <c r="AN27" s="881">
        <f>①CO2排出量の現状把握!AH37</f>
        <v>0.2606132025403512</v>
      </c>
      <c r="AO27" s="881">
        <f>①CO2排出量の現状把握!AI37</f>
        <v>0.26316820816909625</v>
      </c>
      <c r="AP27" s="882">
        <f>①CO2排出量の現状把握!AJ37</f>
        <v>0.27854134721460999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3.859733737855136</v>
      </c>
      <c r="AG28" s="881">
        <f>①CO2排出量の現状把握!AA38</f>
        <v>3.741722628265808</v>
      </c>
      <c r="AH28" s="881">
        <f>①CO2排出量の現状把握!AB38</f>
        <v>3.294578818527008</v>
      </c>
      <c r="AI28" s="881">
        <f>①CO2排出量の現状把握!AC38</f>
        <v>4.1099442679507003</v>
      </c>
      <c r="AJ28" s="881">
        <f>①CO2排出量の現状把握!AD38</f>
        <v>4.0700966908374268</v>
      </c>
      <c r="AK28" s="881">
        <f>①CO2排出量の現状把握!AE38</f>
        <v>4.2779882107410723</v>
      </c>
      <c r="AL28" s="881">
        <f>①CO2排出量の現状把握!AF38</f>
        <v>4.2397155920245613</v>
      </c>
      <c r="AM28" s="881">
        <f>①CO2排出量の現状把握!AG38</f>
        <v>3.8466181575690079</v>
      </c>
      <c r="AN28" s="881">
        <f>①CO2排出量の現状把握!AH38</f>
        <v>3.8596696950060814</v>
      </c>
      <c r="AO28" s="881">
        <f>①CO2排出量の現状把握!AI38</f>
        <v>4.1973763550499692</v>
      </c>
      <c r="AP28" s="882">
        <f>①CO2排出量の現状把握!AJ38</f>
        <v>3.3378929769716317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7.2944571190305636</v>
      </c>
      <c r="AG29" s="883">
        <f>①CO2排出量の現状把握!AA39</f>
        <v>7.7138810316574347</v>
      </c>
      <c r="AH29" s="883">
        <f>①CO2排出量の現状把握!AB39</f>
        <v>7.462524330064678</v>
      </c>
      <c r="AI29" s="883">
        <f>①CO2排出量の現状把握!AC39</f>
        <v>7.4512639173375268</v>
      </c>
      <c r="AJ29" s="883">
        <f>①CO2排出量の現状把握!AD39</f>
        <v>7.1171168429469311</v>
      </c>
      <c r="AK29" s="883">
        <f>①CO2排出量の現状把握!AE39</f>
        <v>7.1779661764040164</v>
      </c>
      <c r="AL29" s="883">
        <f>①CO2排出量の現状把握!AF39</f>
        <v>6.2350121230225346</v>
      </c>
      <c r="AM29" s="883">
        <f>①CO2排出量の現状把握!AG39</f>
        <v>5.7657256933116408</v>
      </c>
      <c r="AN29" s="883">
        <f>①CO2排出量の現状把握!AH39</f>
        <v>5.8737331607489622</v>
      </c>
      <c r="AO29" s="883">
        <f>①CO2排出量の現状把握!AI39</f>
        <v>4.2157769744179205</v>
      </c>
      <c r="AP29" s="884">
        <f>①CO2排出量の現状把握!AJ39</f>
        <v>5.1539235799665759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日野町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77.2</v>
      </c>
      <c r="K6" s="619">
        <f>VLOOKUP(年度マスタ!$K$4&amp;"_"&amp;K$5,データシート1!$A:$BT,MATCH("cb_"&amp;$G6,データシート1!$A$1:$BT$1,0),0)</f>
        <v>114.6</v>
      </c>
      <c r="L6" s="619">
        <f>VLOOKUP(年度マスタ!$K$4&amp;"_"&amp;L$5,データシート1!$A:$BT,MATCH("cb_"&amp;$G6,データシート1!$A$1:$BT$1,0),0)</f>
        <v>144.6</v>
      </c>
      <c r="M6" s="619">
        <f>VLOOKUP(年度マスタ!$K$4&amp;"_"&amp;M$5,データシート1!$A:$BT,MATCH("cb_"&amp;$G6,データシート1!$A$1:$BT$1,0),0)</f>
        <v>161</v>
      </c>
      <c r="N6" s="619">
        <f>VLOOKUP(年度マスタ!$K$4&amp;"_"&amp;N$5,データシート1!$A:$BT,MATCH("cb_"&amp;$G6,データシート1!$A$1:$BT$1,0),0)</f>
        <v>181.3</v>
      </c>
      <c r="O6" s="619">
        <f>VLOOKUP(年度マスタ!$K$4&amp;"_"&amp;O$5,データシート1!$A:$BT,MATCH("cb_"&amp;$G6,データシート1!$A$1:$BT$1,0),0)</f>
        <v>189.3</v>
      </c>
      <c r="P6" s="619">
        <f>VLOOKUP(年度マスタ!$K$4&amp;"_"&amp;P$5,データシート1!$A:$BT,MATCH("cb_"&amp;$G6,データシート1!$A$1:$BT$1,0),0)</f>
        <v>189.3</v>
      </c>
      <c r="Q6" s="619">
        <f>VLOOKUP(年度マスタ!$K$4&amp;"_"&amp;Q$5,データシート1!$A:$BT,MATCH("cb_"&amp;$G6,データシート1!$A$1:$BT$1,0),0)</f>
        <v>193.30000000000004</v>
      </c>
      <c r="R6" s="633">
        <f>VLOOKUP(年度マスタ!$K$4&amp;"_"&amp;R$5,データシート1!$A:$BT,MATCH("cb_"&amp;$G6,データシート1!$A$1:$BT$1,0),0)</f>
        <v>198.80000000000004</v>
      </c>
      <c r="S6" s="568"/>
      <c r="T6" s="190"/>
      <c r="U6" s="581"/>
      <c r="V6" s="195"/>
      <c r="W6" s="195"/>
      <c r="X6" s="195"/>
      <c r="Y6" s="196" t="s">
        <v>372</v>
      </c>
      <c r="Z6" s="663" t="s">
        <v>373</v>
      </c>
      <c r="AA6" s="663"/>
      <c r="AB6" s="663"/>
      <c r="AC6" s="664">
        <f>SUM(AC7:AC8)</f>
        <v>94703</v>
      </c>
      <c r="AD6" s="664">
        <f>SUM(AD7:AD8)</f>
        <v>124304.533</v>
      </c>
      <c r="AE6" s="665">
        <f>$AD6*3600/100000000</f>
        <v>4.4749631880000003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122.4</v>
      </c>
      <c r="K7" s="617">
        <f>VLOOKUP(年度マスタ!$K$4&amp;"_"&amp;K$5,データシート1!$A:$BT,MATCH("cb_"&amp;$G7,データシート1!$A$1:$BT$1,0),0)</f>
        <v>122.4</v>
      </c>
      <c r="L7" s="617">
        <f>VLOOKUP(年度マスタ!$K$4&amp;"_"&amp;L$5,データシート1!$A:$BT,MATCH("cb_"&amp;$G7,データシート1!$A$1:$BT$1,0),0)</f>
        <v>138.9</v>
      </c>
      <c r="M7" s="617">
        <f>VLOOKUP(年度マスタ!$K$4&amp;"_"&amp;M$5,データシート1!$A:$BT,MATCH("cb_"&amp;$G7,データシート1!$A$1:$BT$1,0),0)</f>
        <v>209</v>
      </c>
      <c r="N7" s="617">
        <f>VLOOKUP(年度マスタ!$K$4&amp;"_"&amp;N$5,データシート1!$A:$BT,MATCH("cb_"&amp;$G7,データシート1!$A$1:$BT$1,0),0)</f>
        <v>209.2</v>
      </c>
      <c r="O7" s="617">
        <f>VLOOKUP(年度マスタ!$K$4&amp;"_"&amp;O$5,データシート1!$A:$BT,MATCH("cb_"&amp;$G7,データシート1!$A$1:$BT$1,0),0)</f>
        <v>209.2</v>
      </c>
      <c r="P7" s="617">
        <f>VLOOKUP(年度マスタ!$K$4&amp;"_"&amp;P$5,データシート1!$A:$BT,MATCH("cb_"&amp;$G7,データシート1!$A$1:$BT$1,0),0)</f>
        <v>286.2</v>
      </c>
      <c r="Q7" s="617">
        <f>VLOOKUP(年度マスタ!$K$4&amp;"_"&amp;Q$5,データシート1!$A:$BT,MATCH("cb_"&amp;$G7,データシート1!$A$1:$BT$1,0),0)</f>
        <v>286.2</v>
      </c>
      <c r="R7" s="634">
        <f>VLOOKUP(年度マスタ!$K$4&amp;"_"&amp;R$5,データシート1!$A:$BT,MATCH("cb_"&amp;$G7,データシート1!$A$1:$BT$1,0),0)</f>
        <v>286.2</v>
      </c>
      <c r="S7" s="568"/>
      <c r="T7" s="190"/>
      <c r="U7" s="581"/>
      <c r="V7" s="195"/>
      <c r="W7" s="195"/>
      <c r="X7" s="195"/>
      <c r="Y7" s="196" t="s">
        <v>375</v>
      </c>
      <c r="Z7" s="212" t="s">
        <v>376</v>
      </c>
      <c r="AA7" s="212"/>
      <c r="AB7" s="212"/>
      <c r="AC7" s="1022">
        <f>VLOOKUP(年度マスタ!$K$4&amp;"_"&amp;年度マスタ!$K$9,データシート3!A:AB,MATCH("ea_"&amp;$Y7&amp;"_設備",データシート3!$A$1:$AB$1,0),0)</f>
        <v>30800</v>
      </c>
      <c r="AD7" s="1022">
        <f>VLOOKUP(年度マスタ!$K$4&amp;"_"&amp;年度マスタ!$K$9,データシート3!A:AB,MATCH("ea_"&amp;$Y7&amp;"_年間発電",データシート3!$A$1:$AB$1,0),0)/10^3</f>
        <v>40468.792999999998</v>
      </c>
      <c r="AE7" s="554">
        <f t="shared" ref="AE7:AE16" si="0">$AD7*3600/100000000</f>
        <v>1.4568765479999999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63903</v>
      </c>
      <c r="AD8" s="1022">
        <f>VLOOKUP(年度マスタ!$K$4&amp;"_"&amp;年度マスタ!$K$9,データシート3!A:AB,MATCH("ea_"&amp;$Y8&amp;"_年間発電",データシート3!$A$1:$AB$1,0),0)/10^3</f>
        <v>83835.740000000005</v>
      </c>
      <c r="AE8" s="554">
        <f t="shared" si="0"/>
        <v>3.0180866399999999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165</v>
      </c>
      <c r="Q9" s="617">
        <f>VLOOKUP(年度マスタ!$K$4&amp;"_"&amp;Q$5,データシート1!$A:$BT,MATCH("cb_"&amp;$G9,データシート1!$A$1:$BT$1,0),0)</f>
        <v>165</v>
      </c>
      <c r="R9" s="634">
        <f>VLOOKUP(年度マスタ!$K$4&amp;"_"&amp;R$5,データシート1!$A:$BT,MATCH("cb_"&amp;$G9,データシート1!$A$1:$BT$1,0),0)</f>
        <v>165</v>
      </c>
      <c r="S9" s="568"/>
      <c r="T9" s="190"/>
      <c r="U9" s="581"/>
      <c r="V9" s="195"/>
      <c r="W9" s="195"/>
      <c r="X9" s="195"/>
      <c r="Y9" s="196" t="s">
        <v>381</v>
      </c>
      <c r="Z9" s="208" t="s">
        <v>377</v>
      </c>
      <c r="AA9" s="208"/>
      <c r="AB9" s="208"/>
      <c r="AC9" s="666">
        <f>VLOOKUP(年度マスタ!$K$4&amp;"_"&amp;年度マスタ!$K$9,データシート3!A:AB,MATCH("ea_"&amp;$Y9&amp;"_設備",データシート3!$A$1:$AB$1,0),0)</f>
        <v>155900</v>
      </c>
      <c r="AD9" s="666">
        <f>VLOOKUP(年度マスタ!$K$4&amp;"_"&amp;年度マスタ!$K$9,データシート3!A:AB,MATCH("ea_"&amp;$Y9&amp;"_年間発電",データシート3!$A$1:$AB$1,0),0)/10^3</f>
        <v>364343.85600000003</v>
      </c>
      <c r="AE9" s="667">
        <f t="shared" si="0"/>
        <v>13.116378816000001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3678</v>
      </c>
      <c r="AD10" s="666">
        <f>SUM(AD11:AD12)</f>
        <v>23646.383000000002</v>
      </c>
      <c r="AE10" s="667">
        <f t="shared" si="0"/>
        <v>0.85126978800000008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3678</v>
      </c>
      <c r="AD11" s="1022">
        <f>VLOOKUP(年度マスタ!$K$4&amp;"_"&amp;年度マスタ!$K$9,データシート3!A:AB,MATCH("ea_"&amp;$Y11&amp;"_年間発電",データシート3!$A$1:$AB$1,0),0)/10^3</f>
        <v>23646.383000000002</v>
      </c>
      <c r="AE11" s="554">
        <f t="shared" si="0"/>
        <v>0.85126978800000008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199.60000000000002</v>
      </c>
      <c r="K12" s="651">
        <f t="shared" ref="K12:Q12" si="1">SUM(K6:K11)</f>
        <v>237</v>
      </c>
      <c r="L12" s="651">
        <f t="shared" si="1"/>
        <v>283.5</v>
      </c>
      <c r="M12" s="651">
        <f t="shared" si="1"/>
        <v>370</v>
      </c>
      <c r="N12" s="651">
        <f t="shared" si="1"/>
        <v>390.5</v>
      </c>
      <c r="O12" s="651">
        <f t="shared" si="1"/>
        <v>398.5</v>
      </c>
      <c r="P12" s="651">
        <f t="shared" si="1"/>
        <v>640.5</v>
      </c>
      <c r="Q12" s="651">
        <f t="shared" si="1"/>
        <v>644.5</v>
      </c>
      <c r="R12" s="652">
        <f t="shared" ref="R12" si="2">SUM(R6:R11)</f>
        <v>650</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0.12957492000000001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1.8896468500000001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92.649264000000002</v>
      </c>
      <c r="K19" s="615">
        <f>K6*別紙!$C5/100*別紙!$E5/10^3</f>
        <v>137.53375199999999</v>
      </c>
      <c r="L19" s="615">
        <f>L6*別紙!$C5/100*別紙!$E5/10^3</f>
        <v>173.537352</v>
      </c>
      <c r="M19" s="615">
        <f>M6*別紙!$C5/100*別紙!$E5/10^3</f>
        <v>193.21931999999998</v>
      </c>
      <c r="N19" s="615">
        <f>N6*別紙!$C5/100*別紙!$E5/10^3</f>
        <v>217.58175599999998</v>
      </c>
      <c r="O19" s="615">
        <f>O6*別紙!$C5/100*別紙!$E5/10^3</f>
        <v>227.182716</v>
      </c>
      <c r="P19" s="615">
        <f>P6*別紙!$C5/100*別紙!$E5/10^3</f>
        <v>227.182716</v>
      </c>
      <c r="Q19" s="615">
        <f>Q6*別紙!$C5/100*別紙!$E5/10^3</f>
        <v>231.98319600000005</v>
      </c>
      <c r="R19" s="639">
        <f>R6*別紙!$C5/100*別紙!$E5/10^3</f>
        <v>238.58385600000005</v>
      </c>
      <c r="S19" s="572"/>
      <c r="T19" s="191"/>
      <c r="U19" s="588"/>
      <c r="W19" s="201"/>
      <c r="X19" s="201"/>
      <c r="Y19" s="173"/>
      <c r="Z19" s="628" t="s">
        <v>389</v>
      </c>
      <c r="AA19" s="671"/>
      <c r="AB19" s="672"/>
      <c r="AC19" s="673">
        <f>SUM($AC$6,$AC$9,$AC$10,$AC$13)</f>
        <v>254281</v>
      </c>
      <c r="AD19" s="673">
        <f>SUM($AD$6,$AD$9,$AD$10,$AD$13)</f>
        <v>512294.772</v>
      </c>
      <c r="AE19" s="674">
        <f>SUM($AE$6,$AE$9,$AE$10,$AE$13,$AE$17,$AE$18)</f>
        <v>20.461833562000002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161.905824</v>
      </c>
      <c r="K20" s="617">
        <f>K7*別紙!$C6/100*別紙!$E6/10^3</f>
        <v>161.905824</v>
      </c>
      <c r="L20" s="617">
        <f>L7*別紙!$C6/100*別紙!$E6/10^3</f>
        <v>183.73136400000001</v>
      </c>
      <c r="M20" s="617">
        <f>M7*別紙!$C6/100*別紙!$E6/10^3</f>
        <v>276.45684</v>
      </c>
      <c r="N20" s="617">
        <f>N7*別紙!$C6/100*別紙!$E6/10^3</f>
        <v>276.72139199999992</v>
      </c>
      <c r="O20" s="617">
        <f>O7*別紙!$C6/100*別紙!$E6/10^3</f>
        <v>276.72139199999992</v>
      </c>
      <c r="P20" s="617">
        <f>P7*別紙!$C6/100*別紙!$E6/10^3</f>
        <v>378.57391200000001</v>
      </c>
      <c r="Q20" s="617">
        <f>Q7*別紙!$C6/100*別紙!$E6/10^3</f>
        <v>378.57391200000001</v>
      </c>
      <c r="R20" s="634">
        <f>R7*別紙!$C6/100*別紙!$E6/10^3</f>
        <v>378.57391200000001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867.24</v>
      </c>
      <c r="Q22" s="617">
        <f>Q9*別紙!$C8/100*別紙!$E8/10^3</f>
        <v>867.24</v>
      </c>
      <c r="R22" s="634">
        <f>R9*別紙!$C8/100*別紙!$E8/10^3</f>
        <v>867.24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254.55508800000001</v>
      </c>
      <c r="K25" s="657">
        <f t="shared" si="3"/>
        <v>299.43957599999999</v>
      </c>
      <c r="L25" s="657">
        <f t="shared" si="3"/>
        <v>357.26871600000004</v>
      </c>
      <c r="M25" s="657">
        <f t="shared" si="3"/>
        <v>469.67615999999998</v>
      </c>
      <c r="N25" s="657">
        <f t="shared" si="3"/>
        <v>494.30314799999991</v>
      </c>
      <c r="O25" s="657">
        <f t="shared" si="3"/>
        <v>503.90410799999995</v>
      </c>
      <c r="P25" s="657">
        <f t="shared" si="3"/>
        <v>1472.9966279999999</v>
      </c>
      <c r="Q25" s="657">
        <f t="shared" si="3"/>
        <v>1477.7971080000002</v>
      </c>
      <c r="R25" s="658">
        <f t="shared" ref="R25" si="4">SUM(R19:R24)</f>
        <v>1484.397768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17547.829837004221</v>
      </c>
      <c r="K26" s="654">
        <f>(VLOOKUP(年度マスタ!$K$4&amp;"_"&amp;K$18,データシート1!$A:$BT,MATCH("da_合計",データシート1!$A$1:$BT$1,0),0))/10^3</f>
        <v>16629.455334204318</v>
      </c>
      <c r="L26" s="654">
        <f>(VLOOKUP(年度マスタ!$K$4&amp;"_"&amp;L$18,データシート1!$A:$BT,MATCH("da_合計",データシート1!$A$1:$BT$1,0),0))/10^3</f>
        <v>17501.730924014824</v>
      </c>
      <c r="M26" s="654">
        <f>(VLOOKUP(年度マスタ!$K$4&amp;"_"&amp;M$18,データシート1!$A:$BT,MATCH("da_合計",データシート1!$A$1:$BT$1,0),0))/10^3</f>
        <v>15981.497755912527</v>
      </c>
      <c r="N26" s="654">
        <f>(VLOOKUP(年度マスタ!$K$4&amp;"_"&amp;N$18,データシート1!$A:$BT,MATCH("da_合計",データシート1!$A$1:$BT$1,0),0))/10^3</f>
        <v>16918.059682612253</v>
      </c>
      <c r="O26" s="654">
        <f>(VLOOKUP(年度マスタ!$K$4&amp;"_"&amp;O$18,データシート1!$A:$BT,MATCH("da_合計",データシート1!$A$1:$BT$1,0),0))/10^3</f>
        <v>14714.571644634903</v>
      </c>
      <c r="P26" s="654">
        <f>(VLOOKUP(年度マスタ!$K$4&amp;"_"&amp;P$18,データシート1!$A:$BT,MATCH("da_合計",データシート1!$A$1:$BT$1,0),0))/10^3</f>
        <v>16228.392292532244</v>
      </c>
      <c r="Q26" s="654">
        <f>(VLOOKUP(年度マスタ!$K$4&amp;"_"&amp;Q$18,データシート1!$A:$BT,MATCH("da_合計",データシート1!$A$1:$BT$1,0),0))/10^3</f>
        <v>15930.938290524486</v>
      </c>
      <c r="R26" s="655">
        <f>Q26</f>
        <v>15930.938290524486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1.4506357217073279E-2</v>
      </c>
      <c r="K27" s="839">
        <f t="shared" ref="K27:P27" si="5">K25/K26</f>
        <v>1.8006577484477034E-2</v>
      </c>
      <c r="L27" s="839">
        <f t="shared" si="5"/>
        <v>2.0413336118073749E-2</v>
      </c>
      <c r="M27" s="839">
        <f t="shared" si="5"/>
        <v>2.9388744858174397E-2</v>
      </c>
      <c r="N27" s="839">
        <f t="shared" si="5"/>
        <v>2.9217484585896462E-2</v>
      </c>
      <c r="O27" s="839">
        <f t="shared" si="5"/>
        <v>3.4245244793362981E-2</v>
      </c>
      <c r="P27" s="839">
        <f t="shared" si="5"/>
        <v>9.0766639199239899E-2</v>
      </c>
      <c r="Q27" s="839">
        <f>Q25/Q26</f>
        <v>9.2762716234923506E-2</v>
      </c>
      <c r="R27" s="840">
        <f>R25/R26</f>
        <v>9.3177045879519887E-2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9.3177045879519887E-2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32.157225309491423</v>
      </c>
      <c r="AA52" s="173"/>
      <c r="AB52" s="678" t="s">
        <v>413</v>
      </c>
      <c r="AC52" s="679">
        <f>$AD6</f>
        <v>124304.533</v>
      </c>
      <c r="AD52" s="680">
        <f>R19+R20</f>
        <v>617.15776800000003</v>
      </c>
      <c r="AE52" s="681">
        <f t="shared" ref="AE52:AE54" si="6">IFERROR(AD52/AC52,"-")</f>
        <v>4.9648854559471295E-3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496363.83370947553</v>
      </c>
      <c r="Z53" s="1130"/>
      <c r="AA53" s="173"/>
      <c r="AB53" s="678" t="s">
        <v>377</v>
      </c>
      <c r="AC53" s="679">
        <f>$AD9</f>
        <v>364343.85600000003</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23646.383000000002</v>
      </c>
      <c r="AD54" s="679">
        <f>R22</f>
        <v>867.24</v>
      </c>
      <c r="AE54" s="681">
        <f t="shared" si="6"/>
        <v>3.6675376525872896E-2</v>
      </c>
      <c r="AF54" s="473"/>
      <c r="AG54" s="41"/>
      <c r="AH54" s="420"/>
      <c r="AI54" s="442" t="s">
        <v>440</v>
      </c>
      <c r="AJ54" s="443">
        <f>VLOOKUP(年度マスタ!$K$4&amp;"_"&amp;AJ$53,データシート1!$A$1:$BT$2000,MATCH("ca_太陽光発電（10kW未満）",データシート1!$A$1:$BT$1,0),0)</f>
        <v>15</v>
      </c>
      <c r="AK54" s="443">
        <f>VLOOKUP(年度マスタ!$K$4&amp;"_"&amp;AK$53,データシート1!$A$1:$BT$2000,MATCH("ca_太陽光発電（10kW未満）",データシート1!$A$1:$BT$1,0),0)</f>
        <v>21</v>
      </c>
      <c r="AL54" s="443">
        <f>VLOOKUP(年度マスタ!$K$4&amp;"_"&amp;AL$53,データシート1!$A$1:$BT$2000,MATCH("ca_太陽光発電（10kW未満）",データシート1!$A$1:$BT$1,0),0)</f>
        <v>26</v>
      </c>
      <c r="AM54" s="443">
        <f>VLOOKUP(年度マスタ!$K$4&amp;"_"&amp;AM$53,データシート1!$A$1:$BT$2000,MATCH("ca_太陽光発電（10kW未満）",データシート1!$A$1:$BT$1,0),0)</f>
        <v>28</v>
      </c>
      <c r="AN54" s="443">
        <f>VLOOKUP(年度マスタ!$K$4&amp;"_"&amp;AN$53,データシート1!$A$1:$BT$2000,MATCH("ca_太陽光発電（10kW未満）",データシート1!$A$1:$BT$1,0),0)</f>
        <v>31</v>
      </c>
      <c r="AO54" s="443">
        <f>VLOOKUP(年度マスタ!$K$4&amp;"_"&amp;AO$53,データシート1!$A$1:$BT$2000,MATCH("ca_太陽光発電（10kW未満）",データシート1!$A$1:$BT$1,0),0)</f>
        <v>33</v>
      </c>
      <c r="AP54" s="443">
        <f>VLOOKUP(年度マスタ!$K$4&amp;"_"&amp;AP$53,データシート1!$A$1:$BT$2000,MATCH("ca_太陽光発電（10kW未満）",データシート1!$A$1:$BT$1,0),0)</f>
        <v>33</v>
      </c>
      <c r="AQ54" s="443">
        <f>VLOOKUP(年度マスタ!$K$4&amp;"_"&amp;AQ$53,データシート1!$A$1:$BT$2000,MATCH("ca_太陽光発電（10kW未満）",データシート1!$A$1:$BT$1,0),0)</f>
        <v>34</v>
      </c>
      <c r="AR54" s="443">
        <f>VLOOKUP(年度マスタ!$K$4&amp;"_"&amp;AR$53,データシート1!$A$1:$BT$2000,MATCH("ca_太陽光発電（10kW未満）",データシート1!$A$1:$BT$1,0),0)</f>
        <v>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日野町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鳥取県</v>
      </c>
      <c r="AY12" s="1023" t="str">
        <f>年度マスタ!$J4</f>
        <v>日野町</v>
      </c>
      <c r="AZ12" s="1023" t="str">
        <f>年度マスタ!$K4</f>
        <v>31402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47302</v>
      </c>
      <c r="AY21" s="18" t="str">
        <f>IF(IFERROR(比較地域マスタ!$Z6,"")=0,"",IFERROR(比較地域マスタ!$Z6,""))</f>
        <v>大宜味村</v>
      </c>
      <c r="BB21" s="110" t="str">
        <f t="shared" ref="BB21:BC68" si="0">AX21</f>
        <v>47302</v>
      </c>
      <c r="BC21" s="1031" t="str">
        <f t="shared" si="0"/>
        <v>大宜味村</v>
      </c>
      <c r="BD21" s="34">
        <f>SUM(BE21,BI21:BK21,BQ21)</f>
        <v>22.143494381924665</v>
      </c>
      <c r="BE21" s="34">
        <f>SUM(BF21:BH21)</f>
        <v>3.8376548468653637</v>
      </c>
      <c r="BF21" s="34">
        <f>VLOOKUP($AX21&amp;"_"&amp;$BC$14,データシート1!$A:$BT,MATCH($BC$12&amp;"_"&amp;BF$20,データシート1!$A$1:$BT$1,0),0)</f>
        <v>0.38485648706498166</v>
      </c>
      <c r="BG21" s="34">
        <f>VLOOKUP($AX21&amp;"_"&amp;$BC$14,データシート1!$A:$BT,MATCH($BC$12&amp;"_"&amp;BG$20,データシート1!$A$1:$BT$1,0),0)</f>
        <v>0.3294115124276456</v>
      </c>
      <c r="BH21" s="34">
        <f>VLOOKUP($AX21&amp;"_"&amp;$BC$14,データシート1!$A:$BT,MATCH($BC$12&amp;"_"&amp;BH$20,データシート1!$A$1:$BT$1,0),0)</f>
        <v>3.1233868473727364</v>
      </c>
      <c r="BI21" s="34">
        <f>VLOOKUP($AX21&amp;"_"&amp;$BC$14,データシート1!$A:$BT,MATCH($BC$12&amp;"_"&amp;BI$20,データシート1!$A$1:$BT$1,0),0)</f>
        <v>4.2050675920191143</v>
      </c>
      <c r="BJ21" s="34">
        <f>VLOOKUP($AX21&amp;"_"&amp;$BC$14,データシート1!$A:$BT,MATCH($BC$12&amp;"_"&amp;BJ$20,データシート1!$A$1:$BT$1,0),0)</f>
        <v>5.5793664056801742</v>
      </c>
      <c r="BK21" s="34">
        <f t="shared" ref="BK21:BK68" si="1">SUM(BL21,BO21:BP21)</f>
        <v>7.9043284362701645</v>
      </c>
      <c r="BL21" s="34">
        <f t="shared" ref="BL21:BL67" si="2">SUM(BM21:BN21)</f>
        <v>7.7263061458153821</v>
      </c>
      <c r="BM21" s="34">
        <f>VLOOKUP($AX21&amp;"_"&amp;$BC$14,データシート1!$A:$BT,MATCH($BC$12&amp;"_"&amp;BM$20,データシート1!$A$1:$BT$1,0),0)</f>
        <v>2.7033208421555717</v>
      </c>
      <c r="BN21" s="34">
        <f>VLOOKUP($AX21&amp;"_"&amp;$BC$14,データシート1!$A:$BT,MATCH($BC$12&amp;"_"&amp;BN$20,データシート1!$A$1:$BT$1,0),0)</f>
        <v>5.0229853036598104</v>
      </c>
      <c r="BO21" s="34">
        <f>VLOOKUP($AX21&amp;"_"&amp;$BC$14,データシート1!$A:$BT,MATCH($BC$12&amp;"_"&amp;BO$20,データシート1!$A$1:$BT$1,0),0)</f>
        <v>0.17802229045478199</v>
      </c>
      <c r="BP21" s="34">
        <f>VLOOKUP($AX21&amp;"_"&amp;$BC$14,データシート1!$A:$BT,MATCH($BC$12&amp;"_"&amp;BP$20,データシート1!$A$1:$BT$1,0),0)</f>
        <v>0</v>
      </c>
      <c r="BQ21" s="34">
        <f>VLOOKUP($AX21&amp;"_"&amp;$BC$14,データシート1!$A:$BT,MATCH($BC$12&amp;"_"&amp;BQ$20,データシート1!$A$1:$BT$1,0),0)</f>
        <v>0.61707710108984659</v>
      </c>
      <c r="BR21" s="35">
        <f t="shared" ref="BR21:BR68" si="3">BD21</f>
        <v>22.143494381924665</v>
      </c>
      <c r="BT21" s="111" t="str">
        <f t="shared" ref="BT21:BT68" si="4">AY21</f>
        <v>大宜味村</v>
      </c>
      <c r="BU21" s="34">
        <f>BD21</f>
        <v>22.143494381924665</v>
      </c>
      <c r="BV21" s="60">
        <f>BE21/$BR21</f>
        <v>0.17330845713303372</v>
      </c>
      <c r="BW21" s="60">
        <f t="shared" ref="BW21:CH42" si="5">BF21/$BR21</f>
        <v>1.7380115370550234E-2</v>
      </c>
      <c r="BX21" s="60">
        <f t="shared" si="5"/>
        <v>1.487622083245083E-2</v>
      </c>
      <c r="BY21" s="60">
        <f t="shared" si="5"/>
        <v>0.14105212093003264</v>
      </c>
      <c r="BZ21" s="60">
        <f t="shared" si="5"/>
        <v>0.18990081328137781</v>
      </c>
      <c r="CA21" s="60">
        <f t="shared" si="5"/>
        <v>0.2519641349034103</v>
      </c>
      <c r="CB21" s="60">
        <f t="shared" si="5"/>
        <v>0.35695939854562092</v>
      </c>
      <c r="CC21" s="60">
        <f t="shared" si="5"/>
        <v>0.34891991356712998</v>
      </c>
      <c r="CD21" s="60">
        <f t="shared" si="5"/>
        <v>0.12208194404773999</v>
      </c>
      <c r="CE21" s="60">
        <f t="shared" si="5"/>
        <v>0.22683796951938998</v>
      </c>
      <c r="CF21" s="60">
        <f t="shared" si="5"/>
        <v>8.0394849784909458E-3</v>
      </c>
      <c r="CG21" s="60">
        <f t="shared" si="5"/>
        <v>0</v>
      </c>
      <c r="CH21" s="60">
        <f>BQ21/$BR21</f>
        <v>2.7867196136557179E-2</v>
      </c>
      <c r="CI21" s="112">
        <f t="shared" ref="CI21:CI68" si="6">BR21/$BR21</f>
        <v>1</v>
      </c>
      <c r="CK21" s="113" t="str">
        <f t="shared" ref="CK21:CK68" si="7">AY21</f>
        <v>大宜味村</v>
      </c>
      <c r="CL21" s="114">
        <f>CN21+CP21+CR21</f>
        <v>3.8376548468653637</v>
      </c>
      <c r="CM21" s="61">
        <f>IF(IF(CL21=0,0,CW21/CL21)&gt;1,1,IF(CL21=0,0,CW21/CL21))</f>
        <v>0</v>
      </c>
      <c r="CN21" s="62">
        <f>BF21</f>
        <v>0.38485648706498166</v>
      </c>
      <c r="CO21" s="61">
        <f>IF(IF(CN21=0,0,CX21/CN21)&gt;1,1,IF(CN21=0,0,CX21/CN21))</f>
        <v>0</v>
      </c>
      <c r="CP21" s="62">
        <f t="shared" ref="CP21:CP68" si="8">BG21</f>
        <v>0.3294115124276456</v>
      </c>
      <c r="CQ21" s="61">
        <f>IF(IF(CP21=0,0,CY21/CP21)&gt;1,1,IF(CP21=0,0,CY21/CP21))</f>
        <v>0</v>
      </c>
      <c r="CR21" s="62">
        <f t="shared" ref="CR21:CR68" si="9">BH21</f>
        <v>3.1233868473727364</v>
      </c>
      <c r="CS21" s="61">
        <f>IF(IF(CR21=0,0,CZ21/CR21)&gt;1,1,IF(CR21=0,0,CZ21/CR21))</f>
        <v>0</v>
      </c>
      <c r="CT21" s="62">
        <f t="shared" ref="CT21:CT68" si="10">BI21</f>
        <v>4.2050675920191143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03484</v>
      </c>
      <c r="AY22" s="18" t="str">
        <f>IF(IFERROR(比較地域マスタ!$Z7,"")=0,"",IFERROR(比較地域マスタ!$Z7,""))</f>
        <v>田野畑村</v>
      </c>
      <c r="BB22" s="110" t="str">
        <f t="shared" si="0"/>
        <v>03484</v>
      </c>
      <c r="BC22" s="1031" t="str">
        <f t="shared" si="0"/>
        <v>田野畑村</v>
      </c>
      <c r="BD22" s="34">
        <f t="shared" ref="BD22:BD68" si="14">SUM(BE22,BI22:BK22,BQ22)</f>
        <v>25.47306782068793</v>
      </c>
      <c r="BE22" s="34">
        <f t="shared" ref="BE22:BE67" si="15">SUM(BF22:BH22)</f>
        <v>7.1314397832283394</v>
      </c>
      <c r="BF22" s="34">
        <f>VLOOKUP($AX22&amp;"_"&amp;$BC$14,データシート1!$A:$BT,MATCH($BC$12&amp;"_"&amp;BF$20,データシート1!$A$1:$BT$1,0),0)</f>
        <v>2.6075130655455951</v>
      </c>
      <c r="BG22" s="34">
        <f>VLOOKUP($AX22&amp;"_"&amp;$BC$14,データシート1!$A:$BT,MATCH($BC$12&amp;"_"&amp;BG$20,データシート1!$A$1:$BT$1,0),0)</f>
        <v>0.77556138404236452</v>
      </c>
      <c r="BH22" s="34">
        <f>VLOOKUP($AX22&amp;"_"&amp;$BC$14,データシート1!$A:$BT,MATCH($BC$12&amp;"_"&amp;BH$20,データシート1!$A$1:$BT$1,0),0)</f>
        <v>3.7483653336403795</v>
      </c>
      <c r="BI22" s="34">
        <f>VLOOKUP($AX22&amp;"_"&amp;$BC$14,データシート1!$A:$BT,MATCH($BC$12&amp;"_"&amp;BI$20,データシート1!$A$1:$BT$1,0),0)</f>
        <v>2.8693456177103993</v>
      </c>
      <c r="BJ22" s="34">
        <f>VLOOKUP($AX22&amp;"_"&amp;$BC$14,データシート1!$A:$BT,MATCH($BC$12&amp;"_"&amp;BJ$20,データシート1!$A$1:$BT$1,0),0)</f>
        <v>5.429490002641689</v>
      </c>
      <c r="BK22" s="34">
        <f t="shared" si="1"/>
        <v>8.9128494177947371</v>
      </c>
      <c r="BL22" s="34">
        <f t="shared" si="2"/>
        <v>8.7308568040369288</v>
      </c>
      <c r="BM22" s="34">
        <f>VLOOKUP($AX22&amp;"_"&amp;$BC$14,データシート1!$A:$BT,MATCH($BC$12&amp;"_"&amp;BM$20,データシート1!$A$1:$BT$1,0),0)</f>
        <v>2.7413766408385056</v>
      </c>
      <c r="BN22" s="34">
        <f>VLOOKUP($AX22&amp;"_"&amp;$BC$14,データシート1!$A:$BT,MATCH($BC$12&amp;"_"&amp;BN$20,データシート1!$A$1:$BT$1,0),0)</f>
        <v>5.9894801631984231</v>
      </c>
      <c r="BO22" s="34">
        <f>VLOOKUP($AX22&amp;"_"&amp;$BC$14,データシート1!$A:$BT,MATCH($BC$12&amp;"_"&amp;BO$20,データシート1!$A$1:$BT$1,0),0)</f>
        <v>0.18199261375780801</v>
      </c>
      <c r="BP22" s="34">
        <f>VLOOKUP($AX22&amp;"_"&amp;$BC$14,データシート1!$A:$BT,MATCH($BC$12&amp;"_"&amp;BP$20,データシート1!$A$1:$BT$1,0),0)</f>
        <v>0</v>
      </c>
      <c r="BQ22" s="34">
        <f>VLOOKUP($AX22&amp;"_"&amp;$BC$14,データシート1!$A:$BT,MATCH($BC$12&amp;"_"&amp;BQ$20,データシート1!$A$1:$BT$1,0),0)</f>
        <v>1.1299429993127681</v>
      </c>
      <c r="BR22" s="35">
        <f t="shared" si="3"/>
        <v>25.47306782068793</v>
      </c>
      <c r="BT22" s="121" t="str">
        <f t="shared" si="4"/>
        <v>田野畑村</v>
      </c>
      <c r="BU22" s="33">
        <f>BD22</f>
        <v>25.47306782068793</v>
      </c>
      <c r="BV22" s="59">
        <f t="shared" ref="BV22:BZ68" si="16">BE22/$BR22</f>
        <v>0.2799599888568014</v>
      </c>
      <c r="BW22" s="59">
        <f t="shared" si="5"/>
        <v>0.10236352699645802</v>
      </c>
      <c r="BX22" s="59">
        <f t="shared" si="5"/>
        <v>3.0446328235835537E-2</v>
      </c>
      <c r="BY22" s="59">
        <f t="shared" si="5"/>
        <v>0.14715013362450782</v>
      </c>
      <c r="BZ22" s="59">
        <f t="shared" si="5"/>
        <v>0.11264232631532754</v>
      </c>
      <c r="CA22" s="59">
        <f t="shared" si="5"/>
        <v>0.2131462939941664</v>
      </c>
      <c r="CB22" s="59">
        <f t="shared" si="5"/>
        <v>0.34989305098760715</v>
      </c>
      <c r="CC22" s="59">
        <f t="shared" si="5"/>
        <v>0.34274853996761911</v>
      </c>
      <c r="CD22" s="59">
        <f t="shared" si="5"/>
        <v>0.10761862921795776</v>
      </c>
      <c r="CE22" s="59">
        <f t="shared" si="5"/>
        <v>0.23512991074966133</v>
      </c>
      <c r="CF22" s="59">
        <f t="shared" si="5"/>
        <v>7.1445110199880538E-3</v>
      </c>
      <c r="CG22" s="59">
        <f t="shared" si="5"/>
        <v>0</v>
      </c>
      <c r="CH22" s="59">
        <f t="shared" si="5"/>
        <v>4.4358339846097605E-2</v>
      </c>
      <c r="CI22" s="122">
        <f t="shared" si="6"/>
        <v>1</v>
      </c>
      <c r="CK22" s="123" t="str">
        <f t="shared" si="7"/>
        <v>田野畑村</v>
      </c>
      <c r="CL22" s="124">
        <f t="shared" ref="CL22:CL68" si="17">CN22+CP22+CR22</f>
        <v>7.1314397832283394</v>
      </c>
      <c r="CM22" s="65">
        <f t="shared" ref="CM22:CM68" si="18">IF(IF(CL22=0,0,CW22/CL22)&gt;1,1,IF(CL22=0,0,CW22/CL22))</f>
        <v>0</v>
      </c>
      <c r="CN22" s="66">
        <f t="shared" ref="CN22:CN68" si="19">BF22</f>
        <v>2.6075130655455951</v>
      </c>
      <c r="CO22" s="65">
        <f t="shared" ref="CO22:CO68" si="20">IF(IF(CN22=0,0,CX22/CN22)&gt;1,1,IF(CN22=0,0,CX22/CN22))</f>
        <v>0</v>
      </c>
      <c r="CP22" s="66">
        <f t="shared" si="8"/>
        <v>0.77556138404236452</v>
      </c>
      <c r="CQ22" s="65">
        <f t="shared" ref="CQ22:CQ68" si="21">IF(IF(CP22=0,0,CY22/CP22)&gt;1,1,IF(CP22=0,0,CY22/CP22))</f>
        <v>0</v>
      </c>
      <c r="CR22" s="66">
        <f t="shared" si="9"/>
        <v>3.7483653336403795</v>
      </c>
      <c r="CS22" s="65">
        <f t="shared" ref="CS22:CS68" si="22">IF(IF(CR22=0,0,CZ22/CR22)&gt;1,1,IF(CR22=0,0,CZ22/CR22))</f>
        <v>0</v>
      </c>
      <c r="CT22" s="66">
        <f t="shared" si="10"/>
        <v>2.8693456177103993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05368</v>
      </c>
      <c r="AY23" s="18" t="str">
        <f>IF(IFERROR(比較地域マスタ!$Z8,"")=0,"",IFERROR(比較地域マスタ!$Z8,""))</f>
        <v>大潟村</v>
      </c>
      <c r="BB23" s="110" t="str">
        <f t="shared" si="0"/>
        <v>05368</v>
      </c>
      <c r="BC23" s="1031" t="str">
        <f t="shared" si="0"/>
        <v>大潟村</v>
      </c>
      <c r="BD23" s="34">
        <f t="shared" si="14"/>
        <v>40.257476257219118</v>
      </c>
      <c r="BE23" s="34">
        <f t="shared" si="15"/>
        <v>18.049923055065658</v>
      </c>
      <c r="BF23" s="34">
        <f>VLOOKUP($AX23&amp;"_"&amp;$BC$14,データシート1!$A:$BT,MATCH($BC$12&amp;"_"&amp;BF$20,データシート1!$A$1:$BT$1,0),0)</f>
        <v>10.318303754641914</v>
      </c>
      <c r="BG23" s="34">
        <f>VLOOKUP($AX23&amp;"_"&amp;$BC$14,データシート1!$A:$BT,MATCH($BC$12&amp;"_"&amp;BG$20,データシート1!$A$1:$BT$1,0),0)</f>
        <v>0.12390181813035379</v>
      </c>
      <c r="BH23" s="34">
        <f>VLOOKUP($AX23&amp;"_"&amp;$BC$14,データシート1!$A:$BT,MATCH($BC$12&amp;"_"&amp;BH$20,データシート1!$A$1:$BT$1,0),0)</f>
        <v>7.6077174822933893</v>
      </c>
      <c r="BI23" s="34">
        <f>VLOOKUP($AX23&amp;"_"&amp;$BC$14,データシート1!$A:$BT,MATCH($BC$12&amp;"_"&amp;BI$20,データシート1!$A$1:$BT$1,0),0)</f>
        <v>4.3489991149285601</v>
      </c>
      <c r="BJ23" s="34">
        <f>VLOOKUP($AX23&amp;"_"&amp;$BC$14,データシート1!$A:$BT,MATCH($BC$12&amp;"_"&amp;BJ$20,データシート1!$A$1:$BT$1,0),0)</f>
        <v>5.0503483927723831</v>
      </c>
      <c r="BK23" s="34">
        <f t="shared" si="1"/>
        <v>12.403856179796149</v>
      </c>
      <c r="BL23" s="34">
        <f t="shared" si="2"/>
        <v>12.224607760086021</v>
      </c>
      <c r="BM23" s="34">
        <f>VLOOKUP($AX23&amp;"_"&amp;$BC$14,データシート1!$A:$BT,MATCH($BC$12&amp;"_"&amp;BM$20,データシート1!$A$1:$BT$1,0),0)</f>
        <v>2.6340049231259415</v>
      </c>
      <c r="BN23" s="34">
        <f>VLOOKUP($AX23&amp;"_"&amp;$BC$14,データシート1!$A:$BT,MATCH($BC$12&amp;"_"&amp;BN$20,データシート1!$A$1:$BT$1,0),0)</f>
        <v>9.5906028369600804</v>
      </c>
      <c r="BO23" s="34">
        <f>VLOOKUP($AX23&amp;"_"&amp;$BC$14,データシート1!$A:$BT,MATCH($BC$12&amp;"_"&amp;BO$20,データシート1!$A$1:$BT$1,0),0)</f>
        <v>0.179248419710128</v>
      </c>
      <c r="BP23" s="34">
        <f>VLOOKUP($AX23&amp;"_"&amp;$BC$14,データシート1!$A:$BT,MATCH($BC$12&amp;"_"&amp;BP$20,データシート1!$A$1:$BT$1,0),0)</f>
        <v>0</v>
      </c>
      <c r="BQ23" s="34">
        <f>VLOOKUP($AX23&amp;"_"&amp;$BC$14,データシート1!$A:$BT,MATCH($BC$12&amp;"_"&amp;BQ$20,データシート1!$A$1:$BT$1,0),0)</f>
        <v>0.40434951465637042</v>
      </c>
      <c r="BR23" s="35">
        <f t="shared" si="3"/>
        <v>40.257476257219118</v>
      </c>
      <c r="BT23" s="121" t="str">
        <f t="shared" si="4"/>
        <v>大潟村</v>
      </c>
      <c r="BU23" s="33">
        <f t="shared" ref="BU23:BU68" si="25">BD23</f>
        <v>40.257476257219118</v>
      </c>
      <c r="BV23" s="59">
        <f t="shared" si="16"/>
        <v>0.44836201205804299</v>
      </c>
      <c r="BW23" s="59">
        <f t="shared" si="5"/>
        <v>0.25630776476683875</v>
      </c>
      <c r="BX23" s="59">
        <f t="shared" si="5"/>
        <v>3.0777343651326198E-3</v>
      </c>
      <c r="BY23" s="59">
        <f t="shared" si="5"/>
        <v>0.18897651292607159</v>
      </c>
      <c r="BZ23" s="59">
        <f t="shared" si="5"/>
        <v>0.10802960143704193</v>
      </c>
      <c r="CA23" s="59">
        <f t="shared" si="5"/>
        <v>0.12545119223331186</v>
      </c>
      <c r="CB23" s="59">
        <f t="shared" si="5"/>
        <v>0.30811310924071761</v>
      </c>
      <c r="CC23" s="59">
        <f t="shared" si="5"/>
        <v>0.30366055939470027</v>
      </c>
      <c r="CD23" s="59">
        <f t="shared" si="5"/>
        <v>6.5428962965695156E-2</v>
      </c>
      <c r="CE23" s="59">
        <f t="shared" si="5"/>
        <v>0.23823159642900513</v>
      </c>
      <c r="CF23" s="59">
        <f t="shared" si="5"/>
        <v>4.4525498460173474E-3</v>
      </c>
      <c r="CG23" s="59">
        <f t="shared" si="5"/>
        <v>0</v>
      </c>
      <c r="CH23" s="59">
        <f t="shared" si="5"/>
        <v>1.0044085030885686E-2</v>
      </c>
      <c r="CI23" s="122">
        <f t="shared" si="6"/>
        <v>1</v>
      </c>
      <c r="CK23" s="123" t="str">
        <f t="shared" si="7"/>
        <v>大潟村</v>
      </c>
      <c r="CL23" s="124">
        <f t="shared" si="17"/>
        <v>18.049923055065658</v>
      </c>
      <c r="CM23" s="65">
        <f t="shared" si="18"/>
        <v>0.19002851089924069</v>
      </c>
      <c r="CN23" s="66">
        <f t="shared" si="19"/>
        <v>10.318303754641914</v>
      </c>
      <c r="CO23" s="65">
        <f t="shared" si="20"/>
        <v>0</v>
      </c>
      <c r="CP23" s="66">
        <f t="shared" si="8"/>
        <v>0.12390181813035379</v>
      </c>
      <c r="CQ23" s="65">
        <f t="shared" si="21"/>
        <v>0</v>
      </c>
      <c r="CR23" s="66">
        <f t="shared" si="9"/>
        <v>7.6077174822933893</v>
      </c>
      <c r="CS23" s="65">
        <f t="shared" si="22"/>
        <v>0.45085796206065309</v>
      </c>
      <c r="CT23" s="66">
        <f t="shared" si="10"/>
        <v>4.3489991149285601</v>
      </c>
      <c r="CU23" s="67">
        <f t="shared" si="23"/>
        <v>0</v>
      </c>
      <c r="CV23" s="16"/>
      <c r="CW23" s="959">
        <f t="shared" si="24"/>
        <v>3.43</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3.43</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3.43</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1</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1</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07484</v>
      </c>
      <c r="AY24" s="18" t="str">
        <f>IF(IFERROR(比較地域マスタ!$Z9,"")=0,"",IFERROR(比較地域マスタ!$Z9,""))</f>
        <v>鮫川村</v>
      </c>
      <c r="BB24" s="110" t="str">
        <f t="shared" si="0"/>
        <v>07484</v>
      </c>
      <c r="BC24" s="1031" t="str">
        <f t="shared" si="0"/>
        <v>鮫川村</v>
      </c>
      <c r="BD24" s="34">
        <f t="shared" si="14"/>
        <v>21.077797414834141</v>
      </c>
      <c r="BE24" s="34">
        <f t="shared" si="15"/>
        <v>4.5773326706300796</v>
      </c>
      <c r="BF24" s="34">
        <f>VLOOKUP($AX24&amp;"_"&amp;$BC$14,データシート1!$A:$BT,MATCH($BC$12&amp;"_"&amp;BF$20,データシート1!$A$1:$BT$1,0),0)</f>
        <v>2.8561008966932104</v>
      </c>
      <c r="BG24" s="34">
        <f>VLOOKUP($AX24&amp;"_"&amp;$BC$14,データシート1!$A:$BT,MATCH($BC$12&amp;"_"&amp;BG$20,データシート1!$A$1:$BT$1,0),0)</f>
        <v>0.64222784198920935</v>
      </c>
      <c r="BH24" s="34">
        <f>VLOOKUP($AX24&amp;"_"&amp;$BC$14,データシート1!$A:$BT,MATCH($BC$12&amp;"_"&amp;BH$20,データシート1!$A$1:$BT$1,0),0)</f>
        <v>1.0790039319476601</v>
      </c>
      <c r="BI24" s="34">
        <f>VLOOKUP($AX24&amp;"_"&amp;$BC$14,データシート1!$A:$BT,MATCH($BC$12&amp;"_"&amp;BI$20,データシート1!$A$1:$BT$1,0),0)</f>
        <v>1.9986345395449794</v>
      </c>
      <c r="BJ24" s="34">
        <f>VLOOKUP($AX24&amp;"_"&amp;$BC$14,データシート1!$A:$BT,MATCH($BC$12&amp;"_"&amp;BJ$20,データシート1!$A$1:$BT$1,0),0)</f>
        <v>4.0902523910237019</v>
      </c>
      <c r="BK24" s="34">
        <f t="shared" si="1"/>
        <v>9.9840462071445018</v>
      </c>
      <c r="BL24" s="34">
        <f t="shared" si="2"/>
        <v>9.801820044957104</v>
      </c>
      <c r="BM24" s="34">
        <f>VLOOKUP($AX24&amp;"_"&amp;$BC$14,データシート1!$A:$BT,MATCH($BC$12&amp;"_"&amp;BM$20,データシート1!$A$1:$BT$1,0),0)</f>
        <v>3.324445842087747</v>
      </c>
      <c r="BN24" s="34">
        <f>VLOOKUP($AX24&amp;"_"&amp;$BC$14,データシート1!$A:$BT,MATCH($BC$12&amp;"_"&amp;BN$20,データシート1!$A$1:$BT$1,0),0)</f>
        <v>6.4773742028693571</v>
      </c>
      <c r="BO24" s="34">
        <f>VLOOKUP($AX24&amp;"_"&amp;$BC$14,データシート1!$A:$BT,MATCH($BC$12&amp;"_"&amp;BO$20,データシート1!$A$1:$BT$1,0),0)</f>
        <v>0.18222616218739801</v>
      </c>
      <c r="BP24" s="34">
        <f>VLOOKUP($AX24&amp;"_"&amp;$BC$14,データシート1!$A:$BT,MATCH($BC$12&amp;"_"&amp;BP$20,データシート1!$A$1:$BT$1,0),0)</f>
        <v>0</v>
      </c>
      <c r="BQ24" s="34">
        <f>VLOOKUP($AX24&amp;"_"&amp;$BC$14,データシート1!$A:$BT,MATCH($BC$12&amp;"_"&amp;BQ$20,データシート1!$A$1:$BT$1,0),0)</f>
        <v>0.42753160649087668</v>
      </c>
      <c r="BR24" s="35">
        <f t="shared" si="3"/>
        <v>21.077797414834141</v>
      </c>
      <c r="BT24" s="121" t="str">
        <f t="shared" si="4"/>
        <v>鮫川村</v>
      </c>
      <c r="BU24" s="33">
        <f t="shared" si="25"/>
        <v>21.077797414834141</v>
      </c>
      <c r="BV24" s="59">
        <f t="shared" si="16"/>
        <v>0.21716370930715193</v>
      </c>
      <c r="BW24" s="59">
        <f t="shared" si="5"/>
        <v>0.1355028156159781</v>
      </c>
      <c r="BX24" s="59">
        <f t="shared" si="5"/>
        <v>3.0469400068207409E-2</v>
      </c>
      <c r="BY24" s="59">
        <f t="shared" si="5"/>
        <v>5.1191493622966426E-2</v>
      </c>
      <c r="BZ24" s="59">
        <f t="shared" si="5"/>
        <v>9.4821792818749626E-2</v>
      </c>
      <c r="CA24" s="59">
        <f t="shared" si="5"/>
        <v>0.19405501962672164</v>
      </c>
      <c r="CB24" s="59">
        <f t="shared" si="5"/>
        <v>0.47367597337841028</v>
      </c>
      <c r="CC24" s="59">
        <f t="shared" si="5"/>
        <v>0.46503056519837199</v>
      </c>
      <c r="CD24" s="59">
        <f t="shared" si="5"/>
        <v>0.15772263945131512</v>
      </c>
      <c r="CE24" s="59">
        <f t="shared" si="5"/>
        <v>0.30730792574705684</v>
      </c>
      <c r="CF24" s="59">
        <f t="shared" si="5"/>
        <v>8.6454081800383387E-3</v>
      </c>
      <c r="CG24" s="59">
        <f t="shared" si="5"/>
        <v>0</v>
      </c>
      <c r="CH24" s="59">
        <f t="shared" si="5"/>
        <v>2.0283504868966448E-2</v>
      </c>
      <c r="CI24" s="122">
        <f t="shared" si="6"/>
        <v>1</v>
      </c>
      <c r="CK24" s="123" t="str">
        <f t="shared" si="7"/>
        <v>鮫川村</v>
      </c>
      <c r="CL24" s="124">
        <f t="shared" si="17"/>
        <v>4.5773326706300796</v>
      </c>
      <c r="CM24" s="65">
        <f t="shared" si="18"/>
        <v>0</v>
      </c>
      <c r="CN24" s="66">
        <f t="shared" si="19"/>
        <v>2.8561008966932104</v>
      </c>
      <c r="CO24" s="65">
        <f t="shared" si="20"/>
        <v>0</v>
      </c>
      <c r="CP24" s="66">
        <f t="shared" si="8"/>
        <v>0.64222784198920935</v>
      </c>
      <c r="CQ24" s="65">
        <f t="shared" si="21"/>
        <v>0</v>
      </c>
      <c r="CR24" s="66">
        <f t="shared" si="9"/>
        <v>1.0790039319476601</v>
      </c>
      <c r="CS24" s="65">
        <f t="shared" si="22"/>
        <v>0</v>
      </c>
      <c r="CT24" s="66">
        <f t="shared" si="10"/>
        <v>1.9986345395449794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37364</v>
      </c>
      <c r="AY25" s="18" t="str">
        <f>IF(IFERROR(比較地域マスタ!$Z10,"")=0,"",IFERROR(比較地域マスタ!$Z10,""))</f>
        <v>直島町</v>
      </c>
      <c r="BB25" s="110" t="str">
        <f t="shared" si="0"/>
        <v>37364</v>
      </c>
      <c r="BC25" s="1031" t="str">
        <f t="shared" si="0"/>
        <v>直島町</v>
      </c>
      <c r="BD25" s="34">
        <f t="shared" si="14"/>
        <v>574.98308783964637</v>
      </c>
      <c r="BE25" s="34">
        <f t="shared" si="15"/>
        <v>503.91098446870791</v>
      </c>
      <c r="BF25" s="34">
        <f>VLOOKUP($AX25&amp;"_"&amp;$BC$14,データシート1!$A:$BT,MATCH($BC$12&amp;"_"&amp;BF$20,データシート1!$A$1:$BT$1,0),0)</f>
        <v>498.43370014698723</v>
      </c>
      <c r="BG25" s="34">
        <f>VLOOKUP($AX25&amp;"_"&amp;$BC$14,データシート1!$A:$BT,MATCH($BC$12&amp;"_"&amp;BG$20,データシート1!$A$1:$BT$1,0),0)</f>
        <v>0.44422465178498283</v>
      </c>
      <c r="BH25" s="34">
        <f>VLOOKUP($AX25&amp;"_"&amp;$BC$14,データシート1!$A:$BT,MATCH($BC$12&amp;"_"&amp;BH$20,データシート1!$A$1:$BT$1,0),0)</f>
        <v>5.0330596699357235</v>
      </c>
      <c r="BI25" s="34">
        <f>VLOOKUP($AX25&amp;"_"&amp;$BC$14,データシート1!$A:$BT,MATCH($BC$12&amp;"_"&amp;BI$20,データシート1!$A$1:$BT$1,0),0)</f>
        <v>6.3622997709226992</v>
      </c>
      <c r="BJ25" s="34">
        <f>VLOOKUP($AX25&amp;"_"&amp;$BC$14,データシート1!$A:$BT,MATCH($BC$12&amp;"_"&amp;BJ$20,データシート1!$A$1:$BT$1,0),0)</f>
        <v>5.298708408965247</v>
      </c>
      <c r="BK25" s="34">
        <f t="shared" si="1"/>
        <v>58.813756688150512</v>
      </c>
      <c r="BL25" s="34">
        <f t="shared" si="2"/>
        <v>5.3819163055192893</v>
      </c>
      <c r="BM25" s="34">
        <f>VLOOKUP($AX25&amp;"_"&amp;$BC$14,データシート1!$A:$BT,MATCH($BC$12&amp;"_"&amp;BM$20,データシート1!$A$1:$BT$1,0),0)</f>
        <v>2.1664622535927509</v>
      </c>
      <c r="BN25" s="34">
        <f>VLOOKUP($AX25&amp;"_"&amp;$BC$14,データシート1!$A:$BT,MATCH($BC$12&amp;"_"&amp;BN$20,データシート1!$A$1:$BT$1,0),0)</f>
        <v>3.2154540519265384</v>
      </c>
      <c r="BO25" s="34">
        <f>VLOOKUP($AX25&amp;"_"&amp;$BC$14,データシート1!$A:$BT,MATCH($BC$12&amp;"_"&amp;BO$20,データシート1!$A$1:$BT$1,0),0)</f>
        <v>0.17568680615888499</v>
      </c>
      <c r="BP25" s="34">
        <f>VLOOKUP($AX25&amp;"_"&amp;$BC$14,データシート1!$A:$BT,MATCH($BC$12&amp;"_"&amp;BP$20,データシート1!$A$1:$BT$1,0),0)</f>
        <v>53.256153576472336</v>
      </c>
      <c r="BQ25" s="34">
        <f>VLOOKUP($AX25&amp;"_"&amp;$BC$14,データシート1!$A:$BT,MATCH($BC$12&amp;"_"&amp;BQ$20,データシート1!$A$1:$BT$1,0),0)</f>
        <v>0.5973385028999999</v>
      </c>
      <c r="BR25" s="35">
        <f t="shared" si="3"/>
        <v>574.98308783964637</v>
      </c>
      <c r="BT25" s="121" t="str">
        <f t="shared" si="4"/>
        <v>直島町</v>
      </c>
      <c r="BU25" s="33">
        <f t="shared" si="25"/>
        <v>574.98308783964637</v>
      </c>
      <c r="BV25" s="59">
        <f t="shared" si="16"/>
        <v>0.87639270636989697</v>
      </c>
      <c r="BW25" s="59">
        <f t="shared" si="5"/>
        <v>0.86686671432324369</v>
      </c>
      <c r="BX25" s="59">
        <f t="shared" si="5"/>
        <v>7.7258733548850051E-4</v>
      </c>
      <c r="BY25" s="59">
        <f t="shared" si="5"/>
        <v>8.7534047111649371E-3</v>
      </c>
      <c r="BZ25" s="59">
        <f t="shared" si="5"/>
        <v>1.1065194621336486E-2</v>
      </c>
      <c r="CA25" s="59">
        <f t="shared" si="5"/>
        <v>9.2154161070611747E-3</v>
      </c>
      <c r="CB25" s="59">
        <f t="shared" si="5"/>
        <v>0.10228780277543177</v>
      </c>
      <c r="CC25" s="59">
        <f t="shared" si="5"/>
        <v>9.3601297487557068E-3</v>
      </c>
      <c r="CD25" s="59">
        <f t="shared" si="5"/>
        <v>3.7678712633665195E-3</v>
      </c>
      <c r="CE25" s="59">
        <f t="shared" si="5"/>
        <v>5.5922584853891864E-3</v>
      </c>
      <c r="CF25" s="59">
        <f t="shared" si="5"/>
        <v>3.0555125859263747E-4</v>
      </c>
      <c r="CG25" s="59">
        <f t="shared" si="5"/>
        <v>9.2622121768083432E-2</v>
      </c>
      <c r="CH25" s="59">
        <f t="shared" si="5"/>
        <v>1.0388801262735368E-3</v>
      </c>
      <c r="CI25" s="122">
        <f t="shared" si="6"/>
        <v>1</v>
      </c>
      <c r="CK25" s="123" t="str">
        <f t="shared" si="7"/>
        <v>直島町</v>
      </c>
      <c r="CL25" s="124">
        <f t="shared" si="17"/>
        <v>503.91098446870791</v>
      </c>
      <c r="CM25" s="65">
        <f t="shared" si="18"/>
        <v>0.64710635419825679</v>
      </c>
      <c r="CN25" s="66">
        <f t="shared" si="19"/>
        <v>498.43370014698723</v>
      </c>
      <c r="CO25" s="65">
        <f t="shared" si="20"/>
        <v>0.65421740123879746</v>
      </c>
      <c r="CP25" s="66">
        <f t="shared" si="8"/>
        <v>0.44422465178498283</v>
      </c>
      <c r="CQ25" s="65">
        <f t="shared" si="21"/>
        <v>0</v>
      </c>
      <c r="CR25" s="66">
        <f t="shared" si="9"/>
        <v>5.0330596699357235</v>
      </c>
      <c r="CS25" s="65">
        <f t="shared" si="22"/>
        <v>0</v>
      </c>
      <c r="CT25" s="66">
        <f t="shared" si="10"/>
        <v>6.3622997709226992</v>
      </c>
      <c r="CU25" s="67">
        <f t="shared" si="23"/>
        <v>0</v>
      </c>
      <c r="CV25" s="16"/>
      <c r="CW25" s="959">
        <f t="shared" si="24"/>
        <v>326.084</v>
      </c>
      <c r="CX25" s="962">
        <f>VLOOKUP($AX25&amp;"_"&amp;$CW$14,データシート1!$A:$BT,MATCH($CW$12&amp;"_"&amp;CX$20,データシート1!$A$1:$BT$1,0),0)</f>
        <v>326.084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326.084</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4</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07423</v>
      </c>
      <c r="AY26" s="18" t="str">
        <f>IF(IFERROR(比較地域マスタ!$Z11,"")=0,"",IFERROR(比較地域マスタ!$Z11,""))</f>
        <v>柳津町</v>
      </c>
      <c r="BB26" s="110" t="str">
        <f t="shared" si="0"/>
        <v>07423</v>
      </c>
      <c r="BC26" s="1031" t="str">
        <f t="shared" si="0"/>
        <v>柳津町</v>
      </c>
      <c r="BD26" s="34">
        <f t="shared" si="14"/>
        <v>20.833565449195323</v>
      </c>
      <c r="BE26" s="34">
        <f t="shared" si="15"/>
        <v>5.0333155514881192</v>
      </c>
      <c r="BF26" s="34">
        <f>VLOOKUP($AX26&amp;"_"&amp;$BC$14,データシート1!$A:$BT,MATCH($BC$12&amp;"_"&amp;BF$20,データシート1!$A$1:$BT$1,0),0)</f>
        <v>3.1786869540134099</v>
      </c>
      <c r="BG26" s="34">
        <f>VLOOKUP($AX26&amp;"_"&amp;$BC$14,データシート1!$A:$BT,MATCH($BC$12&amp;"_"&amp;BG$20,データシート1!$A$1:$BT$1,0),0)</f>
        <v>0.28516833282356679</v>
      </c>
      <c r="BH26" s="34">
        <f>VLOOKUP($AX26&amp;"_"&amp;$BC$14,データシート1!$A:$BT,MATCH($BC$12&amp;"_"&amp;BH$20,データシート1!$A$1:$BT$1,0),0)</f>
        <v>1.5694602646511417</v>
      </c>
      <c r="BI26" s="34">
        <f>VLOOKUP($AX26&amp;"_"&amp;$BC$14,データシート1!$A:$BT,MATCH($BC$12&amp;"_"&amp;BI$20,データシート1!$A$1:$BT$1,0),0)</f>
        <v>3.5867611549925464</v>
      </c>
      <c r="BJ26" s="34">
        <f>VLOOKUP($AX26&amp;"_"&amp;$BC$14,データシート1!$A:$BT,MATCH($BC$12&amp;"_"&amp;BJ$20,データシート1!$A$1:$BT$1,0),0)</f>
        <v>4.8049061545111149</v>
      </c>
      <c r="BK26" s="34">
        <f t="shared" si="1"/>
        <v>6.9778439222837623</v>
      </c>
      <c r="BL26" s="34">
        <f t="shared" si="2"/>
        <v>6.7948003405928006</v>
      </c>
      <c r="BM26" s="34">
        <f>VLOOKUP($AX26&amp;"_"&amp;$BC$14,データシート1!$A:$BT,MATCH($BC$12&amp;"_"&amp;BM$20,データシート1!$A$1:$BT$1,0),0)</f>
        <v>2.7522497261764873</v>
      </c>
      <c r="BN26" s="34">
        <f>VLOOKUP($AX26&amp;"_"&amp;$BC$14,データシート1!$A:$BT,MATCH($BC$12&amp;"_"&amp;BN$20,データシート1!$A$1:$BT$1,0),0)</f>
        <v>4.0425506144163137</v>
      </c>
      <c r="BO26" s="34">
        <f>VLOOKUP($AX26&amp;"_"&amp;$BC$14,データシート1!$A:$BT,MATCH($BC$12&amp;"_"&amp;BO$20,データシート1!$A$1:$BT$1,0),0)</f>
        <v>0.18304358169096199</v>
      </c>
      <c r="BP26" s="34">
        <f>VLOOKUP($AX26&amp;"_"&amp;$BC$14,データシート1!$A:$BT,MATCH($BC$12&amp;"_"&amp;BP$20,データシート1!$A$1:$BT$1,0),0)</f>
        <v>0</v>
      </c>
      <c r="BQ26" s="34">
        <f>VLOOKUP($AX26&amp;"_"&amp;$BC$14,データシート1!$A:$BT,MATCH($BC$12&amp;"_"&amp;BQ$20,データシート1!$A$1:$BT$1,0),0)</f>
        <v>0.43073866591978111</v>
      </c>
      <c r="BR26" s="35">
        <f t="shared" si="3"/>
        <v>20.833565449195323</v>
      </c>
      <c r="BT26" s="121" t="str">
        <f t="shared" si="4"/>
        <v>柳津町</v>
      </c>
      <c r="BU26" s="33">
        <f t="shared" si="25"/>
        <v>20.833565449195323</v>
      </c>
      <c r="BV26" s="59">
        <f t="shared" si="16"/>
        <v>0.24159645470970148</v>
      </c>
      <c r="BW26" s="59">
        <f t="shared" si="5"/>
        <v>0.15257527386586553</v>
      </c>
      <c r="BX26" s="59">
        <f t="shared" si="5"/>
        <v>1.3687927470647189E-2</v>
      </c>
      <c r="BY26" s="59">
        <f t="shared" si="5"/>
        <v>7.5333253373188733E-2</v>
      </c>
      <c r="BZ26" s="59">
        <f t="shared" si="5"/>
        <v>0.17216261727927526</v>
      </c>
      <c r="CA26" s="59">
        <f t="shared" si="5"/>
        <v>0.23063292580563544</v>
      </c>
      <c r="CB26" s="59">
        <f t="shared" si="5"/>
        <v>0.3349327765955335</v>
      </c>
      <c r="CC26" s="59">
        <f t="shared" si="5"/>
        <v>0.32614678256405905</v>
      </c>
      <c r="CD26" s="59">
        <f t="shared" si="5"/>
        <v>0.13210651498362661</v>
      </c>
      <c r="CE26" s="59">
        <f t="shared" si="5"/>
        <v>0.1940402675804325</v>
      </c>
      <c r="CF26" s="59">
        <f t="shared" si="5"/>
        <v>8.7859940314744291E-3</v>
      </c>
      <c r="CG26" s="59">
        <f t="shared" si="5"/>
        <v>0</v>
      </c>
      <c r="CH26" s="59">
        <f t="shared" si="5"/>
        <v>2.0675225609854408E-2</v>
      </c>
      <c r="CI26" s="122">
        <f t="shared" si="6"/>
        <v>1</v>
      </c>
      <c r="CK26" s="123" t="str">
        <f t="shared" si="7"/>
        <v>柳津町</v>
      </c>
      <c r="CL26" s="124">
        <f t="shared" si="17"/>
        <v>5.0333155514881192</v>
      </c>
      <c r="CM26" s="65">
        <f t="shared" si="18"/>
        <v>0</v>
      </c>
      <c r="CN26" s="66">
        <f t="shared" si="19"/>
        <v>3.1786869540134099</v>
      </c>
      <c r="CO26" s="65">
        <f t="shared" si="20"/>
        <v>0</v>
      </c>
      <c r="CP26" s="66">
        <f t="shared" si="8"/>
        <v>0.28516833282356679</v>
      </c>
      <c r="CQ26" s="65">
        <f t="shared" si="21"/>
        <v>0</v>
      </c>
      <c r="CR26" s="66">
        <f t="shared" si="9"/>
        <v>1.5694602646511417</v>
      </c>
      <c r="CS26" s="65">
        <f t="shared" si="22"/>
        <v>0</v>
      </c>
      <c r="CT26" s="66">
        <f t="shared" si="10"/>
        <v>3.5867611549925464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01645</v>
      </c>
      <c r="AY27" s="18" t="str">
        <f>IF(IFERROR(比較地域マスタ!$Z12,"")=0,"",IFERROR(比較地域マスタ!$Z12,""))</f>
        <v>豊頃町</v>
      </c>
      <c r="BB27" s="110" t="str">
        <f t="shared" si="0"/>
        <v>01645</v>
      </c>
      <c r="BC27" s="1031" t="str">
        <f t="shared" si="0"/>
        <v>豊頃町</v>
      </c>
      <c r="BD27" s="34">
        <f t="shared" si="14"/>
        <v>33.577374534825829</v>
      </c>
      <c r="BE27" s="34">
        <f t="shared" si="15"/>
        <v>12.481974747465012</v>
      </c>
      <c r="BF27" s="34">
        <f>VLOOKUP($AX27&amp;"_"&amp;$BC$14,データシート1!$A:$BT,MATCH($BC$12&amp;"_"&amp;BF$20,データシート1!$A$1:$BT$1,0),0)</f>
        <v>1.4090453593349261</v>
      </c>
      <c r="BG27" s="34">
        <f>VLOOKUP($AX27&amp;"_"&amp;$BC$14,データシート1!$A:$BT,MATCH($BC$12&amp;"_"&amp;BG$20,データシート1!$A$1:$BT$1,0),0)</f>
        <v>0.38682082829422998</v>
      </c>
      <c r="BH27" s="34">
        <f>VLOOKUP($AX27&amp;"_"&amp;$BC$14,データシート1!$A:$BT,MATCH($BC$12&amp;"_"&amp;BH$20,データシート1!$A$1:$BT$1,0),0)</f>
        <v>10.686108559835855</v>
      </c>
      <c r="BI27" s="34">
        <f>VLOOKUP($AX27&amp;"_"&amp;$BC$14,データシート1!$A:$BT,MATCH($BC$12&amp;"_"&amp;BI$20,データシート1!$A$1:$BT$1,0),0)</f>
        <v>3.2995917892708388</v>
      </c>
      <c r="BJ27" s="34">
        <f>VLOOKUP($AX27&amp;"_"&amp;$BC$14,データシート1!$A:$BT,MATCH($BC$12&amp;"_"&amp;BJ$20,データシート1!$A$1:$BT$1,0),0)</f>
        <v>6.4341269657119282</v>
      </c>
      <c r="BK27" s="34">
        <f t="shared" si="1"/>
        <v>11.131719825982346</v>
      </c>
      <c r="BL27" s="34">
        <f t="shared" si="2"/>
        <v>10.954748503460719</v>
      </c>
      <c r="BM27" s="34">
        <f>VLOOKUP($AX27&amp;"_"&amp;$BC$14,データシート1!$A:$BT,MATCH($BC$12&amp;"_"&amp;BM$20,データシート1!$A$1:$BT$1,0),0)</f>
        <v>3.3203684350860034</v>
      </c>
      <c r="BN27" s="34">
        <f>VLOOKUP($AX27&amp;"_"&amp;$BC$14,データシート1!$A:$BT,MATCH($BC$12&amp;"_"&amp;BN$20,データシート1!$A$1:$BT$1,0),0)</f>
        <v>7.6343800683747158</v>
      </c>
      <c r="BO27" s="34">
        <f>VLOOKUP($AX27&amp;"_"&amp;$BC$14,データシート1!$A:$BT,MATCH($BC$12&amp;"_"&amp;BO$20,データシート1!$A$1:$BT$1,0),0)</f>
        <v>0.17697132252162801</v>
      </c>
      <c r="BP27" s="34">
        <f>VLOOKUP($AX27&amp;"_"&amp;$BC$14,データシート1!$A:$BT,MATCH($BC$12&amp;"_"&amp;BP$20,データシート1!$A$1:$BT$1,0),0)</f>
        <v>0</v>
      </c>
      <c r="BQ27" s="34">
        <f>VLOOKUP($AX27&amp;"_"&amp;$BC$14,データシート1!$A:$BT,MATCH($BC$12&amp;"_"&amp;BQ$20,データシート1!$A$1:$BT$1,0),0)</f>
        <v>0.22996120639570991</v>
      </c>
      <c r="BR27" s="35">
        <f t="shared" si="3"/>
        <v>33.577374534825829</v>
      </c>
      <c r="BT27" s="121" t="str">
        <f t="shared" si="4"/>
        <v>豊頃町</v>
      </c>
      <c r="BU27" s="33">
        <f t="shared" si="25"/>
        <v>33.577374534825829</v>
      </c>
      <c r="BV27" s="59">
        <f t="shared" si="16"/>
        <v>0.37173766324460356</v>
      </c>
      <c r="BW27" s="59">
        <f t="shared" si="5"/>
        <v>4.1964131468155454E-2</v>
      </c>
      <c r="BX27" s="59">
        <f t="shared" si="5"/>
        <v>1.1520282143948646E-2</v>
      </c>
      <c r="BY27" s="59">
        <f t="shared" si="5"/>
        <v>0.31825324963249946</v>
      </c>
      <c r="BZ27" s="59">
        <f t="shared" si="5"/>
        <v>9.8268308198086296E-2</v>
      </c>
      <c r="CA27" s="59">
        <f t="shared" si="5"/>
        <v>0.19162090707951485</v>
      </c>
      <c r="CB27" s="59">
        <f t="shared" si="5"/>
        <v>0.33152442620064693</v>
      </c>
      <c r="CC27" s="59">
        <f t="shared" si="5"/>
        <v>0.32625387348551199</v>
      </c>
      <c r="CD27" s="59">
        <f t="shared" si="5"/>
        <v>9.8887077417032079E-2</v>
      </c>
      <c r="CE27" s="59">
        <f t="shared" si="5"/>
        <v>0.22736679606847995</v>
      </c>
      <c r="CF27" s="59">
        <f t="shared" si="5"/>
        <v>5.2705527151349083E-3</v>
      </c>
      <c r="CG27" s="59">
        <f t="shared" si="5"/>
        <v>0</v>
      </c>
      <c r="CH27" s="59">
        <f t="shared" si="5"/>
        <v>6.8486952771485577E-3</v>
      </c>
      <c r="CI27" s="122">
        <f t="shared" si="6"/>
        <v>1</v>
      </c>
      <c r="CK27" s="123" t="str">
        <f t="shared" si="7"/>
        <v>豊頃町</v>
      </c>
      <c r="CL27" s="124">
        <f t="shared" si="17"/>
        <v>12.481974747465012</v>
      </c>
      <c r="CM27" s="65">
        <f t="shared" si="18"/>
        <v>0</v>
      </c>
      <c r="CN27" s="66">
        <f t="shared" si="19"/>
        <v>1.4090453593349261</v>
      </c>
      <c r="CO27" s="65">
        <f t="shared" si="20"/>
        <v>0</v>
      </c>
      <c r="CP27" s="66">
        <f t="shared" si="8"/>
        <v>0.38682082829422998</v>
      </c>
      <c r="CQ27" s="65">
        <f t="shared" si="21"/>
        <v>0</v>
      </c>
      <c r="CR27" s="66">
        <f t="shared" si="9"/>
        <v>10.686108559835855</v>
      </c>
      <c r="CS27" s="65">
        <f t="shared" si="22"/>
        <v>0</v>
      </c>
      <c r="CT27" s="66">
        <f t="shared" si="10"/>
        <v>3.2995917892708388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01468</v>
      </c>
      <c r="AY28" s="18" t="str">
        <f>IF(IFERROR(比較地域マスタ!$Z13,"")=0,"",IFERROR(比較地域マスタ!$Z13,""))</f>
        <v>下川町</v>
      </c>
      <c r="BB28" s="110" t="str">
        <f t="shared" si="0"/>
        <v>01468</v>
      </c>
      <c r="BC28" s="1031" t="str">
        <f t="shared" si="0"/>
        <v>下川町</v>
      </c>
      <c r="BD28" s="34">
        <f t="shared" si="14"/>
        <v>33.325735192519581</v>
      </c>
      <c r="BE28" s="34">
        <f t="shared" si="15"/>
        <v>15.724745358118181</v>
      </c>
      <c r="BF28" s="34">
        <f>VLOOKUP($AX28&amp;"_"&amp;$BC$14,データシート1!$A:$BT,MATCH($BC$12&amp;"_"&amp;BF$20,データシート1!$A$1:$BT$1,0),0)</f>
        <v>7.959025852682549</v>
      </c>
      <c r="BG28" s="34">
        <f>VLOOKUP($AX28&amp;"_"&amp;$BC$14,データシート1!$A:$BT,MATCH($BC$12&amp;"_"&amp;BG$20,データシート1!$A$1:$BT$1,0),0)</f>
        <v>0.53818550023545042</v>
      </c>
      <c r="BH28" s="34">
        <f>VLOOKUP($AX28&amp;"_"&amp;$BC$14,データシート1!$A:$BT,MATCH($BC$12&amp;"_"&amp;BH$20,データシート1!$A$1:$BT$1,0),0)</f>
        <v>7.2275340052001829</v>
      </c>
      <c r="BI28" s="34">
        <f>VLOOKUP($AX28&amp;"_"&amp;$BC$14,データシート1!$A:$BT,MATCH($BC$12&amp;"_"&amp;BI$20,データシート1!$A$1:$BT$1,0),0)</f>
        <v>4.3193832076581167</v>
      </c>
      <c r="BJ28" s="34">
        <f>VLOOKUP($AX28&amp;"_"&amp;$BC$14,データシート1!$A:$BT,MATCH($BC$12&amp;"_"&amp;BJ$20,データシート1!$A$1:$BT$1,0),0)</f>
        <v>7.3696007156755057</v>
      </c>
      <c r="BK28" s="34">
        <f t="shared" si="1"/>
        <v>5.8335117656640891</v>
      </c>
      <c r="BL28" s="34">
        <f t="shared" si="2"/>
        <v>5.6526285069468329</v>
      </c>
      <c r="BM28" s="34">
        <f>VLOOKUP($AX28&amp;"_"&amp;$BC$14,データシート1!$A:$BT,MATCH($BC$12&amp;"_"&amp;BM$20,データシート1!$A$1:$BT$1,0),0)</f>
        <v>2.5905125817740169</v>
      </c>
      <c r="BN28" s="34">
        <f>VLOOKUP($AX28&amp;"_"&amp;$BC$14,データシート1!$A:$BT,MATCH($BC$12&amp;"_"&amp;BN$20,データシート1!$A$1:$BT$1,0),0)</f>
        <v>3.0621159251728165</v>
      </c>
      <c r="BO28" s="34">
        <f>VLOOKUP($AX28&amp;"_"&amp;$BC$14,データシート1!$A:$BT,MATCH($BC$12&amp;"_"&amp;BO$20,データシート1!$A$1:$BT$1,0),0)</f>
        <v>0.180883258717256</v>
      </c>
      <c r="BP28" s="34">
        <f>VLOOKUP($AX28&amp;"_"&amp;$BC$14,データシート1!$A:$BT,MATCH($BC$12&amp;"_"&amp;BP$20,データシート1!$A$1:$BT$1,0),0)</f>
        <v>0</v>
      </c>
      <c r="BQ28" s="34">
        <f>VLOOKUP($AX28&amp;"_"&amp;$BC$14,データシート1!$A:$BT,MATCH($BC$12&amp;"_"&amp;BQ$20,データシート1!$A$1:$BT$1,0),0)</f>
        <v>7.8494145403690457E-2</v>
      </c>
      <c r="BR28" s="35">
        <f t="shared" si="3"/>
        <v>33.325735192519581</v>
      </c>
      <c r="BT28" s="121" t="str">
        <f t="shared" si="4"/>
        <v>下川町</v>
      </c>
      <c r="BU28" s="33">
        <f t="shared" si="25"/>
        <v>33.325735192519581</v>
      </c>
      <c r="BV28" s="59">
        <f t="shared" si="16"/>
        <v>0.47184991620673433</v>
      </c>
      <c r="BW28" s="59">
        <f t="shared" si="5"/>
        <v>0.23882521440874505</v>
      </c>
      <c r="BX28" s="59">
        <f t="shared" si="5"/>
        <v>1.6149246134448476E-2</v>
      </c>
      <c r="BY28" s="59">
        <f t="shared" si="5"/>
        <v>0.21687545566354083</v>
      </c>
      <c r="BZ28" s="59">
        <f t="shared" si="5"/>
        <v>0.12961104031780404</v>
      </c>
      <c r="CA28" s="59">
        <f t="shared" si="5"/>
        <v>0.22113842869788253</v>
      </c>
      <c r="CB28" s="59">
        <f t="shared" si="5"/>
        <v>0.17504525352447442</v>
      </c>
      <c r="CC28" s="59">
        <f t="shared" si="5"/>
        <v>0.16961751854211585</v>
      </c>
      <c r="CD28" s="59">
        <f t="shared" si="5"/>
        <v>7.7733096263559495E-2</v>
      </c>
      <c r="CE28" s="59">
        <f t="shared" si="5"/>
        <v>9.188442227855638E-2</v>
      </c>
      <c r="CF28" s="59">
        <f t="shared" si="5"/>
        <v>5.4277349823585504E-3</v>
      </c>
      <c r="CG28" s="59">
        <f t="shared" si="5"/>
        <v>0</v>
      </c>
      <c r="CH28" s="59">
        <f t="shared" si="5"/>
        <v>2.355361253104764E-3</v>
      </c>
      <c r="CI28" s="122">
        <f t="shared" si="6"/>
        <v>1</v>
      </c>
      <c r="CK28" s="123" t="str">
        <f t="shared" si="7"/>
        <v>下川町</v>
      </c>
      <c r="CL28" s="124">
        <f t="shared" si="17"/>
        <v>15.724745358118181</v>
      </c>
      <c r="CM28" s="65">
        <f t="shared" si="18"/>
        <v>0</v>
      </c>
      <c r="CN28" s="66">
        <f t="shared" si="19"/>
        <v>7.959025852682549</v>
      </c>
      <c r="CO28" s="65">
        <f t="shared" si="20"/>
        <v>0</v>
      </c>
      <c r="CP28" s="66">
        <f t="shared" si="8"/>
        <v>0.53818550023545042</v>
      </c>
      <c r="CQ28" s="65">
        <f t="shared" si="21"/>
        <v>0</v>
      </c>
      <c r="CR28" s="66">
        <f t="shared" si="9"/>
        <v>7.2275340052001829</v>
      </c>
      <c r="CS28" s="65">
        <f t="shared" si="22"/>
        <v>0</v>
      </c>
      <c r="CT28" s="66">
        <f t="shared" si="10"/>
        <v>4.3193832076581167</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39302</v>
      </c>
      <c r="AY29" s="18" t="str">
        <f>IF(IFERROR(比較地域マスタ!$Z14,"")=0,"",IFERROR(比較地域マスタ!$Z14,""))</f>
        <v>奈半利町</v>
      </c>
      <c r="BB29" s="110" t="str">
        <f t="shared" si="0"/>
        <v>39302</v>
      </c>
      <c r="BC29" s="1031" t="str">
        <f t="shared" si="0"/>
        <v>奈半利町</v>
      </c>
      <c r="BD29" s="34">
        <f t="shared" si="14"/>
        <v>25.792140660624803</v>
      </c>
      <c r="BE29" s="34">
        <f t="shared" si="15"/>
        <v>10.73302873684634</v>
      </c>
      <c r="BF29" s="34">
        <f>VLOOKUP($AX29&amp;"_"&amp;$BC$14,データシート1!$A:$BT,MATCH($BC$12&amp;"_"&amp;BF$20,データシート1!$A$1:$BT$1,0),0)</f>
        <v>9.659980313031113</v>
      </c>
      <c r="BG29" s="34">
        <f>VLOOKUP($AX29&amp;"_"&amp;$BC$14,データシート1!$A:$BT,MATCH($BC$12&amp;"_"&amp;BG$20,データシート1!$A$1:$BT$1,0),0)</f>
        <v>0.38379453716542872</v>
      </c>
      <c r="BH29" s="34">
        <f>VLOOKUP($AX29&amp;"_"&amp;$BC$14,データシート1!$A:$BT,MATCH($BC$12&amp;"_"&amp;BH$20,データシート1!$A$1:$BT$1,0),0)</f>
        <v>0.68925388664979725</v>
      </c>
      <c r="BI29" s="34">
        <f>VLOOKUP($AX29&amp;"_"&amp;$BC$14,データシート1!$A:$BT,MATCH($BC$12&amp;"_"&amp;BI$20,データシート1!$A$1:$BT$1,0),0)</f>
        <v>3.8329757548218462</v>
      </c>
      <c r="BJ29" s="34">
        <f>VLOOKUP($AX29&amp;"_"&amp;$BC$14,データシート1!$A:$BT,MATCH($BC$12&amp;"_"&amp;BJ$20,データシート1!$A$1:$BT$1,0),0)</f>
        <v>4.0808932706620578</v>
      </c>
      <c r="BK29" s="34">
        <f t="shared" si="1"/>
        <v>6.5393150249972942</v>
      </c>
      <c r="BL29" s="34">
        <f t="shared" si="2"/>
        <v>6.2517039939090289</v>
      </c>
      <c r="BM29" s="34">
        <f>VLOOKUP($AX29&amp;"_"&amp;$BC$14,データシート1!$A:$BT,MATCH($BC$12&amp;"_"&amp;BM$20,データシート1!$A$1:$BT$1,0),0)</f>
        <v>2.4043109953610888</v>
      </c>
      <c r="BN29" s="34">
        <f>VLOOKUP($AX29&amp;"_"&amp;$BC$14,データシート1!$A:$BT,MATCH($BC$12&amp;"_"&amp;BN$20,データシート1!$A$1:$BT$1,0),0)</f>
        <v>3.8473929985479396</v>
      </c>
      <c r="BO29" s="34">
        <f>VLOOKUP($AX29&amp;"_"&amp;$BC$14,データシート1!$A:$BT,MATCH($BC$12&amp;"_"&amp;BO$20,データシート1!$A$1:$BT$1,0),0)</f>
        <v>0.17837261309916699</v>
      </c>
      <c r="BP29" s="34">
        <f>VLOOKUP($AX29&amp;"_"&amp;$BC$14,データシート1!$A:$BT,MATCH($BC$12&amp;"_"&amp;BP$20,データシート1!$A$1:$BT$1,0),0)</f>
        <v>0.10923841798909802</v>
      </c>
      <c r="BQ29" s="34">
        <f>VLOOKUP($AX29&amp;"_"&amp;$BC$14,データシート1!$A:$BT,MATCH($BC$12&amp;"_"&amp;BQ$20,データシート1!$A$1:$BT$1,0),0)</f>
        <v>0.60592787329726905</v>
      </c>
      <c r="BR29" s="35">
        <f t="shared" si="3"/>
        <v>25.792140660624803</v>
      </c>
      <c r="BT29" s="121" t="str">
        <f t="shared" si="4"/>
        <v>奈半利町</v>
      </c>
      <c r="BU29" s="33">
        <f t="shared" si="25"/>
        <v>25.792140660624803</v>
      </c>
      <c r="BV29" s="59">
        <f t="shared" si="16"/>
        <v>0.41613563131778986</v>
      </c>
      <c r="BW29" s="59">
        <f t="shared" si="5"/>
        <v>0.37453193358930387</v>
      </c>
      <c r="BX29" s="59">
        <f t="shared" si="5"/>
        <v>1.4880290171158344E-2</v>
      </c>
      <c r="BY29" s="59">
        <f t="shared" si="5"/>
        <v>2.6723407557327598E-2</v>
      </c>
      <c r="BZ29" s="59">
        <f t="shared" si="5"/>
        <v>0.14861022220902365</v>
      </c>
      <c r="CA29" s="59">
        <f t="shared" si="5"/>
        <v>0.15822235635106063</v>
      </c>
      <c r="CB29" s="59">
        <f t="shared" si="5"/>
        <v>0.25353905715086472</v>
      </c>
      <c r="CC29" s="59">
        <f t="shared" si="5"/>
        <v>0.24238794585410672</v>
      </c>
      <c r="CD29" s="59">
        <f t="shared" si="5"/>
        <v>9.32187454696847E-2</v>
      </c>
      <c r="CE29" s="59">
        <f t="shared" si="5"/>
        <v>0.149169200384422</v>
      </c>
      <c r="CF29" s="59">
        <f t="shared" si="5"/>
        <v>6.9157738958626628E-3</v>
      </c>
      <c r="CG29" s="59">
        <f t="shared" si="5"/>
        <v>4.2353374008953538E-3</v>
      </c>
      <c r="CH29" s="59">
        <f t="shared" si="5"/>
        <v>2.3492732971261282E-2</v>
      </c>
      <c r="CI29" s="122">
        <f t="shared" si="6"/>
        <v>1</v>
      </c>
      <c r="CK29" s="123" t="str">
        <f t="shared" si="7"/>
        <v>奈半利町</v>
      </c>
      <c r="CL29" s="124">
        <f t="shared" si="17"/>
        <v>10.73302873684634</v>
      </c>
      <c r="CM29" s="65">
        <f t="shared" si="18"/>
        <v>0</v>
      </c>
      <c r="CN29" s="66">
        <f t="shared" si="19"/>
        <v>9.659980313031113</v>
      </c>
      <c r="CO29" s="65">
        <f t="shared" si="20"/>
        <v>0</v>
      </c>
      <c r="CP29" s="66">
        <f t="shared" si="8"/>
        <v>0.38379453716542872</v>
      </c>
      <c r="CQ29" s="65">
        <f t="shared" si="21"/>
        <v>0</v>
      </c>
      <c r="CR29" s="66">
        <f t="shared" si="9"/>
        <v>0.68925388664979725</v>
      </c>
      <c r="CS29" s="65">
        <f t="shared" si="22"/>
        <v>0</v>
      </c>
      <c r="CT29" s="66">
        <f t="shared" si="10"/>
        <v>3.8329757548218462</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01464</v>
      </c>
      <c r="AY30" s="18" t="str">
        <f>IF(IFERROR(比較地域マスタ!$Z15,"")=0,"",IFERROR(比較地域マスタ!$Z15,""))</f>
        <v>和寒町</v>
      </c>
      <c r="BB30" s="110" t="str">
        <f t="shared" si="0"/>
        <v>01464</v>
      </c>
      <c r="BC30" s="1031" t="str">
        <f t="shared" si="0"/>
        <v>和寒町</v>
      </c>
      <c r="BD30" s="34">
        <f t="shared" si="14"/>
        <v>27.1497002166663</v>
      </c>
      <c r="BE30" s="34">
        <f t="shared" si="15"/>
        <v>8.7122346903515471</v>
      </c>
      <c r="BF30" s="34">
        <f>VLOOKUP($AX30&amp;"_"&amp;$BC$14,データシート1!$A:$BT,MATCH($BC$12&amp;"_"&amp;BF$20,データシート1!$A$1:$BT$1,0),0)</f>
        <v>3.1281266971268682</v>
      </c>
      <c r="BG30" s="34">
        <f>VLOOKUP($AX30&amp;"_"&amp;$BC$14,データシート1!$A:$BT,MATCH($BC$12&amp;"_"&amp;BG$20,データシート1!$A$1:$BT$1,0),0)</f>
        <v>0.48492756010798393</v>
      </c>
      <c r="BH30" s="34">
        <f>VLOOKUP($AX30&amp;"_"&amp;$BC$14,データシート1!$A:$BT,MATCH($BC$12&amp;"_"&amp;BH$20,データシート1!$A$1:$BT$1,0),0)</f>
        <v>5.0991804331166941</v>
      </c>
      <c r="BI30" s="34">
        <f>VLOOKUP($AX30&amp;"_"&amp;$BC$14,データシート1!$A:$BT,MATCH($BC$12&amp;"_"&amp;BI$20,データシート1!$A$1:$BT$1,0),0)</f>
        <v>4.1471517681082659</v>
      </c>
      <c r="BJ30" s="34">
        <f>VLOOKUP($AX30&amp;"_"&amp;$BC$14,データシート1!$A:$BT,MATCH($BC$12&amp;"_"&amp;BJ$20,データシート1!$A$1:$BT$1,0),0)</f>
        <v>6.8864922063046441</v>
      </c>
      <c r="BK30" s="34">
        <f t="shared" si="1"/>
        <v>7.4038215519018422</v>
      </c>
      <c r="BL30" s="34">
        <f t="shared" si="2"/>
        <v>7.2229966802919829</v>
      </c>
      <c r="BM30" s="34">
        <f>VLOOKUP($AX30&amp;"_"&amp;$BC$14,データシート1!$A:$BT,MATCH($BC$12&amp;"_"&amp;BM$20,データシート1!$A$1:$BT$1,0),0)</f>
        <v>2.5252740697461298</v>
      </c>
      <c r="BN30" s="34">
        <f>VLOOKUP($AX30&amp;"_"&amp;$BC$14,データシート1!$A:$BT,MATCH($BC$12&amp;"_"&amp;BN$20,データシート1!$A$1:$BT$1,0),0)</f>
        <v>4.6977226105458536</v>
      </c>
      <c r="BO30" s="34">
        <f>VLOOKUP($AX30&amp;"_"&amp;$BC$14,データシート1!$A:$BT,MATCH($BC$12&amp;"_"&amp;BO$20,データシート1!$A$1:$BT$1,0),0)</f>
        <v>0.18082487160985899</v>
      </c>
      <c r="BP30" s="34">
        <f>VLOOKUP($AX30&amp;"_"&amp;$BC$14,データシート1!$A:$BT,MATCH($BC$12&amp;"_"&amp;BP$20,データシート1!$A$1:$BT$1,0),0)</f>
        <v>0</v>
      </c>
      <c r="BQ30" s="34">
        <f>VLOOKUP($AX30&amp;"_"&amp;$BC$14,データシート1!$A:$BT,MATCH($BC$12&amp;"_"&amp;BQ$20,データシート1!$A$1:$BT$1,0),0)</f>
        <v>0</v>
      </c>
      <c r="BR30" s="35">
        <f t="shared" si="3"/>
        <v>27.1497002166663</v>
      </c>
      <c r="BT30" s="121" t="str">
        <f t="shared" si="4"/>
        <v>和寒町</v>
      </c>
      <c r="BU30" s="33">
        <f t="shared" si="25"/>
        <v>27.1497002166663</v>
      </c>
      <c r="BV30" s="59">
        <f t="shared" si="16"/>
        <v>0.32089616536551646</v>
      </c>
      <c r="BW30" s="59">
        <f t="shared" si="5"/>
        <v>0.11521772513740741</v>
      </c>
      <c r="BX30" s="59">
        <f t="shared" si="5"/>
        <v>1.7861249157009217E-2</v>
      </c>
      <c r="BY30" s="59">
        <f t="shared" si="5"/>
        <v>0.18781719107109979</v>
      </c>
      <c r="BZ30" s="59">
        <f t="shared" si="5"/>
        <v>0.1527512913591019</v>
      </c>
      <c r="CA30" s="59">
        <f t="shared" si="5"/>
        <v>0.2536489225054962</v>
      </c>
      <c r="CB30" s="59">
        <f t="shared" si="5"/>
        <v>0.27270362076988541</v>
      </c>
      <c r="CC30" s="59">
        <f t="shared" si="5"/>
        <v>0.26604333096311777</v>
      </c>
      <c r="CD30" s="59">
        <f t="shared" si="5"/>
        <v>9.3012963295850598E-2</v>
      </c>
      <c r="CE30" s="59">
        <f t="shared" si="5"/>
        <v>0.17303036766726718</v>
      </c>
      <c r="CF30" s="59">
        <f t="shared" si="5"/>
        <v>6.6602898067676126E-3</v>
      </c>
      <c r="CG30" s="59">
        <f t="shared" si="5"/>
        <v>0</v>
      </c>
      <c r="CH30" s="59">
        <f t="shared" si="5"/>
        <v>0</v>
      </c>
      <c r="CI30" s="122">
        <f t="shared" si="6"/>
        <v>1</v>
      </c>
      <c r="CK30" s="123" t="str">
        <f t="shared" si="7"/>
        <v>和寒町</v>
      </c>
      <c r="CL30" s="124">
        <f t="shared" si="17"/>
        <v>8.7122346903515471</v>
      </c>
      <c r="CM30" s="65">
        <f t="shared" si="18"/>
        <v>0</v>
      </c>
      <c r="CN30" s="66">
        <f t="shared" si="19"/>
        <v>3.1281266971268682</v>
      </c>
      <c r="CO30" s="65">
        <f t="shared" si="20"/>
        <v>0</v>
      </c>
      <c r="CP30" s="66">
        <f t="shared" si="8"/>
        <v>0.48492756010798393</v>
      </c>
      <c r="CQ30" s="65">
        <f t="shared" si="21"/>
        <v>0</v>
      </c>
      <c r="CR30" s="66">
        <f t="shared" si="9"/>
        <v>5.0991804331166941</v>
      </c>
      <c r="CS30" s="65">
        <f t="shared" si="22"/>
        <v>0</v>
      </c>
      <c r="CT30" s="66">
        <f t="shared" si="10"/>
        <v>4.1471517681082659</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40609</v>
      </c>
      <c r="AY31" s="18" t="str">
        <f>IF(IFERROR(比較地域マスタ!$Z16,"")=0,"",IFERROR(比較地域マスタ!$Z16,""))</f>
        <v>赤村</v>
      </c>
      <c r="BB31" s="110" t="str">
        <f t="shared" si="0"/>
        <v>40609</v>
      </c>
      <c r="BC31" s="1031" t="str">
        <f t="shared" si="0"/>
        <v>赤村</v>
      </c>
      <c r="BD31" s="34">
        <f t="shared" si="14"/>
        <v>15.352562280729911</v>
      </c>
      <c r="BE31" s="34">
        <f t="shared" si="15"/>
        <v>0.76207808601282512</v>
      </c>
      <c r="BF31" s="34">
        <f>VLOOKUP($AX31&amp;"_"&amp;$BC$14,データシート1!$A:$BT,MATCH($BC$12&amp;"_"&amp;BF$20,データシート1!$A$1:$BT$1,0),0)</f>
        <v>0.17047838277107938</v>
      </c>
      <c r="BG31" s="34">
        <f>VLOOKUP($AX31&amp;"_"&amp;$BC$14,データシート1!$A:$BT,MATCH($BC$12&amp;"_"&amp;BG$20,データシート1!$A$1:$BT$1,0),0)</f>
        <v>0.20518210106506168</v>
      </c>
      <c r="BH31" s="34">
        <f>VLOOKUP($AX31&amp;"_"&amp;$BC$14,データシート1!$A:$BT,MATCH($BC$12&amp;"_"&amp;BH$20,データシート1!$A$1:$BT$1,0),0)</f>
        <v>0.38641760217668408</v>
      </c>
      <c r="BI31" s="34">
        <f>VLOOKUP($AX31&amp;"_"&amp;$BC$14,データシート1!$A:$BT,MATCH($BC$12&amp;"_"&amp;BI$20,データシート1!$A$1:$BT$1,0),0)</f>
        <v>2.0922805322740934</v>
      </c>
      <c r="BJ31" s="34">
        <f>VLOOKUP($AX31&amp;"_"&amp;$BC$14,データシート1!$A:$BT,MATCH($BC$12&amp;"_"&amp;BJ$20,データシート1!$A$1:$BT$1,0),0)</f>
        <v>2.6908248523786633</v>
      </c>
      <c r="BK31" s="34">
        <f t="shared" si="1"/>
        <v>9.3044286867914536</v>
      </c>
      <c r="BL31" s="34">
        <f t="shared" si="2"/>
        <v>9.1297344614583249</v>
      </c>
      <c r="BM31" s="34">
        <f>VLOOKUP($AX31&amp;"_"&amp;$BC$14,データシート1!$A:$BT,MATCH($BC$12&amp;"_"&amp;BM$20,データシート1!$A$1:$BT$1,0),0)</f>
        <v>3.3679381834396711</v>
      </c>
      <c r="BN31" s="34">
        <f>VLOOKUP($AX31&amp;"_"&amp;$BC$14,データシート1!$A:$BT,MATCH($BC$12&amp;"_"&amp;BN$20,データシート1!$A$1:$BT$1,0),0)</f>
        <v>5.7617962780186538</v>
      </c>
      <c r="BO31" s="34">
        <f>VLOOKUP($AX31&amp;"_"&amp;$BC$14,データシート1!$A:$BT,MATCH($BC$12&amp;"_"&amp;BO$20,データシート1!$A$1:$BT$1,0),0)</f>
        <v>0.17469422533312801</v>
      </c>
      <c r="BP31" s="34">
        <f>VLOOKUP($AX31&amp;"_"&amp;$BC$14,データシート1!$A:$BT,MATCH($BC$12&amp;"_"&amp;BP$20,データシート1!$A$1:$BT$1,0),0)</f>
        <v>0</v>
      </c>
      <c r="BQ31" s="34">
        <f>VLOOKUP($AX31&amp;"_"&amp;$BC$14,データシート1!$A:$BT,MATCH($BC$12&amp;"_"&amp;BQ$20,データシート1!$A$1:$BT$1,0),0)</f>
        <v>0.50295012327287614</v>
      </c>
      <c r="BR31" s="35">
        <f t="shared" si="3"/>
        <v>15.352562280729911</v>
      </c>
      <c r="BT31" s="121" t="str">
        <f t="shared" si="4"/>
        <v>赤村</v>
      </c>
      <c r="BU31" s="33">
        <f t="shared" si="25"/>
        <v>15.352562280729911</v>
      </c>
      <c r="BV31" s="59">
        <f t="shared" si="16"/>
        <v>4.9638495000236108E-2</v>
      </c>
      <c r="BW31" s="59">
        <f t="shared" si="5"/>
        <v>1.1104230007590256E-2</v>
      </c>
      <c r="BX31" s="59">
        <f t="shared" si="5"/>
        <v>1.3364681237776203E-2</v>
      </c>
      <c r="BY31" s="59">
        <f t="shared" si="5"/>
        <v>2.5169583754869648E-2</v>
      </c>
      <c r="BZ31" s="59">
        <f t="shared" si="5"/>
        <v>0.13628217192776107</v>
      </c>
      <c r="CA31" s="59">
        <f t="shared" si="5"/>
        <v>0.17526877945032721</v>
      </c>
      <c r="CB31" s="59">
        <f t="shared" si="5"/>
        <v>0.60605054170469652</v>
      </c>
      <c r="CC31" s="59">
        <f t="shared" si="5"/>
        <v>0.59467170981079176</v>
      </c>
      <c r="CD31" s="59">
        <f t="shared" si="5"/>
        <v>0.21937303505793354</v>
      </c>
      <c r="CE31" s="59">
        <f t="shared" si="5"/>
        <v>0.37529867475285822</v>
      </c>
      <c r="CF31" s="59">
        <f t="shared" si="5"/>
        <v>1.1378831893904713E-2</v>
      </c>
      <c r="CG31" s="59">
        <f t="shared" si="5"/>
        <v>0</v>
      </c>
      <c r="CH31" s="59">
        <f t="shared" si="5"/>
        <v>3.276001191697913E-2</v>
      </c>
      <c r="CI31" s="122">
        <f t="shared" si="6"/>
        <v>1</v>
      </c>
      <c r="CK31" s="123" t="str">
        <f t="shared" si="7"/>
        <v>赤村</v>
      </c>
      <c r="CL31" s="124">
        <f t="shared" si="17"/>
        <v>0.76207808601282512</v>
      </c>
      <c r="CM31" s="65">
        <f t="shared" si="18"/>
        <v>0</v>
      </c>
      <c r="CN31" s="66">
        <f t="shared" si="19"/>
        <v>0.17047838277107938</v>
      </c>
      <c r="CO31" s="65">
        <f t="shared" si="20"/>
        <v>0</v>
      </c>
      <c r="CP31" s="66">
        <f t="shared" si="8"/>
        <v>0.20518210106506168</v>
      </c>
      <c r="CQ31" s="65">
        <f t="shared" si="21"/>
        <v>0</v>
      </c>
      <c r="CR31" s="66">
        <f t="shared" si="9"/>
        <v>0.38641760217668408</v>
      </c>
      <c r="CS31" s="65">
        <f t="shared" si="22"/>
        <v>0</v>
      </c>
      <c r="CT31" s="66">
        <f t="shared" si="10"/>
        <v>2.0922805322740934</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29449</v>
      </c>
      <c r="AY32" s="18" t="str">
        <f>IF(IFERROR(比較地域マスタ!$Z17,"")=0,"",IFERROR(比較地域マスタ!$Z17,""))</f>
        <v>十津川村</v>
      </c>
      <c r="AZ32" s="16"/>
      <c r="BA32" s="16"/>
      <c r="BB32" s="110" t="str">
        <f t="shared" si="0"/>
        <v>29449</v>
      </c>
      <c r="BC32" s="1031" t="str">
        <f t="shared" si="0"/>
        <v>十津川村</v>
      </c>
      <c r="BD32" s="34">
        <f t="shared" si="14"/>
        <v>20.851434440973467</v>
      </c>
      <c r="BE32" s="34">
        <f t="shared" si="15"/>
        <v>2.818525009393662</v>
      </c>
      <c r="BF32" s="34">
        <f>VLOOKUP($AX32&amp;"_"&amp;$BC$14,データシート1!$A:$BT,MATCH($BC$12&amp;"_"&amp;BF$20,データシート1!$A$1:$BT$1,0),0)</f>
        <v>0.384985089165025</v>
      </c>
      <c r="BG32" s="34">
        <f>VLOOKUP($AX32&amp;"_"&amp;$BC$14,データシート1!$A:$BT,MATCH($BC$12&amp;"_"&amp;BG$20,データシート1!$A$1:$BT$1,0),0)</f>
        <v>0.7909134453346357</v>
      </c>
      <c r="BH32" s="34">
        <f>VLOOKUP($AX32&amp;"_"&amp;$BC$14,データシート1!$A:$BT,MATCH($BC$12&amp;"_"&amp;BH$20,データシート1!$A$1:$BT$1,0),0)</f>
        <v>1.6426264748940012</v>
      </c>
      <c r="BI32" s="34">
        <f>VLOOKUP($AX32&amp;"_"&amp;$BC$14,データシート1!$A:$BT,MATCH($BC$12&amp;"_"&amp;BI$20,データシート1!$A$1:$BT$1,0),0)</f>
        <v>3.4609618574856555</v>
      </c>
      <c r="BJ32" s="34">
        <f>VLOOKUP($AX32&amp;"_"&amp;$BC$14,データシート1!$A:$BT,MATCH($BC$12&amp;"_"&amp;BJ$20,データシート1!$A$1:$BT$1,0),0)</f>
        <v>4.081129771309886</v>
      </c>
      <c r="BK32" s="34">
        <f t="shared" si="1"/>
        <v>9.9322605528322629</v>
      </c>
      <c r="BL32" s="34">
        <f t="shared" si="2"/>
        <v>9.7541798752700828</v>
      </c>
      <c r="BM32" s="34">
        <f>VLOOKUP($AX32&amp;"_"&amp;$BC$14,データシート1!$A:$BT,MATCH($BC$12&amp;"_"&amp;BM$20,データシート1!$A$1:$BT$1,0),0)</f>
        <v>2.8446709515493267</v>
      </c>
      <c r="BN32" s="34">
        <f>VLOOKUP($AX32&amp;"_"&amp;$BC$14,データシート1!$A:$BT,MATCH($BC$12&amp;"_"&amp;BN$20,データシート1!$A$1:$BT$1,0),0)</f>
        <v>6.9095089237207556</v>
      </c>
      <c r="BO32" s="34">
        <f>VLOOKUP($AX32&amp;"_"&amp;$BC$14,データシート1!$A:$BT,MATCH($BC$12&amp;"_"&amp;BO$20,データシート1!$A$1:$BT$1,0),0)</f>
        <v>0.17808067756217999</v>
      </c>
      <c r="BP32" s="34">
        <f>VLOOKUP($AX32&amp;"_"&amp;$BC$14,データシート1!$A:$BT,MATCH($BC$12&amp;"_"&amp;BP$20,データシート1!$A$1:$BT$1,0),0)</f>
        <v>0</v>
      </c>
      <c r="BQ32" s="34">
        <f>VLOOKUP($AX32&amp;"_"&amp;$BC$14,データシート1!$A:$BT,MATCH($BC$12&amp;"_"&amp;BQ$20,データシート1!$A$1:$BT$1,0),0)</f>
        <v>0.55855724995199996</v>
      </c>
      <c r="BR32" s="35">
        <f t="shared" si="3"/>
        <v>20.851434440973467</v>
      </c>
      <c r="BS32" s="21"/>
      <c r="BT32" s="121" t="str">
        <f t="shared" si="4"/>
        <v>十津川村</v>
      </c>
      <c r="BU32" s="33">
        <f t="shared" si="25"/>
        <v>20.851434440973467</v>
      </c>
      <c r="BV32" s="59">
        <f t="shared" si="16"/>
        <v>0.1351717560426062</v>
      </c>
      <c r="BW32" s="59">
        <f t="shared" si="5"/>
        <v>1.8463242433265019E-2</v>
      </c>
      <c r="BX32" s="59">
        <f t="shared" si="5"/>
        <v>3.7930889003035477E-2</v>
      </c>
      <c r="BY32" s="59">
        <f t="shared" si="5"/>
        <v>7.8777624606305677E-2</v>
      </c>
      <c r="BZ32" s="59">
        <f t="shared" si="5"/>
        <v>0.16598195521190617</v>
      </c>
      <c r="CA32" s="59">
        <f t="shared" si="5"/>
        <v>0.19572417345496326</v>
      </c>
      <c r="CB32" s="59">
        <f t="shared" si="5"/>
        <v>0.47633464167410861</v>
      </c>
      <c r="CC32" s="59">
        <f t="shared" si="5"/>
        <v>0.46779418954999724</v>
      </c>
      <c r="CD32" s="59">
        <f t="shared" si="5"/>
        <v>0.13642567179740372</v>
      </c>
      <c r="CE32" s="59">
        <f t="shared" si="5"/>
        <v>0.33136851775259352</v>
      </c>
      <c r="CF32" s="59">
        <f t="shared" si="5"/>
        <v>8.5404521241113293E-3</v>
      </c>
      <c r="CG32" s="59">
        <f t="shared" si="5"/>
        <v>0</v>
      </c>
      <c r="CH32" s="59">
        <f t="shared" si="5"/>
        <v>2.6787473616415775E-2</v>
      </c>
      <c r="CI32" s="122">
        <f t="shared" si="6"/>
        <v>1</v>
      </c>
      <c r="CJ32" s="16"/>
      <c r="CK32" s="123" t="str">
        <f t="shared" si="7"/>
        <v>十津川村</v>
      </c>
      <c r="CL32" s="124">
        <f t="shared" si="17"/>
        <v>2.818525009393662</v>
      </c>
      <c r="CM32" s="65">
        <f t="shared" si="18"/>
        <v>0</v>
      </c>
      <c r="CN32" s="66">
        <f t="shared" si="19"/>
        <v>0.384985089165025</v>
      </c>
      <c r="CO32" s="65">
        <f t="shared" si="20"/>
        <v>0</v>
      </c>
      <c r="CP32" s="66">
        <f t="shared" si="8"/>
        <v>0.7909134453346357</v>
      </c>
      <c r="CQ32" s="65">
        <f t="shared" si="21"/>
        <v>0</v>
      </c>
      <c r="CR32" s="66">
        <f t="shared" si="9"/>
        <v>1.6426264748940012</v>
      </c>
      <c r="CS32" s="65">
        <f t="shared" si="22"/>
        <v>0</v>
      </c>
      <c r="CT32" s="66">
        <f t="shared" si="10"/>
        <v>3.4609618574856555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30422</v>
      </c>
      <c r="AY33" s="18" t="str">
        <f>IF(IFERROR(比較地域マスタ!$Z18,"")=0,"",IFERROR(比較地域マスタ!$Z18,""))</f>
        <v>太地町</v>
      </c>
      <c r="BB33" s="110" t="str">
        <f t="shared" si="0"/>
        <v>30422</v>
      </c>
      <c r="BC33" s="1031" t="str">
        <f t="shared" si="0"/>
        <v>太地町</v>
      </c>
      <c r="BD33" s="34">
        <f t="shared" si="14"/>
        <v>13.583275681651436</v>
      </c>
      <c r="BE33" s="34">
        <f t="shared" si="15"/>
        <v>4.1232753045080237</v>
      </c>
      <c r="BF33" s="34">
        <f>VLOOKUP($AX33&amp;"_"&amp;$BC$14,データシート1!$A:$BT,MATCH($BC$12&amp;"_"&amp;BF$20,データシート1!$A$1:$BT$1,0),0)</f>
        <v>1.0193938367785591</v>
      </c>
      <c r="BG33" s="34">
        <f>VLOOKUP($AX33&amp;"_"&amp;$BC$14,データシート1!$A:$BT,MATCH($BC$12&amp;"_"&amp;BG$20,データシート1!$A$1:$BT$1,0),0)</f>
        <v>0.1100195609796077</v>
      </c>
      <c r="BH33" s="34">
        <f>VLOOKUP($AX33&amp;"_"&amp;$BC$14,データシート1!$A:$BT,MATCH($BC$12&amp;"_"&amp;BH$20,データシート1!$A$1:$BT$1,0),0)</f>
        <v>2.9938619067498569</v>
      </c>
      <c r="BI33" s="34">
        <f>VLOOKUP($AX33&amp;"_"&amp;$BC$14,データシート1!$A:$BT,MATCH($BC$12&amp;"_"&amp;BI$20,データシート1!$A$1:$BT$1,0),0)</f>
        <v>1.8258709519666168</v>
      </c>
      <c r="BJ33" s="34">
        <f>VLOOKUP($AX33&amp;"_"&amp;$BC$14,データシート1!$A:$BT,MATCH($BC$12&amp;"_"&amp;BJ$20,データシート1!$A$1:$BT$1,0),0)</f>
        <v>3.2944587709009401</v>
      </c>
      <c r="BK33" s="34">
        <f t="shared" si="1"/>
        <v>4.3396706542758556</v>
      </c>
      <c r="BL33" s="34">
        <f t="shared" si="2"/>
        <v>4.168070945634792</v>
      </c>
      <c r="BM33" s="34">
        <f>VLOOKUP($AX33&amp;"_"&amp;$BC$14,データシート1!$A:$BT,MATCH($BC$12&amp;"_"&amp;BM$20,データシート1!$A$1:$BT$1,0),0)</f>
        <v>2.2629608859673338</v>
      </c>
      <c r="BN33" s="34">
        <f>VLOOKUP($AX33&amp;"_"&amp;$BC$14,データシート1!$A:$BT,MATCH($BC$12&amp;"_"&amp;BN$20,データシート1!$A$1:$BT$1,0),0)</f>
        <v>1.9051100596674577</v>
      </c>
      <c r="BO33" s="34">
        <f>VLOOKUP($AX33&amp;"_"&amp;$BC$14,データシート1!$A:$BT,MATCH($BC$12&amp;"_"&amp;BO$20,データシート1!$A$1:$BT$1,0),0)</f>
        <v>0.171599708641064</v>
      </c>
      <c r="BP33" s="34">
        <f>VLOOKUP($AX33&amp;"_"&amp;$BC$14,データシート1!$A:$BT,MATCH($BC$12&amp;"_"&amp;BP$20,データシート1!$A$1:$BT$1,0),0)</f>
        <v>0</v>
      </c>
      <c r="BQ33" s="34">
        <f>VLOOKUP($AX33&amp;"_"&amp;$BC$14,データシート1!$A:$BT,MATCH($BC$12&amp;"_"&amp;BQ$20,データシート1!$A$1:$BT$1,0),0)</f>
        <v>0</v>
      </c>
      <c r="BR33" s="35">
        <f t="shared" si="3"/>
        <v>13.583275681651436</v>
      </c>
      <c r="BT33" s="121" t="str">
        <f t="shared" si="4"/>
        <v>太地町</v>
      </c>
      <c r="BU33" s="33">
        <f t="shared" si="25"/>
        <v>13.583275681651436</v>
      </c>
      <c r="BV33" s="59">
        <f t="shared" si="16"/>
        <v>0.3035552985262478</v>
      </c>
      <c r="BW33" s="59">
        <f t="shared" si="5"/>
        <v>7.5047717551339765E-2</v>
      </c>
      <c r="BX33" s="59">
        <f t="shared" si="5"/>
        <v>8.0996339585615827E-3</v>
      </c>
      <c r="BY33" s="59">
        <f t="shared" si="5"/>
        <v>0.22040794701634644</v>
      </c>
      <c r="BZ33" s="59">
        <f t="shared" si="5"/>
        <v>0.13442051790445808</v>
      </c>
      <c r="CA33" s="59">
        <f t="shared" si="5"/>
        <v>0.24253787143193756</v>
      </c>
      <c r="CB33" s="59">
        <f t="shared" si="5"/>
        <v>0.31948631213735657</v>
      </c>
      <c r="CC33" s="59">
        <f t="shared" si="5"/>
        <v>0.30685315113386874</v>
      </c>
      <c r="CD33" s="59">
        <f t="shared" si="5"/>
        <v>0.16659905452881202</v>
      </c>
      <c r="CE33" s="59">
        <f t="shared" si="5"/>
        <v>0.14025409660505669</v>
      </c>
      <c r="CF33" s="59">
        <f t="shared" si="5"/>
        <v>1.2633161003487867E-2</v>
      </c>
      <c r="CG33" s="59">
        <f t="shared" si="5"/>
        <v>0</v>
      </c>
      <c r="CH33" s="59">
        <f t="shared" si="5"/>
        <v>0</v>
      </c>
      <c r="CI33" s="122">
        <f t="shared" si="6"/>
        <v>1</v>
      </c>
      <c r="CK33" s="123" t="str">
        <f t="shared" si="7"/>
        <v>太地町</v>
      </c>
      <c r="CL33" s="124">
        <f t="shared" si="17"/>
        <v>4.1232753045080237</v>
      </c>
      <c r="CM33" s="65">
        <f t="shared" si="18"/>
        <v>0</v>
      </c>
      <c r="CN33" s="66">
        <f t="shared" si="19"/>
        <v>1.0193938367785591</v>
      </c>
      <c r="CO33" s="65">
        <f t="shared" si="20"/>
        <v>0</v>
      </c>
      <c r="CP33" s="66">
        <f t="shared" si="8"/>
        <v>0.1100195609796077</v>
      </c>
      <c r="CQ33" s="65">
        <f t="shared" si="21"/>
        <v>0</v>
      </c>
      <c r="CR33" s="66">
        <f t="shared" si="9"/>
        <v>2.9938619067498569</v>
      </c>
      <c r="CS33" s="65">
        <f t="shared" si="22"/>
        <v>0</v>
      </c>
      <c r="CT33" s="66">
        <f t="shared" si="10"/>
        <v>1.8258709519666168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01438</v>
      </c>
      <c r="AY34" s="18" t="str">
        <f>IF(IFERROR(比較地域マスタ!$Z19,"")=0,"",IFERROR(比較地域マスタ!$Z19,""))</f>
        <v>沼田町</v>
      </c>
      <c r="BB34" s="110" t="str">
        <f t="shared" si="0"/>
        <v>01438</v>
      </c>
      <c r="BC34" s="1031" t="str">
        <f t="shared" si="0"/>
        <v>沼田町</v>
      </c>
      <c r="BD34" s="34">
        <f t="shared" si="14"/>
        <v>25.808278399860935</v>
      </c>
      <c r="BE34" s="34">
        <f t="shared" si="15"/>
        <v>7.4934010345014253</v>
      </c>
      <c r="BF34" s="34">
        <f>VLOOKUP($AX34&amp;"_"&amp;$BC$14,データシート1!$A:$BT,MATCH($BC$12&amp;"_"&amp;BF$20,データシート1!$A$1:$BT$1,0),0)</f>
        <v>1.1774174547391061</v>
      </c>
      <c r="BG34" s="34">
        <f>VLOOKUP($AX34&amp;"_"&amp;$BC$14,データシート1!$A:$BT,MATCH($BC$12&amp;"_"&amp;BG$20,データシート1!$A$1:$BT$1,0),0)</f>
        <v>0.5073519559511277</v>
      </c>
      <c r="BH34" s="34">
        <f>VLOOKUP($AX34&amp;"_"&amp;$BC$14,データシート1!$A:$BT,MATCH($BC$12&amp;"_"&amp;BH$20,データシート1!$A$1:$BT$1,0),0)</f>
        <v>5.8086316238111912</v>
      </c>
      <c r="BI34" s="34">
        <f>VLOOKUP($AX34&amp;"_"&amp;$BC$14,データシート1!$A:$BT,MATCH($BC$12&amp;"_"&amp;BI$20,データシート1!$A$1:$BT$1,0),0)</f>
        <v>4.1562165807161531</v>
      </c>
      <c r="BJ34" s="34">
        <f>VLOOKUP($AX34&amp;"_"&amp;$BC$14,データシート1!$A:$BT,MATCH($BC$12&amp;"_"&amp;BJ$20,データシート1!$A$1:$BT$1,0),0)</f>
        <v>6.3989918013940468</v>
      </c>
      <c r="BK34" s="34">
        <f t="shared" si="1"/>
        <v>7.5064437250506959</v>
      </c>
      <c r="BL34" s="34">
        <f t="shared" si="2"/>
        <v>7.334143371120863</v>
      </c>
      <c r="BM34" s="34">
        <f>VLOOKUP($AX34&amp;"_"&amp;$BC$14,データシート1!$A:$BT,MATCH($BC$12&amp;"_"&amp;BM$20,データシート1!$A$1:$BT$1,0),0)</f>
        <v>2.3947970456903556</v>
      </c>
      <c r="BN34" s="34">
        <f>VLOOKUP($AX34&amp;"_"&amp;$BC$14,データシート1!$A:$BT,MATCH($BC$12&amp;"_"&amp;BN$20,データシート1!$A$1:$BT$1,0),0)</f>
        <v>4.939346325430507</v>
      </c>
      <c r="BO34" s="34">
        <f>VLOOKUP($AX34&amp;"_"&amp;$BC$14,データシート1!$A:$BT,MATCH($BC$12&amp;"_"&amp;BO$20,データシート1!$A$1:$BT$1,0),0)</f>
        <v>0.17230035392983301</v>
      </c>
      <c r="BP34" s="34">
        <f>VLOOKUP($AX34&amp;"_"&amp;$BC$14,データシート1!$A:$BT,MATCH($BC$12&amp;"_"&amp;BP$20,データシート1!$A$1:$BT$1,0),0)</f>
        <v>0</v>
      </c>
      <c r="BQ34" s="34">
        <f>VLOOKUP($AX34&amp;"_"&amp;$BC$14,データシート1!$A:$BT,MATCH($BC$12&amp;"_"&amp;BQ$20,データシート1!$A$1:$BT$1,0),0)</f>
        <v>0.2532252581986148</v>
      </c>
      <c r="BR34" s="35">
        <f t="shared" si="3"/>
        <v>25.808278399860935</v>
      </c>
      <c r="BT34" s="121" t="str">
        <f t="shared" si="4"/>
        <v>沼田町</v>
      </c>
      <c r="BU34" s="33">
        <f t="shared" si="25"/>
        <v>25.808278399860935</v>
      </c>
      <c r="BV34" s="59">
        <f t="shared" si="16"/>
        <v>0.29034873688210844</v>
      </c>
      <c r="BW34" s="59">
        <f t="shared" si="5"/>
        <v>4.5621696902705858E-2</v>
      </c>
      <c r="BX34" s="59">
        <f t="shared" si="5"/>
        <v>1.9658496707547199E-2</v>
      </c>
      <c r="BY34" s="59">
        <f t="shared" si="5"/>
        <v>0.22506854327185538</v>
      </c>
      <c r="BZ34" s="59">
        <f t="shared" si="5"/>
        <v>0.16104199266304212</v>
      </c>
      <c r="CA34" s="59">
        <f t="shared" si="5"/>
        <v>0.24794338088930903</v>
      </c>
      <c r="CB34" s="59">
        <f t="shared" si="5"/>
        <v>0.29085410536687112</v>
      </c>
      <c r="CC34" s="59">
        <f t="shared" si="5"/>
        <v>0.28417793924450158</v>
      </c>
      <c r="CD34" s="59">
        <f t="shared" si="5"/>
        <v>9.2791816973861366E-2</v>
      </c>
      <c r="CE34" s="59">
        <f t="shared" si="5"/>
        <v>0.1913861222706402</v>
      </c>
      <c r="CF34" s="59">
        <f t="shared" si="5"/>
        <v>6.6761661223695354E-3</v>
      </c>
      <c r="CG34" s="59">
        <f t="shared" si="5"/>
        <v>0</v>
      </c>
      <c r="CH34" s="59">
        <f t="shared" si="5"/>
        <v>9.8117841986693419E-3</v>
      </c>
      <c r="CI34" s="122">
        <f t="shared" si="6"/>
        <v>1</v>
      </c>
      <c r="CK34" s="123" t="str">
        <f t="shared" si="7"/>
        <v>沼田町</v>
      </c>
      <c r="CL34" s="124">
        <f t="shared" si="17"/>
        <v>7.4934010345014253</v>
      </c>
      <c r="CM34" s="65">
        <f t="shared" si="18"/>
        <v>0</v>
      </c>
      <c r="CN34" s="66">
        <f t="shared" si="19"/>
        <v>1.1774174547391061</v>
      </c>
      <c r="CO34" s="65">
        <f t="shared" si="20"/>
        <v>0</v>
      </c>
      <c r="CP34" s="66">
        <f t="shared" si="8"/>
        <v>0.5073519559511277</v>
      </c>
      <c r="CQ34" s="65">
        <f t="shared" si="21"/>
        <v>0</v>
      </c>
      <c r="CR34" s="66">
        <f t="shared" si="9"/>
        <v>5.8086316238111912</v>
      </c>
      <c r="CS34" s="65">
        <f t="shared" si="22"/>
        <v>0</v>
      </c>
      <c r="CT34" s="66">
        <f t="shared" si="10"/>
        <v>4.1562165807161531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06365</v>
      </c>
      <c r="AY35" s="18" t="str">
        <f>IF(IFERROR(比較地域マスタ!$Z20,"")=0,"",IFERROR(比較地域マスタ!$Z20,""))</f>
        <v>大蔵村</v>
      </c>
      <c r="BB35" s="110" t="str">
        <f t="shared" si="0"/>
        <v>06365</v>
      </c>
      <c r="BC35" s="1031" t="str">
        <f t="shared" si="0"/>
        <v>大蔵村</v>
      </c>
      <c r="BD35" s="34">
        <f t="shared" si="14"/>
        <v>16.59718617394784</v>
      </c>
      <c r="BE35" s="34">
        <f t="shared" si="15"/>
        <v>1.6599214586737312</v>
      </c>
      <c r="BF35" s="34">
        <f>VLOOKUP($AX35&amp;"_"&amp;$BC$14,データシート1!$A:$BT,MATCH($BC$12&amp;"_"&amp;BF$20,データシート1!$A$1:$BT$1,0),0)</f>
        <v>0.17635275193573152</v>
      </c>
      <c r="BG35" s="34">
        <f>VLOOKUP($AX35&amp;"_"&amp;$BC$14,データシート1!$A:$BT,MATCH($BC$12&amp;"_"&amp;BG$20,データシート1!$A$1:$BT$1,0),0)</f>
        <v>0.44349027975266153</v>
      </c>
      <c r="BH35" s="34">
        <f>VLOOKUP($AX35&amp;"_"&amp;$BC$14,データシート1!$A:$BT,MATCH($BC$12&amp;"_"&amp;BH$20,データシート1!$A$1:$BT$1,0),0)</f>
        <v>1.0400784269853383</v>
      </c>
      <c r="BI35" s="34">
        <f>VLOOKUP($AX35&amp;"_"&amp;$BC$14,データシート1!$A:$BT,MATCH($BC$12&amp;"_"&amp;BI$20,データシート1!$A$1:$BT$1,0),0)</f>
        <v>2.6330761260194859</v>
      </c>
      <c r="BJ35" s="34">
        <f>VLOOKUP($AX35&amp;"_"&amp;$BC$14,データシート1!$A:$BT,MATCH($BC$12&amp;"_"&amp;BJ$20,データシート1!$A$1:$BT$1,0),0)</f>
        <v>4.3377221072316585</v>
      </c>
      <c r="BK35" s="34">
        <f t="shared" si="1"/>
        <v>7.6855018881401307</v>
      </c>
      <c r="BL35" s="34">
        <f t="shared" si="2"/>
        <v>7.5085889527258995</v>
      </c>
      <c r="BM35" s="34">
        <f>VLOOKUP($AX35&amp;"_"&amp;$BC$14,データシート1!$A:$BT,MATCH($BC$12&amp;"_"&amp;BM$20,データシート1!$A$1:$BT$1,0),0)</f>
        <v>2.532069748082368</v>
      </c>
      <c r="BN35" s="34">
        <f>VLOOKUP($AX35&amp;"_"&amp;$BC$14,データシート1!$A:$BT,MATCH($BC$12&amp;"_"&amp;BN$20,データシート1!$A$1:$BT$1,0),0)</f>
        <v>4.9765192046435311</v>
      </c>
      <c r="BO35" s="34">
        <f>VLOOKUP($AX35&amp;"_"&amp;$BC$14,データシート1!$A:$BT,MATCH($BC$12&amp;"_"&amp;BO$20,データシート1!$A$1:$BT$1,0),0)</f>
        <v>0.176912935414231</v>
      </c>
      <c r="BP35" s="34">
        <f>VLOOKUP($AX35&amp;"_"&amp;$BC$14,データシート1!$A:$BT,MATCH($BC$12&amp;"_"&amp;BP$20,データシート1!$A$1:$BT$1,0),0)</f>
        <v>0</v>
      </c>
      <c r="BQ35" s="34">
        <f>VLOOKUP($AX35&amp;"_"&amp;$BC$14,データシート1!$A:$BT,MATCH($BC$12&amp;"_"&amp;BQ$20,データシート1!$A$1:$BT$1,0),0)</f>
        <v>0.28096459388283529</v>
      </c>
      <c r="BR35" s="35">
        <f t="shared" si="3"/>
        <v>16.59718617394784</v>
      </c>
      <c r="BT35" s="121" t="str">
        <f t="shared" si="4"/>
        <v>大蔵村</v>
      </c>
      <c r="BU35" s="33">
        <f t="shared" si="25"/>
        <v>16.59718617394784</v>
      </c>
      <c r="BV35" s="59">
        <f t="shared" si="16"/>
        <v>0.10001222142577793</v>
      </c>
      <c r="BW35" s="59">
        <f t="shared" si="5"/>
        <v>1.0625460851463348E-2</v>
      </c>
      <c r="BX35" s="59">
        <f t="shared" si="5"/>
        <v>2.6720811293229715E-2</v>
      </c>
      <c r="BY35" s="59">
        <f t="shared" si="5"/>
        <v>6.2665949281084862E-2</v>
      </c>
      <c r="BZ35" s="59">
        <f t="shared" si="5"/>
        <v>0.15864593542684693</v>
      </c>
      <c r="CA35" s="59">
        <f t="shared" si="5"/>
        <v>0.26135286197129398</v>
      </c>
      <c r="CB35" s="59">
        <f t="shared" si="5"/>
        <v>0.46306053373094397</v>
      </c>
      <c r="CC35" s="59">
        <f t="shared" si="5"/>
        <v>0.45240132116562815</v>
      </c>
      <c r="CD35" s="59">
        <f t="shared" si="5"/>
        <v>0.15256018228299989</v>
      </c>
      <c r="CE35" s="59">
        <f t="shared" si="5"/>
        <v>0.2998411388826282</v>
      </c>
      <c r="CF35" s="59">
        <f t="shared" si="5"/>
        <v>1.0659212565315832E-2</v>
      </c>
      <c r="CG35" s="59">
        <f t="shared" si="5"/>
        <v>0</v>
      </c>
      <c r="CH35" s="59">
        <f t="shared" si="5"/>
        <v>1.6928447445137291E-2</v>
      </c>
      <c r="CI35" s="122">
        <f t="shared" si="6"/>
        <v>1</v>
      </c>
      <c r="CK35" s="123" t="str">
        <f t="shared" si="7"/>
        <v>大蔵村</v>
      </c>
      <c r="CL35" s="124">
        <f t="shared" si="17"/>
        <v>1.6599214586737312</v>
      </c>
      <c r="CM35" s="65">
        <f t="shared" si="18"/>
        <v>0</v>
      </c>
      <c r="CN35" s="66">
        <f t="shared" si="19"/>
        <v>0.17635275193573152</v>
      </c>
      <c r="CO35" s="65">
        <f t="shared" si="20"/>
        <v>0</v>
      </c>
      <c r="CP35" s="66">
        <f t="shared" si="8"/>
        <v>0.44349027975266153</v>
      </c>
      <c r="CQ35" s="65">
        <f t="shared" si="21"/>
        <v>0</v>
      </c>
      <c r="CR35" s="66">
        <f t="shared" si="9"/>
        <v>1.0400784269853383</v>
      </c>
      <c r="CS35" s="65">
        <f t="shared" si="22"/>
        <v>0</v>
      </c>
      <c r="CT35" s="66">
        <f t="shared" si="10"/>
        <v>2.6330761260194859</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01430</v>
      </c>
      <c r="AY36" s="18" t="str">
        <f>IF(IFERROR(比較地域マスタ!$Z21,"")=0,"",IFERROR(比較地域マスタ!$Z21,""))</f>
        <v>月形町</v>
      </c>
      <c r="BB36" s="110" t="str">
        <f t="shared" si="0"/>
        <v>01430</v>
      </c>
      <c r="BC36" s="1031" t="str">
        <f t="shared" si="0"/>
        <v>月形町</v>
      </c>
      <c r="BD36" s="34">
        <f t="shared" si="14"/>
        <v>25.693745799222484</v>
      </c>
      <c r="BE36" s="34">
        <f t="shared" si="15"/>
        <v>6.4532260173231073</v>
      </c>
      <c r="BF36" s="34">
        <f>VLOOKUP($AX36&amp;"_"&amp;$BC$14,データシート1!$A:$BT,MATCH($BC$12&amp;"_"&amp;BF$20,データシート1!$A$1:$BT$1,0),0)</f>
        <v>1.6282534250311329</v>
      </c>
      <c r="BG36" s="34">
        <f>VLOOKUP($AX36&amp;"_"&amp;$BC$14,データシート1!$A:$BT,MATCH($BC$12&amp;"_"&amp;BG$20,データシート1!$A$1:$BT$1,0),0)</f>
        <v>0.25788055219615336</v>
      </c>
      <c r="BH36" s="34">
        <f>VLOOKUP($AX36&amp;"_"&amp;$BC$14,データシート1!$A:$BT,MATCH($BC$12&amp;"_"&amp;BH$20,データシート1!$A$1:$BT$1,0),0)</f>
        <v>4.5670920400958215</v>
      </c>
      <c r="BI36" s="34">
        <f>VLOOKUP($AX36&amp;"_"&amp;$BC$14,データシート1!$A:$BT,MATCH($BC$12&amp;"_"&amp;BI$20,データシート1!$A$1:$BT$1,0),0)</f>
        <v>5.5114060655952466</v>
      </c>
      <c r="BJ36" s="34">
        <f>VLOOKUP($AX36&amp;"_"&amp;$BC$14,データシート1!$A:$BT,MATCH($BC$12&amp;"_"&amp;BJ$20,データシート1!$A$1:$BT$1,0),0)</f>
        <v>6.9611544304801409</v>
      </c>
      <c r="BK36" s="34">
        <f t="shared" si="1"/>
        <v>6.7679592858239905</v>
      </c>
      <c r="BL36" s="34">
        <f t="shared" si="2"/>
        <v>6.5954253834645673</v>
      </c>
      <c r="BM36" s="34">
        <f>VLOOKUP($AX36&amp;"_"&amp;$BC$14,データシート1!$A:$BT,MATCH($BC$12&amp;"_"&amp;BM$20,データシート1!$A$1:$BT$1,0),0)</f>
        <v>2.4274163017042989</v>
      </c>
      <c r="BN36" s="34">
        <f>VLOOKUP($AX36&amp;"_"&amp;$BC$14,データシート1!$A:$BT,MATCH($BC$12&amp;"_"&amp;BN$20,データシート1!$A$1:$BT$1,0),0)</f>
        <v>4.1680090817602684</v>
      </c>
      <c r="BO36" s="34">
        <f>VLOOKUP($AX36&amp;"_"&amp;$BC$14,データシート1!$A:$BT,MATCH($BC$12&amp;"_"&amp;BO$20,データシート1!$A$1:$BT$1,0),0)</f>
        <v>0.17253390235942301</v>
      </c>
      <c r="BP36" s="34">
        <f>VLOOKUP($AX36&amp;"_"&amp;$BC$14,データシート1!$A:$BT,MATCH($BC$12&amp;"_"&amp;BP$20,データシート1!$A$1:$BT$1,0),0)</f>
        <v>0</v>
      </c>
      <c r="BQ36" s="34">
        <f>VLOOKUP($AX36&amp;"_"&amp;$BC$14,データシート1!$A:$BT,MATCH($BC$12&amp;"_"&amp;BQ$20,データシート1!$A$1:$BT$1,0),0)</f>
        <v>0</v>
      </c>
      <c r="BR36" s="35">
        <f t="shared" si="3"/>
        <v>25.693745799222484</v>
      </c>
      <c r="BT36" s="121" t="str">
        <f t="shared" si="4"/>
        <v>月形町</v>
      </c>
      <c r="BU36" s="33">
        <f t="shared" si="25"/>
        <v>25.693745799222484</v>
      </c>
      <c r="BV36" s="59">
        <f t="shared" si="16"/>
        <v>0.25115940928778036</v>
      </c>
      <c r="BW36" s="59">
        <f t="shared" si="5"/>
        <v>6.3371586134412725E-2</v>
      </c>
      <c r="BX36" s="59">
        <f t="shared" si="5"/>
        <v>1.0036705204889085E-2</v>
      </c>
      <c r="BY36" s="59">
        <f t="shared" si="5"/>
        <v>0.17775111794847856</v>
      </c>
      <c r="BZ36" s="59">
        <f t="shared" si="5"/>
        <v>0.21450379826525826</v>
      </c>
      <c r="CA36" s="59">
        <f t="shared" si="5"/>
        <v>0.27092797153347692</v>
      </c>
      <c r="CB36" s="59">
        <f t="shared" si="5"/>
        <v>0.26340882091348455</v>
      </c>
      <c r="CC36" s="59">
        <f t="shared" si="5"/>
        <v>0.25669380537205094</v>
      </c>
      <c r="CD36" s="59">
        <f t="shared" si="5"/>
        <v>9.4474987052209206E-2</v>
      </c>
      <c r="CE36" s="59">
        <f t="shared" si="5"/>
        <v>0.16221881831984172</v>
      </c>
      <c r="CF36" s="59">
        <f t="shared" si="5"/>
        <v>6.7150155414335902E-3</v>
      </c>
      <c r="CG36" s="59">
        <f t="shared" si="5"/>
        <v>0</v>
      </c>
      <c r="CH36" s="59">
        <f t="shared" si="5"/>
        <v>0</v>
      </c>
      <c r="CI36" s="122">
        <f t="shared" si="6"/>
        <v>1</v>
      </c>
      <c r="CK36" s="123" t="str">
        <f t="shared" si="7"/>
        <v>月形町</v>
      </c>
      <c r="CL36" s="124">
        <f t="shared" si="17"/>
        <v>6.4532260173231073</v>
      </c>
      <c r="CM36" s="65">
        <f t="shared" si="18"/>
        <v>0</v>
      </c>
      <c r="CN36" s="66">
        <f t="shared" si="19"/>
        <v>1.6282534250311329</v>
      </c>
      <c r="CO36" s="65">
        <f t="shared" si="20"/>
        <v>0</v>
      </c>
      <c r="CP36" s="66">
        <f t="shared" si="8"/>
        <v>0.25788055219615336</v>
      </c>
      <c r="CQ36" s="65">
        <f t="shared" si="21"/>
        <v>0</v>
      </c>
      <c r="CR36" s="66">
        <f t="shared" si="9"/>
        <v>4.5670920400958215</v>
      </c>
      <c r="CS36" s="65">
        <f t="shared" si="22"/>
        <v>0</v>
      </c>
      <c r="CT36" s="66">
        <f t="shared" si="10"/>
        <v>5.5114060655952466</v>
      </c>
      <c r="CU36" s="67">
        <f t="shared" si="23"/>
        <v>0.91192700014876849</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5.0259999999999998</v>
      </c>
      <c r="DB36" s="962">
        <f>VLOOKUP($AX36&amp;"_"&amp;$CW$14,データシート1!$A:$BT,MATCH($CW$12&amp;"_"&amp;DB$20,データシート1!$A$1:$BT$1,0),0)</f>
        <v>0</v>
      </c>
      <c r="DC36" s="962">
        <f>VLOOKUP($AX36&amp;"_"&amp;$CW$14,データシート1!$A:$BT,MATCH($CW$12&amp;"_"&amp;DC$20,データシート1!$A$1:$BT$1,0),0)</f>
        <v>0</v>
      </c>
      <c r="DD36" s="961">
        <f t="shared" si="11"/>
        <v>5.0259999999999998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05346</v>
      </c>
      <c r="AY37" s="18" t="str">
        <f>IF(IFERROR(比較地域マスタ!$Z22,"")=0,"",IFERROR(比較地域マスタ!$Z22,""))</f>
        <v>藤里町</v>
      </c>
      <c r="BB37" s="110" t="str">
        <f t="shared" si="0"/>
        <v>05346</v>
      </c>
      <c r="BC37" s="1031" t="str">
        <f t="shared" si="0"/>
        <v>藤里町</v>
      </c>
      <c r="BD37" s="34">
        <f t="shared" si="14"/>
        <v>19.416001061107984</v>
      </c>
      <c r="BE37" s="34">
        <f t="shared" si="15"/>
        <v>4.2411042184993892</v>
      </c>
      <c r="BF37" s="34">
        <f>VLOOKUP($AX37&amp;"_"&amp;$BC$14,データシート1!$A:$BT,MATCH($BC$12&amp;"_"&amp;BF$20,データシート1!$A$1:$BT$1,0),0)</f>
        <v>0.40968537147117579</v>
      </c>
      <c r="BG37" s="34">
        <f>VLOOKUP($AX37&amp;"_"&amp;$BC$14,データシート1!$A:$BT,MATCH($BC$12&amp;"_"&amp;BG$20,データシート1!$A$1:$BT$1,0),0)</f>
        <v>0.20134045446182486</v>
      </c>
      <c r="BH37" s="34">
        <f>VLOOKUP($AX37&amp;"_"&amp;$BC$14,データシート1!$A:$BT,MATCH($BC$12&amp;"_"&amp;BH$20,データシート1!$A$1:$BT$1,0),0)</f>
        <v>3.6300783925663884</v>
      </c>
      <c r="BI37" s="34">
        <f>VLOOKUP($AX37&amp;"_"&amp;$BC$14,データシート1!$A:$BT,MATCH($BC$12&amp;"_"&amp;BI$20,データシート1!$A$1:$BT$1,0),0)</f>
        <v>2.745821619015834</v>
      </c>
      <c r="BJ37" s="34">
        <f>VLOOKUP($AX37&amp;"_"&amp;$BC$14,データシート1!$A:$BT,MATCH($BC$12&amp;"_"&amp;BJ$20,データシート1!$A$1:$BT$1,0),0)</f>
        <v>5.8524107029683465</v>
      </c>
      <c r="BK37" s="34">
        <f t="shared" si="1"/>
        <v>6.3164158850717342</v>
      </c>
      <c r="BL37" s="34">
        <f t="shared" si="2"/>
        <v>6.141137788664631</v>
      </c>
      <c r="BM37" s="34">
        <f>VLOOKUP($AX37&amp;"_"&amp;$BC$14,データシート1!$A:$BT,MATCH($BC$12&amp;"_"&amp;BM$20,データシート1!$A$1:$BT$1,0),0)</f>
        <v>2.330917669329716</v>
      </c>
      <c r="BN37" s="34">
        <f>VLOOKUP($AX37&amp;"_"&amp;$BC$14,データシート1!$A:$BT,MATCH($BC$12&amp;"_"&amp;BN$20,データシート1!$A$1:$BT$1,0),0)</f>
        <v>3.8102201193349154</v>
      </c>
      <c r="BO37" s="34">
        <f>VLOOKUP($AX37&amp;"_"&amp;$BC$14,データシート1!$A:$BT,MATCH($BC$12&amp;"_"&amp;BO$20,データシート1!$A$1:$BT$1,0),0)</f>
        <v>0.17527809640710301</v>
      </c>
      <c r="BP37" s="34">
        <f>VLOOKUP($AX37&amp;"_"&amp;$BC$14,データシート1!$A:$BT,MATCH($BC$12&amp;"_"&amp;BP$20,データシート1!$A$1:$BT$1,0),0)</f>
        <v>0</v>
      </c>
      <c r="BQ37" s="34">
        <f>VLOOKUP($AX37&amp;"_"&amp;$BC$14,データシート1!$A:$BT,MATCH($BC$12&amp;"_"&amp;BQ$20,データシート1!$A$1:$BT$1,0),0)</f>
        <v>0.26024863555267969</v>
      </c>
      <c r="BR37" s="35">
        <f t="shared" si="3"/>
        <v>19.416001061107984</v>
      </c>
      <c r="BT37" s="121" t="str">
        <f t="shared" si="4"/>
        <v>藤里町</v>
      </c>
      <c r="BU37" s="33">
        <f t="shared" si="25"/>
        <v>19.416001061107984</v>
      </c>
      <c r="BV37" s="59">
        <f t="shared" si="16"/>
        <v>0.21843345625864777</v>
      </c>
      <c r="BW37" s="59">
        <f t="shared" si="5"/>
        <v>2.1100399108022961E-2</v>
      </c>
      <c r="BX37" s="59">
        <f t="shared" si="5"/>
        <v>1.0369820944495522E-2</v>
      </c>
      <c r="BY37" s="59">
        <f t="shared" si="5"/>
        <v>0.18696323620612926</v>
      </c>
      <c r="BZ37" s="59">
        <f t="shared" si="5"/>
        <v>0.14142055361317241</v>
      </c>
      <c r="CA37" s="59">
        <f t="shared" si="5"/>
        <v>0.30142204280629431</v>
      </c>
      <c r="CB37" s="59">
        <f t="shared" si="5"/>
        <v>0.32532012463287768</v>
      </c>
      <c r="CC37" s="59">
        <f t="shared" si="5"/>
        <v>0.31629261707066386</v>
      </c>
      <c r="CD37" s="59">
        <f t="shared" si="5"/>
        <v>0.12005137731470134</v>
      </c>
      <c r="CE37" s="59">
        <f t="shared" si="5"/>
        <v>0.19624123975596255</v>
      </c>
      <c r="CF37" s="59">
        <f t="shared" si="5"/>
        <v>9.0275075622137761E-3</v>
      </c>
      <c r="CG37" s="59">
        <f t="shared" si="5"/>
        <v>0</v>
      </c>
      <c r="CH37" s="59">
        <f t="shared" si="5"/>
        <v>1.340382268900785E-2</v>
      </c>
      <c r="CI37" s="122">
        <f t="shared" si="6"/>
        <v>1</v>
      </c>
      <c r="CK37" s="123" t="str">
        <f t="shared" si="7"/>
        <v>藤里町</v>
      </c>
      <c r="CL37" s="124">
        <f t="shared" si="17"/>
        <v>4.2411042184993892</v>
      </c>
      <c r="CM37" s="65">
        <f t="shared" si="18"/>
        <v>0</v>
      </c>
      <c r="CN37" s="66">
        <f t="shared" si="19"/>
        <v>0.40968537147117579</v>
      </c>
      <c r="CO37" s="65">
        <f t="shared" si="20"/>
        <v>0</v>
      </c>
      <c r="CP37" s="66">
        <f t="shared" si="8"/>
        <v>0.20134045446182486</v>
      </c>
      <c r="CQ37" s="65">
        <f t="shared" si="21"/>
        <v>0</v>
      </c>
      <c r="CR37" s="66">
        <f t="shared" si="9"/>
        <v>3.6300783925663884</v>
      </c>
      <c r="CS37" s="65">
        <f t="shared" si="22"/>
        <v>0</v>
      </c>
      <c r="CT37" s="66">
        <f t="shared" si="10"/>
        <v>2.745821619015834</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01465</v>
      </c>
      <c r="AY38" s="18" t="str">
        <f>IF(IFERROR(比較地域マスタ!$Z23,"")=0,"",IFERROR(比較地域マスタ!$Z23,""))</f>
        <v>剣淵町</v>
      </c>
      <c r="BB38" s="110" t="str">
        <f t="shared" si="0"/>
        <v>01465</v>
      </c>
      <c r="BC38" s="1031" t="str">
        <f t="shared" si="0"/>
        <v>剣淵町</v>
      </c>
      <c r="BD38" s="34">
        <f t="shared" si="14"/>
        <v>20.783623644744775</v>
      </c>
      <c r="BE38" s="34">
        <f t="shared" si="15"/>
        <v>2.7696623425892994</v>
      </c>
      <c r="BF38" s="34">
        <f>VLOOKUP($AX38&amp;"_"&amp;$BC$14,データシート1!$A:$BT,MATCH($BC$12&amp;"_"&amp;BF$20,データシート1!$A$1:$BT$1,0),0)</f>
        <v>1.0742742471771654</v>
      </c>
      <c r="BG38" s="34">
        <f>VLOOKUP($AX38&amp;"_"&amp;$BC$14,データシート1!$A:$BT,MATCH($BC$12&amp;"_"&amp;BG$20,データシート1!$A$1:$BT$1,0),0)</f>
        <v>0.18780431518632903</v>
      </c>
      <c r="BH38" s="34">
        <f>VLOOKUP($AX38&amp;"_"&amp;$BC$14,データシート1!$A:$BT,MATCH($BC$12&amp;"_"&amp;BH$20,データシート1!$A$1:$BT$1,0),0)</f>
        <v>1.507583780225805</v>
      </c>
      <c r="BI38" s="34">
        <f>VLOOKUP($AX38&amp;"_"&amp;$BC$14,データシート1!$A:$BT,MATCH($BC$12&amp;"_"&amp;BI$20,データシート1!$A$1:$BT$1,0),0)</f>
        <v>3.9839851411663014</v>
      </c>
      <c r="BJ38" s="34">
        <f>VLOOKUP($AX38&amp;"_"&amp;$BC$14,データシート1!$A:$BT,MATCH($BC$12&amp;"_"&amp;BJ$20,データシート1!$A$1:$BT$1,0),0)</f>
        <v>6.3989918013940468</v>
      </c>
      <c r="BK38" s="34">
        <f t="shared" si="1"/>
        <v>7.6309843595951277</v>
      </c>
      <c r="BL38" s="34">
        <f t="shared" si="2"/>
        <v>7.4587423927726917</v>
      </c>
      <c r="BM38" s="34">
        <f>VLOOKUP($AX38&amp;"_"&amp;$BC$14,データシート1!$A:$BT,MATCH($BC$12&amp;"_"&amp;BM$20,データシート1!$A$1:$BT$1,0),0)</f>
        <v>2.5008096277356722</v>
      </c>
      <c r="BN38" s="34">
        <f>VLOOKUP($AX38&amp;"_"&amp;$BC$14,データシート1!$A:$BT,MATCH($BC$12&amp;"_"&amp;BN$20,データシート1!$A$1:$BT$1,0),0)</f>
        <v>4.9579327650370191</v>
      </c>
      <c r="BO38" s="34">
        <f>VLOOKUP($AX38&amp;"_"&amp;$BC$14,データシート1!$A:$BT,MATCH($BC$12&amp;"_"&amp;BO$20,データシート1!$A$1:$BT$1,0),0)</f>
        <v>0.172241966822436</v>
      </c>
      <c r="BP38" s="34">
        <f>VLOOKUP($AX38&amp;"_"&amp;$BC$14,データシート1!$A:$BT,MATCH($BC$12&amp;"_"&amp;BP$20,データシート1!$A$1:$BT$1,0),0)</f>
        <v>0</v>
      </c>
      <c r="BQ38" s="34">
        <f>VLOOKUP($AX38&amp;"_"&amp;$BC$14,データシート1!$A:$BT,MATCH($BC$12&amp;"_"&amp;BQ$20,データシート1!$A$1:$BT$1,0),0)</f>
        <v>0</v>
      </c>
      <c r="BR38" s="35">
        <f t="shared" si="3"/>
        <v>20.783623644744775</v>
      </c>
      <c r="BT38" s="121" t="str">
        <f t="shared" si="4"/>
        <v>剣淵町</v>
      </c>
      <c r="BU38" s="33">
        <f t="shared" si="25"/>
        <v>20.783623644744775</v>
      </c>
      <c r="BV38" s="59">
        <f t="shared" si="16"/>
        <v>0.13326176368140788</v>
      </c>
      <c r="BW38" s="59">
        <f t="shared" si="5"/>
        <v>5.168849597836131E-2</v>
      </c>
      <c r="BX38" s="59">
        <f t="shared" si="5"/>
        <v>9.0361680136474241E-3</v>
      </c>
      <c r="BY38" s="59">
        <f t="shared" si="5"/>
        <v>7.2537099689399143E-2</v>
      </c>
      <c r="BZ38" s="59">
        <f t="shared" si="5"/>
        <v>0.19168866840858467</v>
      </c>
      <c r="CA38" s="59">
        <f t="shared" si="5"/>
        <v>0.30788624307157614</v>
      </c>
      <c r="CB38" s="59">
        <f t="shared" si="5"/>
        <v>0.36716332483843134</v>
      </c>
      <c r="CC38" s="59">
        <f t="shared" si="5"/>
        <v>0.35887593618250807</v>
      </c>
      <c r="CD38" s="59">
        <f t="shared" si="5"/>
        <v>0.12032596771776187</v>
      </c>
      <c r="CE38" s="59">
        <f t="shared" si="5"/>
        <v>0.23854996846474619</v>
      </c>
      <c r="CF38" s="59">
        <f t="shared" si="5"/>
        <v>8.287388655923246E-3</v>
      </c>
      <c r="CG38" s="59">
        <f t="shared" si="5"/>
        <v>0</v>
      </c>
      <c r="CH38" s="59">
        <f t="shared" si="5"/>
        <v>0</v>
      </c>
      <c r="CI38" s="122">
        <f t="shared" si="6"/>
        <v>1</v>
      </c>
      <c r="CK38" s="123" t="str">
        <f t="shared" si="7"/>
        <v>剣淵町</v>
      </c>
      <c r="CL38" s="124">
        <f t="shared" si="17"/>
        <v>2.7696623425892994</v>
      </c>
      <c r="CM38" s="65">
        <f t="shared" si="18"/>
        <v>0</v>
      </c>
      <c r="CN38" s="66">
        <f t="shared" si="19"/>
        <v>1.0742742471771654</v>
      </c>
      <c r="CO38" s="65">
        <f t="shared" si="20"/>
        <v>0</v>
      </c>
      <c r="CP38" s="66">
        <f t="shared" si="8"/>
        <v>0.18780431518632903</v>
      </c>
      <c r="CQ38" s="65">
        <f t="shared" si="21"/>
        <v>0</v>
      </c>
      <c r="CR38" s="66">
        <f t="shared" si="9"/>
        <v>1.507583780225805</v>
      </c>
      <c r="CS38" s="65">
        <f t="shared" si="22"/>
        <v>0</v>
      </c>
      <c r="CT38" s="66">
        <f t="shared" si="10"/>
        <v>3.9839851411663014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01304</v>
      </c>
      <c r="AY39" s="18" t="str">
        <f>IF(IFERROR(比較地域マスタ!$Z24,"")=0,"",IFERROR(比較地域マスタ!$Z24,""))</f>
        <v>新篠津村</v>
      </c>
      <c r="BB39" s="110" t="str">
        <f t="shared" si="0"/>
        <v>01304</v>
      </c>
      <c r="BC39" s="1031" t="str">
        <f t="shared" si="0"/>
        <v>新篠津村</v>
      </c>
      <c r="BD39" s="34">
        <f t="shared" si="14"/>
        <v>25.43333922422466</v>
      </c>
      <c r="BE39" s="34">
        <f t="shared" si="15"/>
        <v>6.3350531651081994</v>
      </c>
      <c r="BF39" s="34">
        <f>VLOOKUP($AX39&amp;"_"&amp;$BC$14,データシート1!$A:$BT,MATCH($BC$12&amp;"_"&amp;BF$20,データシート1!$A$1:$BT$1,0),0)</f>
        <v>3.6904066764002735E-2</v>
      </c>
      <c r="BG39" s="34">
        <f>VLOOKUP($AX39&amp;"_"&amp;$BC$14,データシート1!$A:$BT,MATCH($BC$12&amp;"_"&amp;BG$20,データシート1!$A$1:$BT$1,0),0)</f>
        <v>0.40083607569619478</v>
      </c>
      <c r="BH39" s="34">
        <f>VLOOKUP($AX39&amp;"_"&amp;$BC$14,データシート1!$A:$BT,MATCH($BC$12&amp;"_"&amp;BH$20,データシート1!$A$1:$BT$1,0),0)</f>
        <v>5.8973130226480022</v>
      </c>
      <c r="BI39" s="34">
        <f>VLOOKUP($AX39&amp;"_"&amp;$BC$14,データシート1!$A:$BT,MATCH($BC$12&amp;"_"&amp;BI$20,データシート1!$A$1:$BT$1,0),0)</f>
        <v>4.0383740168136235</v>
      </c>
      <c r="BJ39" s="34">
        <f>VLOOKUP($AX39&amp;"_"&amp;$BC$14,データシート1!$A:$BT,MATCH($BC$12&amp;"_"&amp;BJ$20,データシート1!$A$1:$BT$1,0),0)</f>
        <v>6.0520320537549743</v>
      </c>
      <c r="BK39" s="34">
        <f t="shared" si="1"/>
        <v>9.0078799885478649</v>
      </c>
      <c r="BL39" s="34">
        <f t="shared" si="2"/>
        <v>8.8377983446991344</v>
      </c>
      <c r="BM39" s="34">
        <f>VLOOKUP($AX39&amp;"_"&amp;$BC$14,データシート1!$A:$BT,MATCH($BC$12&amp;"_"&amp;BM$20,データシート1!$A$1:$BT$1,0),0)</f>
        <v>2.6299275161241984</v>
      </c>
      <c r="BN39" s="34">
        <f>VLOOKUP($AX39&amp;"_"&amp;$BC$14,データシート1!$A:$BT,MATCH($BC$12&amp;"_"&amp;BN$20,データシート1!$A$1:$BT$1,0),0)</f>
        <v>6.2078708285749364</v>
      </c>
      <c r="BO39" s="34">
        <f>VLOOKUP($AX39&amp;"_"&amp;$BC$14,データシート1!$A:$BT,MATCH($BC$12&amp;"_"&amp;BO$20,データシート1!$A$1:$BT$1,0),0)</f>
        <v>0.17008164384873101</v>
      </c>
      <c r="BP39" s="34">
        <f>VLOOKUP($AX39&amp;"_"&amp;$BC$14,データシート1!$A:$BT,MATCH($BC$12&amp;"_"&amp;BP$20,データシート1!$A$1:$BT$1,0),0)</f>
        <v>0</v>
      </c>
      <c r="BQ39" s="34">
        <f>VLOOKUP($AX39&amp;"_"&amp;$BC$14,データシート1!$A:$BT,MATCH($BC$12&amp;"_"&amp;BQ$20,データシート1!$A$1:$BT$1,0),0)</f>
        <v>0</v>
      </c>
      <c r="BR39" s="35">
        <f t="shared" si="3"/>
        <v>25.43333922422466</v>
      </c>
      <c r="BT39" s="121" t="str">
        <f t="shared" si="4"/>
        <v>新篠津村</v>
      </c>
      <c r="BU39" s="33">
        <f t="shared" si="25"/>
        <v>25.43333922422466</v>
      </c>
      <c r="BV39" s="59">
        <f t="shared" si="16"/>
        <v>0.24908460148536885</v>
      </c>
      <c r="BW39" s="59">
        <f t="shared" si="5"/>
        <v>1.451011463286444E-3</v>
      </c>
      <c r="BX39" s="59">
        <f t="shared" si="5"/>
        <v>1.5760261449051401E-2</v>
      </c>
      <c r="BY39" s="59">
        <f t="shared" si="5"/>
        <v>0.231873328573031</v>
      </c>
      <c r="BZ39" s="59">
        <f t="shared" si="5"/>
        <v>0.15878268996495618</v>
      </c>
      <c r="CA39" s="59">
        <f t="shared" si="5"/>
        <v>0.23795664424554033</v>
      </c>
      <c r="CB39" s="59">
        <f t="shared" si="5"/>
        <v>0.35417606430413473</v>
      </c>
      <c r="CC39" s="59">
        <f t="shared" si="5"/>
        <v>0.34748871419453009</v>
      </c>
      <c r="CD39" s="59">
        <f t="shared" si="5"/>
        <v>0.10340472766624581</v>
      </c>
      <c r="CE39" s="59">
        <f t="shared" si="5"/>
        <v>0.24408398652828428</v>
      </c>
      <c r="CF39" s="59">
        <f t="shared" si="5"/>
        <v>6.687350109604649E-3</v>
      </c>
      <c r="CG39" s="59">
        <f t="shared" si="5"/>
        <v>0</v>
      </c>
      <c r="CH39" s="59">
        <f t="shared" si="5"/>
        <v>0</v>
      </c>
      <c r="CI39" s="122">
        <f t="shared" si="6"/>
        <v>1</v>
      </c>
      <c r="CK39" s="123" t="str">
        <f t="shared" si="7"/>
        <v>新篠津村</v>
      </c>
      <c r="CL39" s="124">
        <f t="shared" si="17"/>
        <v>6.3350531651081994</v>
      </c>
      <c r="CM39" s="65">
        <f t="shared" si="18"/>
        <v>0</v>
      </c>
      <c r="CN39" s="66">
        <f t="shared" si="19"/>
        <v>3.6904066764002735E-2</v>
      </c>
      <c r="CO39" s="65">
        <f t="shared" si="20"/>
        <v>0</v>
      </c>
      <c r="CP39" s="66">
        <f t="shared" si="8"/>
        <v>0.40083607569619478</v>
      </c>
      <c r="CQ39" s="65">
        <f t="shared" si="21"/>
        <v>0</v>
      </c>
      <c r="CR39" s="66">
        <f t="shared" si="9"/>
        <v>5.8973130226480022</v>
      </c>
      <c r="CS39" s="65">
        <f t="shared" si="22"/>
        <v>0</v>
      </c>
      <c r="CT39" s="66">
        <f t="shared" si="10"/>
        <v>4.0383740168136235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01399</v>
      </c>
      <c r="AY40" s="18" t="str">
        <f>IF(IFERROR(比較地域マスタ!$Z25,"")=0,"",IFERROR(比較地域マスタ!$Z25,""))</f>
        <v>京極町</v>
      </c>
      <c r="BB40" s="110" t="str">
        <f t="shared" si="0"/>
        <v>01399</v>
      </c>
      <c r="BC40" s="1031" t="str">
        <f t="shared" si="0"/>
        <v>京極町</v>
      </c>
      <c r="BD40" s="34">
        <f t="shared" si="14"/>
        <v>34.408482054183033</v>
      </c>
      <c r="BE40" s="34">
        <f t="shared" si="15"/>
        <v>17.416743484570354</v>
      </c>
      <c r="BF40" s="34">
        <f>VLOOKUP($AX40&amp;"_"&amp;$BC$14,データシート1!$A:$BT,MATCH($BC$12&amp;"_"&amp;BF$20,データシート1!$A$1:$BT$1,0),0)</f>
        <v>12.866994917638861</v>
      </c>
      <c r="BG40" s="34">
        <f>VLOOKUP($AX40&amp;"_"&amp;$BC$14,データシート1!$A:$BT,MATCH($BC$12&amp;"_"&amp;BG$20,データシート1!$A$1:$BT$1,0),0)</f>
        <v>0.42606352101973161</v>
      </c>
      <c r="BH40" s="34">
        <f>VLOOKUP($AX40&amp;"_"&amp;$BC$14,データシート1!$A:$BT,MATCH($BC$12&amp;"_"&amp;BH$20,データシート1!$A$1:$BT$1,0),0)</f>
        <v>4.1236850459117607</v>
      </c>
      <c r="BI40" s="34">
        <f>VLOOKUP($AX40&amp;"_"&amp;$BC$14,データシート1!$A:$BT,MATCH($BC$12&amp;"_"&amp;BI$20,データシート1!$A$1:$BT$1,0),0)</f>
        <v>4.4145637400409301</v>
      </c>
      <c r="BJ40" s="34">
        <f>VLOOKUP($AX40&amp;"_"&amp;$BC$14,データシート1!$A:$BT,MATCH($BC$12&amp;"_"&amp;BJ$20,データシート1!$A$1:$BT$1,0),0)</f>
        <v>6.2320997708841137</v>
      </c>
      <c r="BK40" s="34">
        <f t="shared" si="1"/>
        <v>6.3450750586876365</v>
      </c>
      <c r="BL40" s="34">
        <f t="shared" si="2"/>
        <v>6.1784966412827513</v>
      </c>
      <c r="BM40" s="34">
        <f>VLOOKUP($AX40&amp;"_"&amp;$BC$14,データシート1!$A:$BT,MATCH($BC$12&amp;"_"&amp;BM$20,データシート1!$A$1:$BT$1,0),0)</f>
        <v>2.3961561813576031</v>
      </c>
      <c r="BN40" s="34">
        <f>VLOOKUP($AX40&amp;"_"&amp;$BC$14,データシート1!$A:$BT,MATCH($BC$12&amp;"_"&amp;BN$20,データシート1!$A$1:$BT$1,0),0)</f>
        <v>3.7823404599251482</v>
      </c>
      <c r="BO40" s="34">
        <f>VLOOKUP($AX40&amp;"_"&amp;$BC$14,データシート1!$A:$BT,MATCH($BC$12&amp;"_"&amp;BO$20,データシート1!$A$1:$BT$1,0),0)</f>
        <v>0.16657841740488499</v>
      </c>
      <c r="BP40" s="34">
        <f>VLOOKUP($AX40&amp;"_"&amp;$BC$14,データシート1!$A:$BT,MATCH($BC$12&amp;"_"&amp;BP$20,データシート1!$A$1:$BT$1,0),0)</f>
        <v>0</v>
      </c>
      <c r="BQ40" s="34">
        <f>VLOOKUP($AX40&amp;"_"&amp;$BC$14,データシート1!$A:$BT,MATCH($BC$12&amp;"_"&amp;BQ$20,データシート1!$A$1:$BT$1,0),0)</f>
        <v>0</v>
      </c>
      <c r="BR40" s="35">
        <f t="shared" si="3"/>
        <v>34.408482054183033</v>
      </c>
      <c r="BT40" s="121" t="str">
        <f t="shared" si="4"/>
        <v>京極町</v>
      </c>
      <c r="BU40" s="33">
        <f t="shared" si="25"/>
        <v>34.408482054183033</v>
      </c>
      <c r="BV40" s="59">
        <f t="shared" si="16"/>
        <v>0.50617587422613441</v>
      </c>
      <c r="BW40" s="59">
        <f t="shared" si="5"/>
        <v>0.37394834498590218</v>
      </c>
      <c r="BX40" s="59">
        <f t="shared" si="5"/>
        <v>1.238251429832939E-2</v>
      </c>
      <c r="BY40" s="59">
        <f t="shared" si="5"/>
        <v>0.11984501494190282</v>
      </c>
      <c r="BZ40" s="59">
        <f t="shared" si="5"/>
        <v>0.12829870649595401</v>
      </c>
      <c r="CA40" s="59">
        <f t="shared" si="5"/>
        <v>0.18112103175811206</v>
      </c>
      <c r="CB40" s="59">
        <f t="shared" si="5"/>
        <v>0.18440438751979957</v>
      </c>
      <c r="CC40" s="59">
        <f t="shared" si="5"/>
        <v>0.17956318536672072</v>
      </c>
      <c r="CD40" s="59">
        <f t="shared" si="5"/>
        <v>6.9638532080095142E-2</v>
      </c>
      <c r="CE40" s="59">
        <f t="shared" si="5"/>
        <v>0.10992465328662558</v>
      </c>
      <c r="CF40" s="59">
        <f t="shared" si="5"/>
        <v>4.841202153078825E-3</v>
      </c>
      <c r="CG40" s="59">
        <f t="shared" si="5"/>
        <v>0</v>
      </c>
      <c r="CH40" s="59">
        <f t="shared" si="5"/>
        <v>0</v>
      </c>
      <c r="CI40" s="122">
        <f t="shared" si="6"/>
        <v>1</v>
      </c>
      <c r="CK40" s="123" t="str">
        <f t="shared" si="7"/>
        <v>京極町</v>
      </c>
      <c r="CL40" s="124">
        <f t="shared" si="17"/>
        <v>17.416743484570354</v>
      </c>
      <c r="CM40" s="65">
        <f t="shared" si="18"/>
        <v>0.44210331321819707</v>
      </c>
      <c r="CN40" s="66">
        <f t="shared" si="19"/>
        <v>12.866994917638861</v>
      </c>
      <c r="CO40" s="65">
        <f t="shared" si="20"/>
        <v>0.59843032885980008</v>
      </c>
      <c r="CP40" s="66">
        <f t="shared" si="8"/>
        <v>0.42606352101973161</v>
      </c>
      <c r="CQ40" s="65">
        <f t="shared" si="21"/>
        <v>0</v>
      </c>
      <c r="CR40" s="66">
        <f t="shared" si="9"/>
        <v>4.1236850459117607</v>
      </c>
      <c r="CS40" s="65">
        <f t="shared" si="22"/>
        <v>0</v>
      </c>
      <c r="CT40" s="66">
        <f t="shared" si="10"/>
        <v>4.4145637400409301</v>
      </c>
      <c r="CU40" s="67">
        <f t="shared" si="23"/>
        <v>0</v>
      </c>
      <c r="CV40" s="16"/>
      <c r="CW40" s="959">
        <f t="shared" si="24"/>
        <v>7.7</v>
      </c>
      <c r="CX40" s="962">
        <f>VLOOKUP($AX40&amp;"_"&amp;$CW$14,データシート1!$A:$BT,MATCH($CW$12&amp;"_"&amp;CX$20,データシート1!$A$1:$BT$1,0),0)</f>
        <v>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7.7</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43513</v>
      </c>
      <c r="AY41" s="18" t="str">
        <f>IF(IFERROR(比較地域マスタ!$Z26,"")=0,"",IFERROR(比較地域マスタ!$Z26,""))</f>
        <v>球磨村</v>
      </c>
      <c r="BB41" s="110" t="str">
        <f t="shared" si="0"/>
        <v>43513</v>
      </c>
      <c r="BC41" s="1031" t="str">
        <f t="shared" si="0"/>
        <v>球磨村</v>
      </c>
      <c r="BD41" s="34">
        <f t="shared" si="14"/>
        <v>13.821522030963683</v>
      </c>
      <c r="BE41" s="34">
        <f t="shared" si="15"/>
        <v>2.3555416949519965</v>
      </c>
      <c r="BF41" s="34">
        <f>VLOOKUP($AX41&amp;"_"&amp;$BC$14,データシート1!$A:$BT,MATCH($BC$12&amp;"_"&amp;BF$20,データシート1!$A$1:$BT$1,0),0)</f>
        <v>0.17147723109699908</v>
      </c>
      <c r="BG41" s="34">
        <f>VLOOKUP($AX41&amp;"_"&amp;$BC$14,データシート1!$A:$BT,MATCH($BC$12&amp;"_"&amp;BG$20,データシート1!$A$1:$BT$1,0),0)</f>
        <v>0.1876471296287498</v>
      </c>
      <c r="BH41" s="34">
        <f>VLOOKUP($AX41&amp;"_"&amp;$BC$14,データシート1!$A:$BT,MATCH($BC$12&amp;"_"&amp;BH$20,データシート1!$A$1:$BT$1,0),0)</f>
        <v>1.9964173342262477</v>
      </c>
      <c r="BI41" s="34">
        <f>VLOOKUP($AX41&amp;"_"&amp;$BC$14,データシート1!$A:$BT,MATCH($BC$12&amp;"_"&amp;BI$20,データシート1!$A$1:$BT$1,0),0)</f>
        <v>1.7093953268250319</v>
      </c>
      <c r="BJ41" s="34">
        <f>VLOOKUP($AX41&amp;"_"&amp;$BC$14,データシート1!$A:$BT,MATCH($BC$12&amp;"_"&amp;BJ$20,データシート1!$A$1:$BT$1,0),0)</f>
        <v>2.466293860595099</v>
      </c>
      <c r="BK41" s="34">
        <f t="shared" si="1"/>
        <v>6.8956125396585817</v>
      </c>
      <c r="BL41" s="34">
        <f t="shared" si="2"/>
        <v>6.7076644409462354</v>
      </c>
      <c r="BM41" s="34">
        <f>VLOOKUP($AX41&amp;"_"&amp;$BC$14,データシート1!$A:$BT,MATCH($BC$12&amp;"_"&amp;BM$20,データシート1!$A$1:$BT$1,0),0)</f>
        <v>2.5443019690875963</v>
      </c>
      <c r="BN41" s="34">
        <f>VLOOKUP($AX41&amp;"_"&amp;$BC$14,データシート1!$A:$BT,MATCH($BC$12&amp;"_"&amp;BN$20,データシート1!$A$1:$BT$1,0),0)</f>
        <v>4.1633624718586395</v>
      </c>
      <c r="BO41" s="34">
        <f>VLOOKUP($AX41&amp;"_"&amp;$BC$14,データシート1!$A:$BT,MATCH($BC$12&amp;"_"&amp;BO$20,データシート1!$A$1:$BT$1,0),0)</f>
        <v>0.187948098712346</v>
      </c>
      <c r="BP41" s="34">
        <f>VLOOKUP($AX41&amp;"_"&amp;$BC$14,データシート1!$A:$BT,MATCH($BC$12&amp;"_"&amp;BP$20,データシート1!$A$1:$BT$1,0),0)</f>
        <v>0</v>
      </c>
      <c r="BQ41" s="34">
        <f>VLOOKUP($AX41&amp;"_"&amp;$BC$14,データシート1!$A:$BT,MATCH($BC$12&amp;"_"&amp;BQ$20,データシート1!$A$1:$BT$1,0),0)</f>
        <v>0.39467860893297257</v>
      </c>
      <c r="BR41" s="35">
        <f t="shared" si="3"/>
        <v>13.821522030963683</v>
      </c>
      <c r="BT41" s="121" t="str">
        <f t="shared" si="4"/>
        <v>球磨村</v>
      </c>
      <c r="BU41" s="33">
        <f t="shared" si="25"/>
        <v>13.821522030963683</v>
      </c>
      <c r="BV41" s="59">
        <f t="shared" si="16"/>
        <v>0.17042563689259338</v>
      </c>
      <c r="BW41" s="59">
        <f t="shared" si="5"/>
        <v>1.2406537479218785E-2</v>
      </c>
      <c r="BX41" s="59">
        <f t="shared" si="5"/>
        <v>1.3576444707635893E-2</v>
      </c>
      <c r="BY41" s="59">
        <f t="shared" si="5"/>
        <v>0.14444265470573872</v>
      </c>
      <c r="BZ41" s="59">
        <f t="shared" si="5"/>
        <v>0.12367634497818379</v>
      </c>
      <c r="CA41" s="59">
        <f t="shared" si="5"/>
        <v>0.17843865929309238</v>
      </c>
      <c r="CB41" s="59">
        <f t="shared" si="5"/>
        <v>0.49890399365646393</v>
      </c>
      <c r="CC41" s="59">
        <f t="shared" si="5"/>
        <v>0.48530577355513965</v>
      </c>
      <c r="CD41" s="59">
        <f t="shared" si="5"/>
        <v>0.18408261864270234</v>
      </c>
      <c r="CE41" s="59">
        <f t="shared" si="5"/>
        <v>0.3012231549124374</v>
      </c>
      <c r="CF41" s="59">
        <f t="shared" si="5"/>
        <v>1.3598220101324226E-2</v>
      </c>
      <c r="CG41" s="59">
        <f t="shared" si="5"/>
        <v>0</v>
      </c>
      <c r="CH41" s="59">
        <f t="shared" si="5"/>
        <v>2.8555365179666413E-2</v>
      </c>
      <c r="CI41" s="122">
        <f t="shared" si="6"/>
        <v>1</v>
      </c>
      <c r="CK41" s="123" t="str">
        <f t="shared" si="7"/>
        <v>球磨村</v>
      </c>
      <c r="CL41" s="124">
        <f t="shared" si="17"/>
        <v>2.3555416949519965</v>
      </c>
      <c r="CM41" s="65">
        <f t="shared" si="18"/>
        <v>0</v>
      </c>
      <c r="CN41" s="66">
        <f t="shared" si="19"/>
        <v>0.17147723109699908</v>
      </c>
      <c r="CO41" s="65">
        <f t="shared" si="20"/>
        <v>0</v>
      </c>
      <c r="CP41" s="66">
        <f t="shared" si="8"/>
        <v>0.1876471296287498</v>
      </c>
      <c r="CQ41" s="65">
        <f t="shared" si="21"/>
        <v>0</v>
      </c>
      <c r="CR41" s="66">
        <f t="shared" si="9"/>
        <v>1.9964173342262477</v>
      </c>
      <c r="CS41" s="65">
        <f t="shared" si="22"/>
        <v>0</v>
      </c>
      <c r="CT41" s="66">
        <f t="shared" si="10"/>
        <v>1.7093953268250319</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01482</v>
      </c>
      <c r="AY42" s="18" t="str">
        <f>IF(IFERROR(比較地域マスタ!$Z27,"")=0,"",IFERROR(比較地域マスタ!$Z27,""))</f>
        <v>小平町</v>
      </c>
      <c r="BB42" s="110" t="str">
        <f t="shared" si="0"/>
        <v>01482</v>
      </c>
      <c r="BC42" s="1031" t="str">
        <f t="shared" si="0"/>
        <v>小平町</v>
      </c>
      <c r="BD42" s="34">
        <f t="shared" si="14"/>
        <v>28.955159126441089</v>
      </c>
      <c r="BE42" s="34">
        <f t="shared" si="15"/>
        <v>12.870592963677593</v>
      </c>
      <c r="BF42" s="34">
        <f>VLOOKUP($AX42&amp;"_"&amp;$BC$14,データシート1!$A:$BT,MATCH($BC$12&amp;"_"&amp;BF$20,データシート1!$A$1:$BT$1,0),0)</f>
        <v>0.92715979179386598</v>
      </c>
      <c r="BG42" s="34">
        <f>VLOOKUP($AX42&amp;"_"&amp;$BC$14,データシート1!$A:$BT,MATCH($BC$12&amp;"_"&amp;BG$20,データシート1!$A$1:$BT$1,0),0)</f>
        <v>0.4148513230981597</v>
      </c>
      <c r="BH42" s="34">
        <f>VLOOKUP($AX42&amp;"_"&amp;$BC$14,データシート1!$A:$BT,MATCH($BC$12&amp;"_"&amp;BH$20,データシート1!$A$1:$BT$1,0),0)</f>
        <v>11.528581848785567</v>
      </c>
      <c r="BI42" s="34">
        <f>VLOOKUP($AX42&amp;"_"&amp;$BC$14,データシート1!$A:$BT,MATCH($BC$12&amp;"_"&amp;BI$20,データシート1!$A$1:$BT$1,0),0)</f>
        <v>3.8298833268322237</v>
      </c>
      <c r="BJ42" s="34">
        <f>VLOOKUP($AX42&amp;"_"&amp;$BC$14,データシート1!$A:$BT,MATCH($BC$12&amp;"_"&amp;BJ$20,データシート1!$A$1:$BT$1,0),0)</f>
        <v>6.8557489375264993</v>
      </c>
      <c r="BK42" s="34">
        <f t="shared" si="1"/>
        <v>5.395491129073922</v>
      </c>
      <c r="BL42" s="34">
        <f t="shared" si="2"/>
        <v>5.224884001258614</v>
      </c>
      <c r="BM42" s="34">
        <f>VLOOKUP($AX42&amp;"_"&amp;$BC$14,データシート1!$A:$BT,MATCH($BC$12&amp;"_"&amp;BM$20,データシート1!$A$1:$BT$1,0),0)</f>
        <v>2.0930689275613776</v>
      </c>
      <c r="BN42" s="34">
        <f>VLOOKUP($AX42&amp;"_"&amp;$BC$14,データシート1!$A:$BT,MATCH($BC$12&amp;"_"&amp;BN$20,データシート1!$A$1:$BT$1,0),0)</f>
        <v>3.1318150736972359</v>
      </c>
      <c r="BO42" s="34">
        <f>VLOOKUP($AX42&amp;"_"&amp;$BC$14,データシート1!$A:$BT,MATCH($BC$12&amp;"_"&amp;BO$20,データシート1!$A$1:$BT$1,0),0)</f>
        <v>0.17060712781530801</v>
      </c>
      <c r="BP42" s="34">
        <f>VLOOKUP($AX42&amp;"_"&amp;$BC$14,データシート1!$A:$BT,MATCH($BC$12&amp;"_"&amp;BP$20,データシート1!$A$1:$BT$1,0),0)</f>
        <v>0</v>
      </c>
      <c r="BQ42" s="34">
        <f>VLOOKUP($AX42&amp;"_"&amp;$BC$14,データシート1!$A:$BT,MATCH($BC$12&amp;"_"&amp;BQ$20,データシート1!$A$1:$BT$1,0),0)</f>
        <v>3.4427693308543301E-3</v>
      </c>
      <c r="BR42" s="35">
        <f t="shared" si="3"/>
        <v>28.955159126441089</v>
      </c>
      <c r="BT42" s="121" t="str">
        <f t="shared" si="4"/>
        <v>小平町</v>
      </c>
      <c r="BU42" s="33">
        <f t="shared" si="25"/>
        <v>28.955159126441089</v>
      </c>
      <c r="BV42" s="59">
        <f t="shared" si="16"/>
        <v>0.44450085414742224</v>
      </c>
      <c r="BW42" s="59">
        <f t="shared" si="5"/>
        <v>3.2020538645467438E-2</v>
      </c>
      <c r="BX42" s="59">
        <f t="shared" si="5"/>
        <v>1.4327371550147289E-2</v>
      </c>
      <c r="BY42" s="59">
        <f t="shared" si="5"/>
        <v>0.3981529439518075</v>
      </c>
      <c r="BZ42" s="59">
        <f t="shared" si="5"/>
        <v>0.13226946224359978</v>
      </c>
      <c r="CA42" s="59">
        <f t="shared" ref="CA42:CH68" si="32">BJ42/$BR42</f>
        <v>0.23677124023352406</v>
      </c>
      <c r="CB42" s="59">
        <f t="shared" si="32"/>
        <v>0.18633954334400124</v>
      </c>
      <c r="CC42" s="59">
        <f t="shared" si="32"/>
        <v>0.1804474283302207</v>
      </c>
      <c r="CD42" s="59">
        <f t="shared" si="32"/>
        <v>7.228656276490783E-2</v>
      </c>
      <c r="CE42" s="59">
        <f t="shared" si="32"/>
        <v>0.10816086556531285</v>
      </c>
      <c r="CF42" s="59">
        <f t="shared" si="32"/>
        <v>5.8921150137805347E-3</v>
      </c>
      <c r="CG42" s="59">
        <f t="shared" si="32"/>
        <v>0</v>
      </c>
      <c r="CH42" s="59">
        <f t="shared" si="32"/>
        <v>1.189000314527881E-4</v>
      </c>
      <c r="CI42" s="122">
        <f t="shared" si="6"/>
        <v>1</v>
      </c>
      <c r="CK42" s="123" t="str">
        <f t="shared" si="7"/>
        <v>小平町</v>
      </c>
      <c r="CL42" s="124">
        <f t="shared" si="17"/>
        <v>12.870592963677593</v>
      </c>
      <c r="CM42" s="65">
        <f t="shared" si="18"/>
        <v>0</v>
      </c>
      <c r="CN42" s="66">
        <f t="shared" si="19"/>
        <v>0.92715979179386598</v>
      </c>
      <c r="CO42" s="65">
        <f t="shared" si="20"/>
        <v>0</v>
      </c>
      <c r="CP42" s="66">
        <f t="shared" si="8"/>
        <v>0.4148513230981597</v>
      </c>
      <c r="CQ42" s="65">
        <f t="shared" si="21"/>
        <v>0</v>
      </c>
      <c r="CR42" s="66">
        <f t="shared" si="9"/>
        <v>11.528581848785567</v>
      </c>
      <c r="CS42" s="65">
        <f t="shared" si="22"/>
        <v>0</v>
      </c>
      <c r="CT42" s="66">
        <f t="shared" si="10"/>
        <v>3.8298833268322237</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23562</v>
      </c>
      <c r="AY43" s="18" t="str">
        <f>IF(IFERROR(比較地域マスタ!$Z28,"")=0,"",IFERROR(比較地域マスタ!$Z28,""))</f>
        <v>東栄町</v>
      </c>
      <c r="AZ43" s="23"/>
      <c r="BB43" s="110" t="str">
        <f t="shared" si="0"/>
        <v>23562</v>
      </c>
      <c r="BC43" s="1031" t="str">
        <f t="shared" si="0"/>
        <v>東栄町</v>
      </c>
      <c r="BD43" s="34">
        <f t="shared" si="14"/>
        <v>19.640903446907132</v>
      </c>
      <c r="BE43" s="34">
        <f t="shared" si="15"/>
        <v>5.4989717302241141</v>
      </c>
      <c r="BF43" s="34">
        <f>VLOOKUP($AX43&amp;"_"&amp;$BC$14,データシート1!$A:$BT,MATCH($BC$12&amp;"_"&amp;BF$20,データシート1!$A$1:$BT$1,0),0)</f>
        <v>1.0559911955506565</v>
      </c>
      <c r="BG43" s="34">
        <f>VLOOKUP($AX43&amp;"_"&amp;$BC$14,データシート1!$A:$BT,MATCH($BC$12&amp;"_"&amp;BG$20,データシート1!$A$1:$BT$1,0),0)</f>
        <v>0.34793369576502364</v>
      </c>
      <c r="BH43" s="34">
        <f>VLOOKUP($AX43&amp;"_"&amp;$BC$14,データシート1!$A:$BT,MATCH($BC$12&amp;"_"&amp;BH$20,データシート1!$A$1:$BT$1,0),0)</f>
        <v>4.0950468389084342</v>
      </c>
      <c r="BI43" s="34">
        <f>VLOOKUP($AX43&amp;"_"&amp;$BC$14,データシート1!$A:$BT,MATCH($BC$12&amp;"_"&amp;BI$20,データシート1!$A$1:$BT$1,0),0)</f>
        <v>3.3212518739927583</v>
      </c>
      <c r="BJ43" s="34">
        <f>VLOOKUP($AX43&amp;"_"&amp;$BC$14,データシート1!$A:$BT,MATCH($BC$12&amp;"_"&amp;BJ$20,データシート1!$A$1:$BT$1,0),0)</f>
        <v>3.5263351213478398</v>
      </c>
      <c r="BK43" s="34">
        <f t="shared" si="1"/>
        <v>7.2943447213424202</v>
      </c>
      <c r="BL43" s="34">
        <f t="shared" si="2"/>
        <v>7.122978561130946</v>
      </c>
      <c r="BM43" s="34">
        <f>VLOOKUP($AX43&amp;"_"&amp;$BC$14,データシート1!$A:$BT,MATCH($BC$12&amp;"_"&amp;BM$20,データシート1!$A$1:$BT$1,0),0)</f>
        <v>2.6204135664534651</v>
      </c>
      <c r="BN43" s="34">
        <f>VLOOKUP($AX43&amp;"_"&amp;$BC$14,データシート1!$A:$BT,MATCH($BC$12&amp;"_"&amp;BN$20,データシート1!$A$1:$BT$1,0),0)</f>
        <v>4.5025649946774804</v>
      </c>
      <c r="BO43" s="34">
        <f>VLOOKUP($AX43&amp;"_"&amp;$BC$14,データシート1!$A:$BT,MATCH($BC$12&amp;"_"&amp;BO$20,データシート1!$A$1:$BT$1,0),0)</f>
        <v>0.17136616021147399</v>
      </c>
      <c r="BP43" s="34">
        <f>VLOOKUP($AX43&amp;"_"&amp;$BC$14,データシート1!$A:$BT,MATCH($BC$12&amp;"_"&amp;BP$20,データシート1!$A$1:$BT$1,0),0)</f>
        <v>0</v>
      </c>
      <c r="BQ43" s="34">
        <f>VLOOKUP($AX43&amp;"_"&amp;$BC$14,データシート1!$A:$BT,MATCH($BC$12&amp;"_"&amp;BQ$20,データシート1!$A$1:$BT$1,0),0)</f>
        <v>0</v>
      </c>
      <c r="BR43" s="35">
        <f t="shared" si="3"/>
        <v>19.640903446907132</v>
      </c>
      <c r="BT43" s="121" t="str">
        <f t="shared" si="4"/>
        <v>東栄町</v>
      </c>
      <c r="BU43" s="33">
        <f t="shared" si="25"/>
        <v>19.640903446907132</v>
      </c>
      <c r="BV43" s="59">
        <f t="shared" si="16"/>
        <v>0.2799754983312665</v>
      </c>
      <c r="BW43" s="59">
        <f t="shared" si="16"/>
        <v>5.3764899277937456E-2</v>
      </c>
      <c r="BX43" s="59">
        <f t="shared" si="16"/>
        <v>1.7714750072752534E-2</v>
      </c>
      <c r="BY43" s="59">
        <f t="shared" si="16"/>
        <v>0.20849584898057652</v>
      </c>
      <c r="BZ43" s="59">
        <f t="shared" si="16"/>
        <v>0.16909873229460626</v>
      </c>
      <c r="CA43" s="59">
        <f t="shared" si="32"/>
        <v>0.1795403725129118</v>
      </c>
      <c r="CB43" s="59">
        <f t="shared" si="32"/>
        <v>0.37138539686121547</v>
      </c>
      <c r="CC43" s="59">
        <f t="shared" si="32"/>
        <v>0.36266043363970646</v>
      </c>
      <c r="CD43" s="59">
        <f t="shared" si="32"/>
        <v>0.13341614216153094</v>
      </c>
      <c r="CE43" s="59">
        <f t="shared" si="32"/>
        <v>0.22924429147817552</v>
      </c>
      <c r="CF43" s="59">
        <f t="shared" si="32"/>
        <v>8.7249632215089957E-3</v>
      </c>
      <c r="CG43" s="59">
        <f t="shared" si="32"/>
        <v>0</v>
      </c>
      <c r="CH43" s="59">
        <f t="shared" si="32"/>
        <v>0</v>
      </c>
      <c r="CI43" s="122">
        <f t="shared" si="6"/>
        <v>1</v>
      </c>
      <c r="CJ43" s="23"/>
      <c r="CK43" s="123" t="str">
        <f t="shared" si="7"/>
        <v>東栄町</v>
      </c>
      <c r="CL43" s="124">
        <f t="shared" si="17"/>
        <v>5.4989717302241141</v>
      </c>
      <c r="CM43" s="65">
        <f t="shared" si="18"/>
        <v>0</v>
      </c>
      <c r="CN43" s="66">
        <f t="shared" si="19"/>
        <v>1.0559911955506565</v>
      </c>
      <c r="CO43" s="65">
        <f t="shared" si="20"/>
        <v>0</v>
      </c>
      <c r="CP43" s="66">
        <f t="shared" si="8"/>
        <v>0.34793369576502364</v>
      </c>
      <c r="CQ43" s="65">
        <f t="shared" si="21"/>
        <v>0</v>
      </c>
      <c r="CR43" s="66">
        <f t="shared" si="9"/>
        <v>4.0950468389084342</v>
      </c>
      <c r="CS43" s="65">
        <f t="shared" si="22"/>
        <v>0</v>
      </c>
      <c r="CT43" s="66">
        <f t="shared" si="10"/>
        <v>3.3212518739927583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31325</v>
      </c>
      <c r="AY44" s="18" t="str">
        <f>IF(IFERROR(比較地域マスタ!$Z29,"")=0,"",IFERROR(比較地域マスタ!$Z29,""))</f>
        <v>若桜町</v>
      </c>
      <c r="BB44" s="110" t="str">
        <f t="shared" si="0"/>
        <v>31325</v>
      </c>
      <c r="BC44" s="1031" t="str">
        <f t="shared" si="0"/>
        <v>若桜町</v>
      </c>
      <c r="BD44" s="34">
        <f t="shared" si="14"/>
        <v>16.964553678917479</v>
      </c>
      <c r="BE44" s="34">
        <f t="shared" si="15"/>
        <v>3.4481068395893164</v>
      </c>
      <c r="BF44" s="34">
        <f>VLOOKUP($AX44&amp;"_"&amp;$BC$14,データシート1!$A:$BT,MATCH($BC$12&amp;"_"&amp;BF$20,データシート1!$A$1:$BT$1,0),0)</f>
        <v>2.0387277791012703</v>
      </c>
      <c r="BG44" s="34">
        <f>VLOOKUP($AX44&amp;"_"&amp;$BC$14,データシート1!$A:$BT,MATCH($BC$12&amp;"_"&amp;BG$20,データシート1!$A$1:$BT$1,0),0)</f>
        <v>0.14502566012000354</v>
      </c>
      <c r="BH44" s="34">
        <f>VLOOKUP($AX44&amp;"_"&amp;$BC$14,データシート1!$A:$BT,MATCH($BC$12&amp;"_"&amp;BH$20,データシート1!$A$1:$BT$1,0),0)</f>
        <v>1.2643534003680426</v>
      </c>
      <c r="BI44" s="34">
        <f>VLOOKUP($AX44&amp;"_"&amp;$BC$14,データシート1!$A:$BT,MATCH($BC$12&amp;"_"&amp;BI$20,データシート1!$A$1:$BT$1,0),0)</f>
        <v>3.2467448102873142</v>
      </c>
      <c r="BJ44" s="34">
        <f>VLOOKUP($AX44&amp;"_"&amp;$BC$14,データシート1!$A:$BT,MATCH($BC$12&amp;"_"&amp;BJ$20,データシート1!$A$1:$BT$1,0),0)</f>
        <v>4.6602629742905934</v>
      </c>
      <c r="BK44" s="34">
        <f t="shared" si="1"/>
        <v>5.6094390547502533</v>
      </c>
      <c r="BL44" s="34">
        <f t="shared" si="2"/>
        <v>5.437722571894394</v>
      </c>
      <c r="BM44" s="34">
        <f>VLOOKUP($AX44&amp;"_"&amp;$BC$14,データシート1!$A:$BT,MATCH($BC$12&amp;"_"&amp;BM$20,データシート1!$A$1:$BT$1,0),0)</f>
        <v>2.454599015049252</v>
      </c>
      <c r="BN44" s="34">
        <f>VLOOKUP($AX44&amp;"_"&amp;$BC$14,データシート1!$A:$BT,MATCH($BC$12&amp;"_"&amp;BN$20,データシート1!$A$1:$BT$1,0),0)</f>
        <v>2.9831235568451415</v>
      </c>
      <c r="BO44" s="34">
        <f>VLOOKUP($AX44&amp;"_"&amp;$BC$14,データシート1!$A:$BT,MATCH($BC$12&amp;"_"&amp;BO$20,データシート1!$A$1:$BT$1,0),0)</f>
        <v>0.171716482855859</v>
      </c>
      <c r="BP44" s="34">
        <f>VLOOKUP($AX44&amp;"_"&amp;$BC$14,データシート1!$A:$BT,MATCH($BC$12&amp;"_"&amp;BP$20,データシート1!$A$1:$BT$1,0),0)</f>
        <v>0</v>
      </c>
      <c r="BQ44" s="34">
        <f>VLOOKUP($AX44&amp;"_"&amp;$BC$14,データシート1!$A:$BT,MATCH($BC$12&amp;"_"&amp;BQ$20,データシート1!$A$1:$BT$1,0),0)</f>
        <v>0</v>
      </c>
      <c r="BR44" s="35">
        <f t="shared" si="3"/>
        <v>16.964553678917479</v>
      </c>
      <c r="BT44" s="121" t="str">
        <f t="shared" si="4"/>
        <v>若桜町</v>
      </c>
      <c r="BU44" s="33">
        <f t="shared" si="25"/>
        <v>16.964553678917479</v>
      </c>
      <c r="BV44" s="59">
        <f t="shared" si="16"/>
        <v>0.20325361367298539</v>
      </c>
      <c r="BW44" s="59">
        <f t="shared" si="16"/>
        <v>0.1201757392317888</v>
      </c>
      <c r="BX44" s="59">
        <f t="shared" si="16"/>
        <v>8.5487459832340098E-3</v>
      </c>
      <c r="BY44" s="59">
        <f t="shared" si="16"/>
        <v>7.4529128457962585E-2</v>
      </c>
      <c r="BZ44" s="59">
        <f t="shared" si="16"/>
        <v>0.1913840394352474</v>
      </c>
      <c r="CA44" s="59">
        <f t="shared" si="32"/>
        <v>0.27470589928234224</v>
      </c>
      <c r="CB44" s="59">
        <f t="shared" si="32"/>
        <v>0.33065644760942486</v>
      </c>
      <c r="CC44" s="59">
        <f t="shared" si="32"/>
        <v>0.3205343727169237</v>
      </c>
      <c r="CD44" s="59">
        <f t="shared" si="32"/>
        <v>0.144689866972432</v>
      </c>
      <c r="CE44" s="59">
        <f t="shared" si="32"/>
        <v>0.17584450574449165</v>
      </c>
      <c r="CF44" s="59">
        <f t="shared" si="32"/>
        <v>1.0122074892501172E-2</v>
      </c>
      <c r="CG44" s="59">
        <f t="shared" si="32"/>
        <v>0</v>
      </c>
      <c r="CH44" s="59">
        <f t="shared" si="32"/>
        <v>0</v>
      </c>
      <c r="CI44" s="122">
        <f t="shared" si="6"/>
        <v>1</v>
      </c>
      <c r="CK44" s="123" t="str">
        <f t="shared" si="7"/>
        <v>若桜町</v>
      </c>
      <c r="CL44" s="124">
        <f t="shared" si="17"/>
        <v>3.4481068395893164</v>
      </c>
      <c r="CM44" s="65">
        <f t="shared" si="18"/>
        <v>0</v>
      </c>
      <c r="CN44" s="66">
        <f t="shared" si="19"/>
        <v>2.0387277791012703</v>
      </c>
      <c r="CO44" s="65">
        <f t="shared" si="20"/>
        <v>0</v>
      </c>
      <c r="CP44" s="66">
        <f t="shared" si="8"/>
        <v>0.14502566012000354</v>
      </c>
      <c r="CQ44" s="65">
        <f t="shared" si="21"/>
        <v>0</v>
      </c>
      <c r="CR44" s="66">
        <f t="shared" si="9"/>
        <v>1.2643534003680426</v>
      </c>
      <c r="CS44" s="65">
        <f t="shared" si="22"/>
        <v>0</v>
      </c>
      <c r="CT44" s="66">
        <f t="shared" si="10"/>
        <v>3.2467448102873142</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14402</v>
      </c>
      <c r="AY45" s="18" t="str">
        <f>IF(IFERROR(比較地域マスタ!$Z30,"")=0,"",IFERROR(比較地域マスタ!$Z30,""))</f>
        <v>清川村</v>
      </c>
      <c r="BB45" s="110" t="str">
        <f t="shared" si="0"/>
        <v>14402</v>
      </c>
      <c r="BC45" s="1031" t="str">
        <f t="shared" si="0"/>
        <v>清川村</v>
      </c>
      <c r="BD45" s="34">
        <f t="shared" si="14"/>
        <v>28.55013568923173</v>
      </c>
      <c r="BE45" s="34">
        <f t="shared" si="15"/>
        <v>14.155577404060759</v>
      </c>
      <c r="BF45" s="34">
        <f>VLOOKUP($AX45&amp;"_"&amp;$BC$14,データシート1!$A:$BT,MATCH($BC$12&amp;"_"&amp;BF$20,データシート1!$A$1:$BT$1,0),0)</f>
        <v>8.5271085031667635</v>
      </c>
      <c r="BG45" s="34">
        <f>VLOOKUP($AX45&amp;"_"&amp;$BC$14,データシート1!$A:$BT,MATCH($BC$12&amp;"_"&amp;BG$20,データシート1!$A$1:$BT$1,0),0)</f>
        <v>0.34959143963425587</v>
      </c>
      <c r="BH45" s="34">
        <f>VLOOKUP($AX45&amp;"_"&amp;$BC$14,データシート1!$A:$BT,MATCH($BC$12&amp;"_"&amp;BH$20,データシート1!$A$1:$BT$1,0),0)</f>
        <v>5.2788774612597393</v>
      </c>
      <c r="BI45" s="34">
        <f>VLOOKUP($AX45&amp;"_"&amp;$BC$14,データシート1!$A:$BT,MATCH($BC$12&amp;"_"&amp;BI$20,データシート1!$A$1:$BT$1,0),0)</f>
        <v>3.5474561602332657</v>
      </c>
      <c r="BJ45" s="34">
        <f>VLOOKUP($AX45&amp;"_"&amp;$BC$14,データシート1!$A:$BT,MATCH($BC$12&amp;"_"&amp;BJ$20,データシート1!$A$1:$BT$1,0),0)</f>
        <v>3.1003278266053558</v>
      </c>
      <c r="BK45" s="34">
        <f t="shared" si="1"/>
        <v>7.7467742983323493</v>
      </c>
      <c r="BL45" s="34">
        <f t="shared" si="2"/>
        <v>7.5797871711756821</v>
      </c>
      <c r="BM45" s="34">
        <f>VLOOKUP($AX45&amp;"_"&amp;$BC$14,データシート1!$A:$BT,MATCH($BC$12&amp;"_"&amp;BM$20,データシート1!$A$1:$BT$1,0),0)</f>
        <v>2.8541849012200604</v>
      </c>
      <c r="BN45" s="34">
        <f>VLOOKUP($AX45&amp;"_"&amp;$BC$14,データシート1!$A:$BT,MATCH($BC$12&amp;"_"&amp;BN$20,データシート1!$A$1:$BT$1,0),0)</f>
        <v>4.7256022699556217</v>
      </c>
      <c r="BO45" s="34">
        <f>VLOOKUP($AX45&amp;"_"&amp;$BC$14,データシート1!$A:$BT,MATCH($BC$12&amp;"_"&amp;BO$20,データシート1!$A$1:$BT$1,0),0)</f>
        <v>0.166987127156667</v>
      </c>
      <c r="BP45" s="34">
        <f>VLOOKUP($AX45&amp;"_"&amp;$BC$14,データシート1!$A:$BT,MATCH($BC$12&amp;"_"&amp;BP$20,データシート1!$A$1:$BT$1,0),0)</f>
        <v>0</v>
      </c>
      <c r="BQ45" s="34">
        <f>VLOOKUP($AX45&amp;"_"&amp;$BC$14,データシート1!$A:$BT,MATCH($BC$12&amp;"_"&amp;BQ$20,データシート1!$A$1:$BT$1,0),0)</f>
        <v>0</v>
      </c>
      <c r="BR45" s="35">
        <f t="shared" si="3"/>
        <v>28.55013568923173</v>
      </c>
      <c r="BT45" s="121" t="str">
        <f t="shared" si="4"/>
        <v>清川村</v>
      </c>
      <c r="BU45" s="33">
        <f t="shared" si="25"/>
        <v>28.55013568923173</v>
      </c>
      <c r="BV45" s="59">
        <f t="shared" si="16"/>
        <v>0.49581471549362288</v>
      </c>
      <c r="BW45" s="59">
        <f t="shared" si="16"/>
        <v>0.29867138272071109</v>
      </c>
      <c r="BX45" s="59">
        <f t="shared" si="16"/>
        <v>1.2244825854404309E-2</v>
      </c>
      <c r="BY45" s="59">
        <f t="shared" si="16"/>
        <v>0.18489850691850745</v>
      </c>
      <c r="BZ45" s="59">
        <f t="shared" si="16"/>
        <v>0.12425356568694913</v>
      </c>
      <c r="CA45" s="59">
        <f t="shared" si="32"/>
        <v>0.10859240251438483</v>
      </c>
      <c r="CB45" s="59">
        <f t="shared" si="32"/>
        <v>0.27133931630504315</v>
      </c>
      <c r="CC45" s="59">
        <f t="shared" si="32"/>
        <v>0.26549040795047968</v>
      </c>
      <c r="CD45" s="59">
        <f t="shared" si="32"/>
        <v>9.9970974999483972E-2</v>
      </c>
      <c r="CE45" s="59">
        <f t="shared" si="32"/>
        <v>0.16551943295099572</v>
      </c>
      <c r="CF45" s="59">
        <f t="shared" si="32"/>
        <v>5.8489083545634288E-3</v>
      </c>
      <c r="CG45" s="59">
        <f t="shared" si="32"/>
        <v>0</v>
      </c>
      <c r="CH45" s="59">
        <f t="shared" si="32"/>
        <v>0</v>
      </c>
      <c r="CI45" s="122">
        <f t="shared" si="6"/>
        <v>1</v>
      </c>
      <c r="CK45" s="123" t="str">
        <f t="shared" si="7"/>
        <v>清川村</v>
      </c>
      <c r="CL45" s="124">
        <f t="shared" si="17"/>
        <v>14.155577404060759</v>
      </c>
      <c r="CM45" s="65">
        <f t="shared" si="18"/>
        <v>0.22846118584129774</v>
      </c>
      <c r="CN45" s="66">
        <f t="shared" si="19"/>
        <v>8.5271085031667635</v>
      </c>
      <c r="CO45" s="65">
        <f t="shared" si="20"/>
        <v>0.37926103541417</v>
      </c>
      <c r="CP45" s="66">
        <f t="shared" si="8"/>
        <v>0.34959143963425587</v>
      </c>
      <c r="CQ45" s="65">
        <f t="shared" si="21"/>
        <v>0</v>
      </c>
      <c r="CR45" s="66">
        <f t="shared" si="9"/>
        <v>5.2788774612597393</v>
      </c>
      <c r="CS45" s="65">
        <f t="shared" si="22"/>
        <v>0</v>
      </c>
      <c r="CT45" s="66">
        <f t="shared" si="10"/>
        <v>3.5474561602332657</v>
      </c>
      <c r="CU45" s="67">
        <f t="shared" si="23"/>
        <v>0</v>
      </c>
      <c r="CV45" s="16"/>
      <c r="CW45" s="959">
        <f t="shared" si="24"/>
        <v>3.234</v>
      </c>
      <c r="CX45" s="962">
        <f>VLOOKUP($AX45&amp;"_"&amp;$CW$14,データシート1!$A:$BT,MATCH($CW$12&amp;"_"&amp;CX$20,データシート1!$A$1:$BT$1,0),0)</f>
        <v>3.234</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3.234</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01483</v>
      </c>
      <c r="AY46" s="18" t="str">
        <f>IF(IFERROR(比較地域マスタ!$Z31,"")=0,"",IFERROR(比較地域マスタ!$Z31,""))</f>
        <v>苫前町</v>
      </c>
      <c r="BB46" s="110" t="str">
        <f t="shared" si="0"/>
        <v>01483</v>
      </c>
      <c r="BC46" s="1031" t="str">
        <f t="shared" si="0"/>
        <v>苫前町</v>
      </c>
      <c r="BD46" s="34">
        <f t="shared" si="14"/>
        <v>28.665357227958054</v>
      </c>
      <c r="BE46" s="34">
        <f t="shared" si="15"/>
        <v>11.937601964401974</v>
      </c>
      <c r="BF46" s="34">
        <f>VLOOKUP($AX46&amp;"_"&amp;$BC$14,データシート1!$A:$BT,MATCH($BC$12&amp;"_"&amp;BF$20,データシート1!$A$1:$BT$1,0),0)</f>
        <v>3.2445470051959715</v>
      </c>
      <c r="BG46" s="34">
        <f>VLOOKUP($AX46&amp;"_"&amp;$BC$14,データシート1!$A:$BT,MATCH($BC$12&amp;"_"&amp;BG$20,データシート1!$A$1:$BT$1,0),0)</f>
        <v>0.44568486738248236</v>
      </c>
      <c r="BH46" s="34">
        <f>VLOOKUP($AX46&amp;"_"&amp;$BC$14,データシート1!$A:$BT,MATCH($BC$12&amp;"_"&amp;BH$20,データシート1!$A$1:$BT$1,0),0)</f>
        <v>8.2473700918235213</v>
      </c>
      <c r="BI46" s="34">
        <f>VLOOKUP($AX46&amp;"_"&amp;$BC$14,データシート1!$A:$BT,MATCH($BC$12&amp;"_"&amp;BI$20,データシート1!$A$1:$BT$1,0),0)</f>
        <v>3.8389481394401108</v>
      </c>
      <c r="BJ46" s="34">
        <f>VLOOKUP($AX46&amp;"_"&amp;$BC$14,データシート1!$A:$BT,MATCH($BC$12&amp;"_"&amp;BJ$20,データシート1!$A$1:$BT$1,0),0)</f>
        <v>6.4560864434106042</v>
      </c>
      <c r="BK46" s="34">
        <f t="shared" si="1"/>
        <v>6.4327206807053638</v>
      </c>
      <c r="BL46" s="34">
        <f t="shared" si="2"/>
        <v>6.2640987145415687</v>
      </c>
      <c r="BM46" s="34">
        <f>VLOOKUP($AX46&amp;"_"&amp;$BC$14,データシート1!$A:$BT,MATCH($BC$12&amp;"_"&amp;BM$20,データシート1!$A$1:$BT$1,0),0)</f>
        <v>2.3377133476659542</v>
      </c>
      <c r="BN46" s="34">
        <f>VLOOKUP($AX46&amp;"_"&amp;$BC$14,データシート1!$A:$BT,MATCH($BC$12&amp;"_"&amp;BN$20,データシート1!$A$1:$BT$1,0),0)</f>
        <v>3.9263853668756146</v>
      </c>
      <c r="BO46" s="34">
        <f>VLOOKUP($AX46&amp;"_"&amp;$BC$14,データシート1!$A:$BT,MATCH($BC$12&amp;"_"&amp;BO$20,データシート1!$A$1:$BT$1,0),0)</f>
        <v>0.16862196616379499</v>
      </c>
      <c r="BP46" s="34">
        <f>VLOOKUP($AX46&amp;"_"&amp;$BC$14,データシート1!$A:$BT,MATCH($BC$12&amp;"_"&amp;BP$20,データシート1!$A$1:$BT$1,0),0)</f>
        <v>0</v>
      </c>
      <c r="BQ46" s="34">
        <f>VLOOKUP($AX46&amp;"_"&amp;$BC$14,データシート1!$A:$BT,MATCH($BC$12&amp;"_"&amp;BQ$20,データシート1!$A$1:$BT$1,0),0)</f>
        <v>0</v>
      </c>
      <c r="BR46" s="35">
        <f t="shared" si="3"/>
        <v>28.665357227958054</v>
      </c>
      <c r="BT46" s="121" t="str">
        <f t="shared" si="4"/>
        <v>苫前町</v>
      </c>
      <c r="BU46" s="33">
        <f t="shared" si="25"/>
        <v>28.665357227958054</v>
      </c>
      <c r="BV46" s="59">
        <f t="shared" si="16"/>
        <v>0.41644699800771806</v>
      </c>
      <c r="BW46" s="59">
        <f t="shared" si="16"/>
        <v>0.11318704244269742</v>
      </c>
      <c r="BX46" s="59">
        <f t="shared" si="16"/>
        <v>1.5547856733067137E-2</v>
      </c>
      <c r="BY46" s="59">
        <f t="shared" si="16"/>
        <v>0.28771209883195353</v>
      </c>
      <c r="BZ46" s="59">
        <f t="shared" si="16"/>
        <v>0.13392291290533392</v>
      </c>
      <c r="CA46" s="59">
        <f t="shared" si="32"/>
        <v>0.2252226055328492</v>
      </c>
      <c r="CB46" s="59">
        <f t="shared" si="32"/>
        <v>0.22440748355409879</v>
      </c>
      <c r="CC46" s="59">
        <f t="shared" si="32"/>
        <v>0.2185250532455264</v>
      </c>
      <c r="CD46" s="59">
        <f t="shared" si="32"/>
        <v>8.1551865168661586E-2</v>
      </c>
      <c r="CE46" s="59">
        <f t="shared" si="32"/>
        <v>0.13697318807686482</v>
      </c>
      <c r="CF46" s="59">
        <f t="shared" si="32"/>
        <v>5.8824303085723865E-3</v>
      </c>
      <c r="CG46" s="59">
        <f t="shared" si="32"/>
        <v>0</v>
      </c>
      <c r="CH46" s="59">
        <f t="shared" si="32"/>
        <v>0</v>
      </c>
      <c r="CI46" s="122">
        <f t="shared" si="6"/>
        <v>1</v>
      </c>
      <c r="CK46" s="123" t="str">
        <f t="shared" si="7"/>
        <v>苫前町</v>
      </c>
      <c r="CL46" s="124">
        <f t="shared" si="17"/>
        <v>11.937601964401974</v>
      </c>
      <c r="CM46" s="65">
        <f t="shared" si="18"/>
        <v>0</v>
      </c>
      <c r="CN46" s="66">
        <f t="shared" si="19"/>
        <v>3.2445470051959715</v>
      </c>
      <c r="CO46" s="65">
        <f t="shared" si="20"/>
        <v>0</v>
      </c>
      <c r="CP46" s="66">
        <f t="shared" si="8"/>
        <v>0.44568486738248236</v>
      </c>
      <c r="CQ46" s="65">
        <f t="shared" si="21"/>
        <v>0</v>
      </c>
      <c r="CR46" s="66">
        <f t="shared" si="9"/>
        <v>8.2473700918235213</v>
      </c>
      <c r="CS46" s="65">
        <f t="shared" si="22"/>
        <v>0</v>
      </c>
      <c r="CT46" s="66">
        <f t="shared" si="10"/>
        <v>3.8389481394401108</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31402</v>
      </c>
      <c r="AY47" s="18" t="str">
        <f>IF(IFERROR(比較地域マスタ!$Z32,"")=0,"",IFERROR(比較地域マスタ!$Z32,""))</f>
        <v>日野町</v>
      </c>
      <c r="BB47" s="110" t="str">
        <f t="shared" si="0"/>
        <v>31402</v>
      </c>
      <c r="BC47" s="1031" t="str">
        <f t="shared" si="0"/>
        <v>日野町</v>
      </c>
      <c r="BD47" s="34">
        <f t="shared" si="14"/>
        <v>21.385886949178811</v>
      </c>
      <c r="BE47" s="34">
        <f t="shared" si="15"/>
        <v>4.2505086971560617</v>
      </c>
      <c r="BF47" s="34">
        <f>VLOOKUP($AX47&amp;"_"&amp;$BC$14,データシート1!$A:$BT,MATCH($BC$12&amp;"_"&amp;BF$20,データシート1!$A$1:$BT$1,0),0)</f>
        <v>0.63407437296982005</v>
      </c>
      <c r="BG47" s="34">
        <f>VLOOKUP($AX47&amp;"_"&amp;$BC$14,データシート1!$A:$BT,MATCH($BC$12&amp;"_"&amp;BG$20,データシート1!$A$1:$BT$1,0),0)</f>
        <v>0.27854134721460999</v>
      </c>
      <c r="BH47" s="34">
        <f>VLOOKUP($AX47&amp;"_"&amp;$BC$14,データシート1!$A:$BT,MATCH($BC$12&amp;"_"&amp;BH$20,データシート1!$A$1:$BT$1,0),0)</f>
        <v>3.3378929769716317</v>
      </c>
      <c r="BI47" s="34">
        <f>VLOOKUP($AX47&amp;"_"&amp;$BC$14,データシート1!$A:$BT,MATCH($BC$12&amp;"_"&amp;BI$20,データシート1!$A$1:$BT$1,0),0)</f>
        <v>5.1539235799665759</v>
      </c>
      <c r="BJ47" s="34">
        <f>VLOOKUP($AX47&amp;"_"&amp;$BC$14,データシート1!$A:$BT,MATCH($BC$12&amp;"_"&amp;BJ$20,データシート1!$A$1:$BT$1,0),0)</f>
        <v>4.7792944589280459</v>
      </c>
      <c r="BK47" s="34">
        <f t="shared" si="1"/>
        <v>6.957389830642172</v>
      </c>
      <c r="BL47" s="34">
        <f t="shared" si="2"/>
        <v>6.787133025471249</v>
      </c>
      <c r="BM47" s="34">
        <f>VLOOKUP($AX47&amp;"_"&amp;$BC$14,データシート1!$A:$BT,MATCH($BC$12&amp;"_"&amp;BM$20,データシート1!$A$1:$BT$1,0),0)</f>
        <v>2.5076053060719108</v>
      </c>
      <c r="BN47" s="34">
        <f>VLOOKUP($AX47&amp;"_"&amp;$BC$14,データシート1!$A:$BT,MATCH($BC$12&amp;"_"&amp;BN$20,データシート1!$A$1:$BT$1,0),0)</f>
        <v>4.2795277193993382</v>
      </c>
      <c r="BO47" s="34">
        <f>VLOOKUP($AX47&amp;"_"&amp;$BC$14,データシート1!$A:$BT,MATCH($BC$12&amp;"_"&amp;BO$20,データシート1!$A$1:$BT$1,0),0)</f>
        <v>0.17025680517092301</v>
      </c>
      <c r="BP47" s="34">
        <f>VLOOKUP($AX47&amp;"_"&amp;$BC$14,データシート1!$A:$BT,MATCH($BC$12&amp;"_"&amp;BP$20,データシート1!$A$1:$BT$1,0),0)</f>
        <v>0</v>
      </c>
      <c r="BQ47" s="34">
        <f>VLOOKUP($AX47&amp;"_"&amp;$BC$14,データシート1!$A:$BT,MATCH($BC$12&amp;"_"&amp;BQ$20,データシート1!$A$1:$BT$1,0),0)</f>
        <v>0.24477038248595681</v>
      </c>
      <c r="BR47" s="35">
        <f t="shared" si="3"/>
        <v>21.385886949178811</v>
      </c>
      <c r="BT47" s="121" t="str">
        <f t="shared" si="4"/>
        <v>日野町</v>
      </c>
      <c r="BU47" s="33">
        <f t="shared" si="25"/>
        <v>21.385886949178811</v>
      </c>
      <c r="BV47" s="59">
        <f t="shared" si="16"/>
        <v>0.19875297701034914</v>
      </c>
      <c r="BW47" s="59">
        <f t="shared" si="16"/>
        <v>2.9649196896842644E-2</v>
      </c>
      <c r="BX47" s="59">
        <f t="shared" si="16"/>
        <v>1.3024540337117306E-2</v>
      </c>
      <c r="BY47" s="59">
        <f t="shared" si="16"/>
        <v>0.15607923977638918</v>
      </c>
      <c r="BZ47" s="59">
        <f t="shared" si="16"/>
        <v>0.24099648484134906</v>
      </c>
      <c r="CA47" s="59">
        <f t="shared" si="32"/>
        <v>0.22347889850374264</v>
      </c>
      <c r="CB47" s="59">
        <f t="shared" si="32"/>
        <v>0.32532622318520793</v>
      </c>
      <c r="CC47" s="59">
        <f t="shared" si="32"/>
        <v>0.3173650474072045</v>
      </c>
      <c r="CD47" s="59">
        <f t="shared" si="32"/>
        <v>0.11725514644452001</v>
      </c>
      <c r="CE47" s="59">
        <f t="shared" si="32"/>
        <v>0.20010990096268447</v>
      </c>
      <c r="CF47" s="59">
        <f t="shared" si="32"/>
        <v>7.9611757780034768E-3</v>
      </c>
      <c r="CG47" s="59">
        <f t="shared" si="32"/>
        <v>0</v>
      </c>
      <c r="CH47" s="59">
        <f t="shared" si="32"/>
        <v>1.1445416459351276E-2</v>
      </c>
      <c r="CI47" s="122">
        <f t="shared" si="6"/>
        <v>1</v>
      </c>
      <c r="CK47" s="123" t="str">
        <f t="shared" si="7"/>
        <v>日野町</v>
      </c>
      <c r="CL47" s="124">
        <f t="shared" si="17"/>
        <v>4.2505086971560617</v>
      </c>
      <c r="CM47" s="65">
        <f t="shared" si="18"/>
        <v>0</v>
      </c>
      <c r="CN47" s="66">
        <f t="shared" si="19"/>
        <v>0.63407437296982005</v>
      </c>
      <c r="CO47" s="65">
        <f t="shared" si="20"/>
        <v>0</v>
      </c>
      <c r="CP47" s="66">
        <f t="shared" si="8"/>
        <v>0.27854134721460999</v>
      </c>
      <c r="CQ47" s="65">
        <f t="shared" si="21"/>
        <v>0</v>
      </c>
      <c r="CR47" s="66">
        <f t="shared" si="9"/>
        <v>3.3378929769716317</v>
      </c>
      <c r="CS47" s="65">
        <f t="shared" si="22"/>
        <v>0</v>
      </c>
      <c r="CT47" s="66">
        <f t="shared" si="10"/>
        <v>5.1539235799665759</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01487</v>
      </c>
      <c r="AY48" s="18" t="str">
        <f>IF(IFERROR(比較地域マスタ!$Z33,"")=0,"",IFERROR(比較地域マスタ!$Z33,""))</f>
        <v>天塩町</v>
      </c>
      <c r="BB48" s="110" t="str">
        <f t="shared" si="0"/>
        <v>01487</v>
      </c>
      <c r="BC48" s="1031" t="str">
        <f t="shared" si="0"/>
        <v>天塩町</v>
      </c>
      <c r="BD48" s="34">
        <f t="shared" si="14"/>
        <v>26.400608162929849</v>
      </c>
      <c r="BE48" s="34">
        <f t="shared" si="15"/>
        <v>6.6452191416450441</v>
      </c>
      <c r="BF48" s="34">
        <f>VLOOKUP($AX48&amp;"_"&amp;$BC$14,データシート1!$A:$BT,MATCH($BC$12&amp;"_"&amp;BF$20,データシート1!$A$1:$BT$1,0),0)</f>
        <v>0</v>
      </c>
      <c r="BG48" s="34">
        <f>VLOOKUP($AX48&amp;"_"&amp;$BC$14,データシート1!$A:$BT,MATCH($BC$12&amp;"_"&amp;BG$20,データシート1!$A$1:$BT$1,0),0)</f>
        <v>0.70356541957863572</v>
      </c>
      <c r="BH48" s="34">
        <f>VLOOKUP($AX48&amp;"_"&amp;$BC$14,データシート1!$A:$BT,MATCH($BC$12&amp;"_"&amp;BH$20,データシート1!$A$1:$BT$1,0),0)</f>
        <v>5.9416537220664081</v>
      </c>
      <c r="BI48" s="34">
        <f>VLOOKUP($AX48&amp;"_"&amp;$BC$14,データシート1!$A:$BT,MATCH($BC$12&amp;"_"&amp;BI$20,データシート1!$A$1:$BT$1,0),0)</f>
        <v>4.8134154947879546</v>
      </c>
      <c r="BJ48" s="34">
        <f>VLOOKUP($AX48&amp;"_"&amp;$BC$14,データシート1!$A:$BT,MATCH($BC$12&amp;"_"&amp;BJ$20,データシート1!$A$1:$BT$1,0),0)</f>
        <v>6.5307486675861002</v>
      </c>
      <c r="BK48" s="34">
        <f t="shared" si="1"/>
        <v>8.4112248589107477</v>
      </c>
      <c r="BL48" s="34">
        <f t="shared" si="2"/>
        <v>6.7181430141048306</v>
      </c>
      <c r="BM48" s="34">
        <f>VLOOKUP($AX48&amp;"_"&amp;$BC$14,データシート1!$A:$BT,MATCH($BC$12&amp;"_"&amp;BM$20,データシート1!$A$1:$BT$1,0),0)</f>
        <v>2.8242839165406117</v>
      </c>
      <c r="BN48" s="34">
        <f>VLOOKUP($AX48&amp;"_"&amp;$BC$14,データシート1!$A:$BT,MATCH($BC$12&amp;"_"&amp;BN$20,データシート1!$A$1:$BT$1,0),0)</f>
        <v>3.8938590975642193</v>
      </c>
      <c r="BO48" s="34">
        <f>VLOOKUP($AX48&amp;"_"&amp;$BC$14,データシート1!$A:$BT,MATCH($BC$12&amp;"_"&amp;BO$20,データシート1!$A$1:$BT$1,0),0)</f>
        <v>0.16879712748598699</v>
      </c>
      <c r="BP48" s="34">
        <f>VLOOKUP($AX48&amp;"_"&amp;$BC$14,データシート1!$A:$BT,MATCH($BC$12&amp;"_"&amp;BP$20,データシート1!$A$1:$BT$1,0),0)</f>
        <v>1.5242847173199303</v>
      </c>
      <c r="BQ48" s="34">
        <f>VLOOKUP($AX48&amp;"_"&amp;$BC$14,データシート1!$A:$BT,MATCH($BC$12&amp;"_"&amp;BQ$20,データシート1!$A$1:$BT$1,0),0)</f>
        <v>0</v>
      </c>
      <c r="BR48" s="35">
        <f t="shared" si="3"/>
        <v>26.400608162929849</v>
      </c>
      <c r="BT48" s="121" t="str">
        <f t="shared" si="4"/>
        <v>天塩町</v>
      </c>
      <c r="BU48" s="33">
        <f t="shared" si="25"/>
        <v>26.400608162929849</v>
      </c>
      <c r="BV48" s="59">
        <f t="shared" si="16"/>
        <v>0.25170704783141556</v>
      </c>
      <c r="BW48" s="59">
        <f t="shared" si="16"/>
        <v>0</v>
      </c>
      <c r="BX48" s="59">
        <f t="shared" si="16"/>
        <v>2.6649591374434324E-2</v>
      </c>
      <c r="BY48" s="59">
        <f t="shared" si="16"/>
        <v>0.22505745645698125</v>
      </c>
      <c r="BZ48" s="59">
        <f t="shared" si="16"/>
        <v>0.18232214444009151</v>
      </c>
      <c r="CA48" s="59">
        <f t="shared" si="32"/>
        <v>0.24737114491007015</v>
      </c>
      <c r="CB48" s="59">
        <f t="shared" si="32"/>
        <v>0.31859966281842267</v>
      </c>
      <c r="CC48" s="59">
        <f t="shared" si="32"/>
        <v>0.25446925209617116</v>
      </c>
      <c r="CD48" s="59">
        <f t="shared" si="32"/>
        <v>0.1069779869884324</v>
      </c>
      <c r="CE48" s="59">
        <f t="shared" si="32"/>
        <v>0.1474912651077388</v>
      </c>
      <c r="CF48" s="59">
        <f t="shared" si="32"/>
        <v>6.3936832986674075E-3</v>
      </c>
      <c r="CG48" s="59">
        <f t="shared" si="32"/>
        <v>5.7736727423584107E-2</v>
      </c>
      <c r="CH48" s="59">
        <f t="shared" si="32"/>
        <v>0</v>
      </c>
      <c r="CI48" s="122">
        <f t="shared" si="6"/>
        <v>1</v>
      </c>
      <c r="CK48" s="123" t="str">
        <f t="shared" si="7"/>
        <v>天塩町</v>
      </c>
      <c r="CL48" s="124">
        <f t="shared" si="17"/>
        <v>6.6452191416450441</v>
      </c>
      <c r="CM48" s="65">
        <f t="shared" si="18"/>
        <v>0</v>
      </c>
      <c r="CN48" s="66">
        <f t="shared" si="19"/>
        <v>0</v>
      </c>
      <c r="CO48" s="65">
        <f t="shared" si="20"/>
        <v>0</v>
      </c>
      <c r="CP48" s="66">
        <f t="shared" si="8"/>
        <v>0.70356541957863572</v>
      </c>
      <c r="CQ48" s="65">
        <f t="shared" si="21"/>
        <v>0</v>
      </c>
      <c r="CR48" s="66">
        <f t="shared" si="9"/>
        <v>5.9416537220664081</v>
      </c>
      <c r="CS48" s="65">
        <f t="shared" si="22"/>
        <v>0</v>
      </c>
      <c r="CT48" s="66">
        <f t="shared" si="10"/>
        <v>4.8134154947879546</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20486</v>
      </c>
      <c r="AY49" s="18" t="str">
        <f>IF(IFERROR(比較地域マスタ!$Z34,"")=0,"",IFERROR(比較地域マスタ!$Z34,""))</f>
        <v>小谷村</v>
      </c>
      <c r="BB49" s="110" t="str">
        <f t="shared" si="0"/>
        <v>20486</v>
      </c>
      <c r="BC49" s="1031" t="str">
        <f t="shared" si="0"/>
        <v>小谷村</v>
      </c>
      <c r="BD49" s="34">
        <f t="shared" si="14"/>
        <v>18.860521640015925</v>
      </c>
      <c r="BE49" s="34">
        <f t="shared" si="15"/>
        <v>1.8017253931197312</v>
      </c>
      <c r="BF49" s="34">
        <f>VLOOKUP($AX49&amp;"_"&amp;$BC$14,データシート1!$A:$BT,MATCH($BC$12&amp;"_"&amp;BF$20,データシート1!$A$1:$BT$1,0),0)</f>
        <v>0.33569873578371956</v>
      </c>
      <c r="BG49" s="34">
        <f>VLOOKUP($AX49&amp;"_"&amp;$BC$14,データシート1!$A:$BT,MATCH($BC$12&amp;"_"&amp;BG$20,データシート1!$A$1:$BT$1,0),0)</f>
        <v>0.61988311955447273</v>
      </c>
      <c r="BH49" s="34">
        <f>VLOOKUP($AX49&amp;"_"&amp;$BC$14,データシート1!$A:$BT,MATCH($BC$12&amp;"_"&amp;BH$20,データシート1!$A$1:$BT$1,0),0)</f>
        <v>0.84614353778153906</v>
      </c>
      <c r="BI49" s="34">
        <f>VLOOKUP($AX49&amp;"_"&amp;$BC$14,データシート1!$A:$BT,MATCH($BC$12&amp;"_"&amp;BI$20,データシート1!$A$1:$BT$1,0),0)</f>
        <v>4.3291802163609665</v>
      </c>
      <c r="BJ49" s="34">
        <f>VLOOKUP($AX49&amp;"_"&amp;$BC$14,データシート1!$A:$BT,MATCH($BC$12&amp;"_"&amp;BJ$20,データシート1!$A$1:$BT$1,0),0)</f>
        <v>4.548422162850013</v>
      </c>
      <c r="BK49" s="34">
        <f t="shared" si="1"/>
        <v>7.8061542244904372</v>
      </c>
      <c r="BL49" s="34">
        <f t="shared" si="2"/>
        <v>7.6486841958395519</v>
      </c>
      <c r="BM49" s="34">
        <f>VLOOKUP($AX49&amp;"_"&amp;$BC$14,データシート1!$A:$BT,MATCH($BC$12&amp;"_"&amp;BM$20,データシート1!$A$1:$BT$1,0),0)</f>
        <v>2.5048870347374153</v>
      </c>
      <c r="BN49" s="34">
        <f>VLOOKUP($AX49&amp;"_"&amp;$BC$14,データシート1!$A:$BT,MATCH($BC$12&amp;"_"&amp;BN$20,データシート1!$A$1:$BT$1,0),0)</f>
        <v>5.1437971611021363</v>
      </c>
      <c r="BO49" s="34">
        <f>VLOOKUP($AX49&amp;"_"&amp;$BC$14,データシート1!$A:$BT,MATCH($BC$12&amp;"_"&amp;BO$20,データシート1!$A$1:$BT$1,0),0)</f>
        <v>0.157470028650885</v>
      </c>
      <c r="BP49" s="34">
        <f>VLOOKUP($AX49&amp;"_"&amp;$BC$14,データシート1!$A:$BT,MATCH($BC$12&amp;"_"&amp;BP$20,データシート1!$A$1:$BT$1,0),0)</f>
        <v>0</v>
      </c>
      <c r="BQ49" s="34">
        <f>VLOOKUP($AX49&amp;"_"&amp;$BC$14,データシート1!$A:$BT,MATCH($BC$12&amp;"_"&amp;BQ$20,データシート1!$A$1:$BT$1,0),0)</f>
        <v>0.37503964319477912</v>
      </c>
      <c r="BR49" s="35">
        <f t="shared" si="3"/>
        <v>18.860521640015925</v>
      </c>
      <c r="BT49" s="121" t="str">
        <f t="shared" si="4"/>
        <v>小谷村</v>
      </c>
      <c r="BU49" s="33">
        <f t="shared" si="25"/>
        <v>18.860521640015925</v>
      </c>
      <c r="BV49" s="59">
        <f t="shared" si="16"/>
        <v>9.5528926903964986E-2</v>
      </c>
      <c r="BW49" s="59">
        <f t="shared" si="16"/>
        <v>1.779901649546508E-2</v>
      </c>
      <c r="BX49" s="59">
        <f t="shared" si="16"/>
        <v>3.2866700687603535E-2</v>
      </c>
      <c r="BY49" s="59">
        <f t="shared" si="16"/>
        <v>4.4863209720896385E-2</v>
      </c>
      <c r="BZ49" s="59">
        <f t="shared" si="16"/>
        <v>0.22953661086318242</v>
      </c>
      <c r="CA49" s="59">
        <f t="shared" si="32"/>
        <v>0.24116099488996809</v>
      </c>
      <c r="CB49" s="59">
        <f t="shared" si="32"/>
        <v>0.41388856435064358</v>
      </c>
      <c r="CC49" s="59">
        <f t="shared" si="32"/>
        <v>0.40553937700278231</v>
      </c>
      <c r="CD49" s="59">
        <f t="shared" si="32"/>
        <v>0.13281112169362566</v>
      </c>
      <c r="CE49" s="59">
        <f t="shared" si="32"/>
        <v>0.27272825530915662</v>
      </c>
      <c r="CF49" s="59">
        <f t="shared" si="32"/>
        <v>8.3491873478612876E-3</v>
      </c>
      <c r="CG49" s="59">
        <f t="shared" si="32"/>
        <v>0</v>
      </c>
      <c r="CH49" s="59">
        <f t="shared" si="32"/>
        <v>1.9884902992241018E-2</v>
      </c>
      <c r="CI49" s="122">
        <f t="shared" si="6"/>
        <v>1</v>
      </c>
      <c r="CK49" s="123" t="str">
        <f t="shared" si="7"/>
        <v>小谷村</v>
      </c>
      <c r="CL49" s="124">
        <f t="shared" si="17"/>
        <v>1.8017253931197312</v>
      </c>
      <c r="CM49" s="65">
        <f t="shared" si="18"/>
        <v>0</v>
      </c>
      <c r="CN49" s="66">
        <f t="shared" si="19"/>
        <v>0.33569873578371956</v>
      </c>
      <c r="CO49" s="65">
        <f t="shared" si="20"/>
        <v>0</v>
      </c>
      <c r="CP49" s="66">
        <f t="shared" si="8"/>
        <v>0.61988311955447273</v>
      </c>
      <c r="CQ49" s="65">
        <f t="shared" si="21"/>
        <v>0</v>
      </c>
      <c r="CR49" s="66">
        <f t="shared" si="9"/>
        <v>0.84614353778153906</v>
      </c>
      <c r="CS49" s="65">
        <f t="shared" si="22"/>
        <v>0</v>
      </c>
      <c r="CT49" s="66">
        <f t="shared" si="10"/>
        <v>4.3291802163609665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日野町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鳥取県</v>
      </c>
      <c r="AY4" s="1038" t="str">
        <f>年度マスタ!$J4</f>
        <v>日野町</v>
      </c>
      <c r="AZ4" s="1038" t="str">
        <f>年度マスタ!$K4</f>
        <v>31402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47302</v>
      </c>
      <c r="AY13" s="18" t="str">
        <f>IF(IFERROR(比較地域マスタ!$Z6,"")=0,"",IFERROR(比較地域マスタ!$Z6,""))</f>
        <v>大宜味村</v>
      </c>
      <c r="BC13" s="844" t="str">
        <f t="shared" ref="BC13:BC59" si="0">AX13</f>
        <v>47302</v>
      </c>
      <c r="BD13" s="1031" t="str">
        <f>AY13</f>
        <v>大宜味村</v>
      </c>
      <c r="BE13" s="34">
        <f>VLOOKUP($BC13&amp;"_"&amp;$AZ$7,データシート1!$A:$BT,MATCH("cb_"&amp;BE$12,データシート1!$A$1:$BT$1,0),0)</f>
        <v>88.4</v>
      </c>
      <c r="BF13" s="34">
        <f>VLOOKUP($BC13&amp;"_"&amp;$AZ$7,データシート1!$A:$BT,MATCH("cb_"&amp;BF$12,データシート1!$A$1:$BT$1,0),0)</f>
        <v>4096.5000000000018</v>
      </c>
      <c r="BG13" s="34">
        <f>VLOOKUP($BC13&amp;"_"&amp;$AZ$7,データシート1!$A:$BT,MATCH("cb_"&amp;BG$12,データシート1!$A$1:$BT$1,0),0)</f>
        <v>0</v>
      </c>
      <c r="BH13" s="34">
        <f>VLOOKUP($BC13&amp;"_"&amp;$AZ$7,データシート1!$A:$BT,MATCH("cb_"&amp;BH$12,データシート1!$A$1:$BT$1,0),0)</f>
        <v>370</v>
      </c>
      <c r="BI13" s="34">
        <f>VLOOKUP($BC13&amp;"_"&amp;$AZ$7,データシート1!$A:$BT,MATCH("cb_"&amp;BI$12,データシート1!$A$1:$BT$1,0),0)</f>
        <v>0</v>
      </c>
      <c r="BJ13" s="34">
        <f>VLOOKUP($BC13&amp;"_"&amp;$AZ$7,データシート1!$A:$BT,MATCH("cb_"&amp;BJ$12,データシート1!$A$1:$BT$1,0),0)</f>
        <v>0</v>
      </c>
      <c r="BK13" s="34">
        <f>SUM(BE13:BJ13)</f>
        <v>4554.9000000000015</v>
      </c>
      <c r="BL13" s="36"/>
      <c r="BM13" s="844" t="str">
        <f>AX13</f>
        <v>47302</v>
      </c>
      <c r="BN13" s="1031" t="str">
        <f>AY13</f>
        <v>大宜味村</v>
      </c>
      <c r="BO13" s="34">
        <f>BE13*VLOOKUP(BO$12,別紙!$B$4:$E$10,MATCH("設備利用率",別紙!$B$4:$E$4,0),0)/100*8760/10^3</f>
        <v>106.09060799999999</v>
      </c>
      <c r="BP13" s="34">
        <f>BF13*VLOOKUP(BP$12,別紙!$B$4:$E$10,MATCH("設備利用率",別紙!$B$4:$E$4,0),0)/100*8760/10^3</f>
        <v>5418.686340000002</v>
      </c>
      <c r="BQ13" s="34">
        <f>BG13*VLOOKUP(BQ$12,別紙!$B$4:$E$10,MATCH("設備利用率",別紙!$B$4:$E$4,0),0)/100*8760/10^3</f>
        <v>0</v>
      </c>
      <c r="BR13" s="34">
        <f>BH13*VLOOKUP(BR$12,別紙!$B$4:$E$10,MATCH("設備利用率",別紙!$B$4:$E$4,0),0)/100*8760/10^3</f>
        <v>1944.72</v>
      </c>
      <c r="BS13" s="34">
        <f>BI13*VLOOKUP(BS$12,別紙!$B$4:$E$10,MATCH("設備利用率",別紙!$B$4:$E$4,0),0)/100*8760/10^3</f>
        <v>0</v>
      </c>
      <c r="BT13" s="34">
        <f>BJ13*VLOOKUP(BT$12,別紙!$B$4:$E$10,MATCH("設備利用率",別紙!$B$4:$E$4,0),0)/100*8760/10^3</f>
        <v>0</v>
      </c>
      <c r="BU13" s="34">
        <f>SUM(BO13:BT13)</f>
        <v>7469.4969480000027</v>
      </c>
      <c r="BV13" s="36"/>
      <c r="BW13" s="33" t="str">
        <f>AX13</f>
        <v>47302</v>
      </c>
      <c r="BX13" s="33" t="str">
        <f>AY13</f>
        <v>大宜味村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13966.327930001675</v>
      </c>
      <c r="BZ13" s="36"/>
      <c r="CA13" s="33" t="str">
        <f>AX13</f>
        <v>47302</v>
      </c>
      <c r="CB13" s="33" t="str">
        <f>AY13</f>
        <v>大宜味村</v>
      </c>
      <c r="CC13" s="223">
        <f>BO13/$BY13</f>
        <v>7.5961704845911686E-3</v>
      </c>
      <c r="CD13" s="223">
        <f t="shared" ref="CD13:CH28" si="1">BP13/$BY13</f>
        <v>0.38798217879159824</v>
      </c>
      <c r="CE13" s="223">
        <f t="shared" si="1"/>
        <v>0</v>
      </c>
      <c r="CF13" s="223">
        <f t="shared" si="1"/>
        <v>0.13924347256822336</v>
      </c>
      <c r="CG13" s="223">
        <f t="shared" si="1"/>
        <v>0</v>
      </c>
      <c r="CH13" s="223">
        <f t="shared" si="1"/>
        <v>0</v>
      </c>
      <c r="CI13" s="223">
        <f>BU13/BY13</f>
        <v>0.53482182184441285</v>
      </c>
      <c r="CK13" s="18" t="str">
        <f>AX13</f>
        <v>47302</v>
      </c>
      <c r="CL13" s="18" t="str">
        <f>AY13</f>
        <v>大宜味村</v>
      </c>
      <c r="CM13" s="18">
        <f>VLOOKUP($CK13&amp;"_"&amp;$AZ$7,データシート1!$A:$BT,MATCH("ca_太陽光発電（10kW未満）",データシート1!$A$1:$BT$1,0),0)</f>
        <v>13</v>
      </c>
      <c r="CN13" s="18">
        <f>VLOOKUP($CK13&amp;"_"&amp;$AZ$5,データシート1!$A:$BT,MATCH("ab_家庭",データシート1!$A$1:$BT$1,0),0)</f>
        <v>1709</v>
      </c>
      <c r="CO13" s="223">
        <f>CM13/CN13</f>
        <v>7.6067875950848445E-3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03484</v>
      </c>
      <c r="AY14" s="18" t="str">
        <f>IF(IFERROR(比較地域マスタ!$Z7,"")=0,"",IFERROR(比較地域マスタ!$Z7,""))</f>
        <v>田野畑村</v>
      </c>
      <c r="BC14" s="844" t="str">
        <f t="shared" si="0"/>
        <v>03484</v>
      </c>
      <c r="BD14" s="1031" t="str">
        <f t="shared" ref="BD14:BD60" si="2">AY14</f>
        <v>田野畑村</v>
      </c>
      <c r="BE14" s="34">
        <f>VLOOKUP($BC14&amp;"_"&amp;$AZ$7,データシート1!$A:$BT,MATCH("cb_"&amp;BE$12,データシート1!$A$1:$BT$1,0),0)</f>
        <v>466.90000000000003</v>
      </c>
      <c r="BF14" s="34">
        <f>VLOOKUP($BC14&amp;"_"&amp;$AZ$7,データシート1!$A:$BT,MATCH("cb_"&amp;BF$12,データシート1!$A$1:$BT$1,0),0)</f>
        <v>3320.4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3787.3</v>
      </c>
      <c r="BL14" s="36"/>
      <c r="BM14" s="844" t="str">
        <f t="shared" ref="BM14:BM60" si="4">AX14</f>
        <v>03484</v>
      </c>
      <c r="BN14" s="1031" t="str">
        <f t="shared" ref="BN14:BN60" si="5">AY14</f>
        <v>田野畑村</v>
      </c>
      <c r="BO14" s="34">
        <f>BE14*VLOOKUP(BO$12,別紙!$B$4:$E$10,MATCH("設備利用率",別紙!$B$4:$E$4,0),0)/100*8760/10^3</f>
        <v>560.33602800000006</v>
      </c>
      <c r="BP14" s="34">
        <f>BF14*VLOOKUP(BP$12,別紙!$B$4:$E$10,MATCH("設備利用率",別紙!$B$4:$E$4,0),0)/100*8760/10^3</f>
        <v>4392.0923040000007</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4952.4283320000004</v>
      </c>
      <c r="BV14" s="36"/>
      <c r="BW14" s="33" t="str">
        <f t="shared" ref="BW14:BW60" si="7">AX14</f>
        <v>03484</v>
      </c>
      <c r="BX14" s="33" t="str">
        <f t="shared" ref="BX14:BX60" si="8">AY14</f>
        <v>田野畑村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13764.190262749458</v>
      </c>
      <c r="BZ14" s="36"/>
      <c r="CA14" s="33" t="str">
        <f t="shared" ref="CA14:CA60" si="9">AX14</f>
        <v>03484</v>
      </c>
      <c r="CB14" s="33" t="str">
        <f t="shared" ref="CB14:CB60" si="10">AY14</f>
        <v>田野畑村</v>
      </c>
      <c r="CC14" s="223">
        <f t="shared" ref="CC14:CC60" si="11">BO14/$BY14</f>
        <v>4.0709697941073826E-2</v>
      </c>
      <c r="CD14" s="223">
        <f t="shared" si="1"/>
        <v>0.31909558209802463</v>
      </c>
      <c r="CE14" s="223">
        <f t="shared" si="1"/>
        <v>0</v>
      </c>
      <c r="CF14" s="223">
        <f t="shared" si="1"/>
        <v>0</v>
      </c>
      <c r="CG14" s="223">
        <f t="shared" si="1"/>
        <v>0</v>
      </c>
      <c r="CH14" s="223">
        <f t="shared" si="1"/>
        <v>0</v>
      </c>
      <c r="CI14" s="223">
        <f t="shared" ref="CI14:CI60" si="12">BU14/BY14</f>
        <v>0.3598052800390984</v>
      </c>
      <c r="CK14" s="18" t="str">
        <f t="shared" ref="CK14:CK60" si="13">AX14</f>
        <v>03484</v>
      </c>
      <c r="CL14" s="18" t="str">
        <f t="shared" ref="CL14:CL60" si="14">AY14</f>
        <v>田野畑村</v>
      </c>
      <c r="CM14" s="18">
        <f>VLOOKUP($CK14&amp;"_"&amp;$AZ$7,データシート1!$A:$BT,MATCH("ca_太陽光発電（10kW未満）",データシート1!$A$1:$BT$1,0),0)</f>
        <v>88</v>
      </c>
      <c r="CN14" s="18">
        <f>VLOOKUP($CK14&amp;"_"&amp;$AZ$5,データシート1!$A:$BT,MATCH("ab_家庭",データシート1!$A$1:$BT$1,0),0)</f>
        <v>1359</v>
      </c>
      <c r="CO14" s="223">
        <f t="shared" ref="CO14:CO60" si="15">CM14/CN14</f>
        <v>6.4753495217071383E-2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05368</v>
      </c>
      <c r="AY15" s="18" t="str">
        <f>IF(IFERROR(比較地域マスタ!$Z8,"")=0,"",IFERROR(比較地域マスタ!$Z8,""))</f>
        <v>大潟村</v>
      </c>
      <c r="BC15" s="844" t="str">
        <f t="shared" si="0"/>
        <v>05368</v>
      </c>
      <c r="BD15" s="1031" t="str">
        <f t="shared" si="2"/>
        <v>大潟村</v>
      </c>
      <c r="BE15" s="34">
        <f>VLOOKUP($BC15&amp;"_"&amp;$AZ$7,データシート1!$A:$BT,MATCH("cb_"&amp;BE$12,データシート1!$A$1:$BT$1,0),0)</f>
        <v>354.9</v>
      </c>
      <c r="BF15" s="34">
        <f>VLOOKUP($BC15&amp;"_"&amp;$AZ$7,データシート1!$A:$BT,MATCH("cb_"&amp;BF$12,データシート1!$A$1:$BT$1,0),0)</f>
        <v>1587.3000000000002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1942.2000000000003</v>
      </c>
      <c r="BL15" s="36"/>
      <c r="BM15" s="844" t="str">
        <f t="shared" si="4"/>
        <v>05368</v>
      </c>
      <c r="BN15" s="1031" t="str">
        <f t="shared" si="5"/>
        <v>大潟村</v>
      </c>
      <c r="BO15" s="34">
        <f>BE15*VLOOKUP(BO$12,別紙!$B$4:$E$10,MATCH("設備利用率",別紙!$B$4:$E$4,0),0)/100*8760/10^3</f>
        <v>425.92258799999991</v>
      </c>
      <c r="BP15" s="34">
        <f>BF15*VLOOKUP(BP$12,別紙!$B$4:$E$10,MATCH("設備利用率",別紙!$B$4:$E$4,0),0)/100*8760/10^3</f>
        <v>2099.6169480000003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2525.5395360000002</v>
      </c>
      <c r="BV15" s="36"/>
      <c r="BW15" s="33" t="str">
        <f t="shared" si="7"/>
        <v>05368</v>
      </c>
      <c r="BX15" s="33" t="str">
        <f t="shared" si="8"/>
        <v>大潟村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26290.352326543009</v>
      </c>
      <c r="BZ15" s="36"/>
      <c r="CA15" s="33" t="str">
        <f t="shared" si="9"/>
        <v>05368</v>
      </c>
      <c r="CB15" s="33" t="str">
        <f t="shared" si="10"/>
        <v>大潟村</v>
      </c>
      <c r="CC15" s="223">
        <f t="shared" si="11"/>
        <v>1.6200718145948319E-2</v>
      </c>
      <c r="CD15" s="223">
        <f t="shared" si="1"/>
        <v>7.9862640177712857E-2</v>
      </c>
      <c r="CE15" s="223">
        <f t="shared" si="1"/>
        <v>0</v>
      </c>
      <c r="CF15" s="223">
        <f t="shared" si="1"/>
        <v>0</v>
      </c>
      <c r="CG15" s="223">
        <f t="shared" si="1"/>
        <v>0</v>
      </c>
      <c r="CH15" s="223">
        <f t="shared" si="1"/>
        <v>0</v>
      </c>
      <c r="CI15" s="223">
        <f t="shared" si="12"/>
        <v>9.6063358323661169E-2</v>
      </c>
      <c r="CK15" s="18" t="str">
        <f t="shared" si="13"/>
        <v>05368</v>
      </c>
      <c r="CL15" s="18" t="str">
        <f t="shared" si="14"/>
        <v>大潟村</v>
      </c>
      <c r="CM15" s="18">
        <f>VLOOKUP($CK15&amp;"_"&amp;$AZ$7,データシート1!$A:$BT,MATCH("ca_太陽光発電（10kW未満）",データシート1!$A$1:$BT$1,0),0)</f>
        <v>74</v>
      </c>
      <c r="CN15" s="18">
        <f>VLOOKUP($CK15&amp;"_"&amp;$AZ$5,データシート1!$A:$BT,MATCH("ab_家庭",データシート1!$A$1:$BT$1,0),0)</f>
        <v>1133</v>
      </c>
      <c r="CO15" s="223">
        <f t="shared" si="15"/>
        <v>6.5313327449249781E-2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07484</v>
      </c>
      <c r="AY16" s="18" t="str">
        <f>IF(IFERROR(比較地域マスタ!$Z9,"")=0,"",IFERROR(比較地域マスタ!$Z9,""))</f>
        <v>鮫川村</v>
      </c>
      <c r="BC16" s="844" t="str">
        <f t="shared" si="0"/>
        <v>07484</v>
      </c>
      <c r="BD16" s="1031" t="str">
        <f t="shared" si="2"/>
        <v>鮫川村</v>
      </c>
      <c r="BE16" s="34">
        <f>VLOOKUP($BC16&amp;"_"&amp;$AZ$7,データシート1!$A:$BT,MATCH("cb_"&amp;BE$12,データシート1!$A$1:$BT$1,0),0)</f>
        <v>590.69999999999982</v>
      </c>
      <c r="BF16" s="34">
        <f>VLOOKUP($BC16&amp;"_"&amp;$AZ$7,データシート1!$A:$BT,MATCH("cb_"&amp;BF$12,データシート1!$A$1:$BT$1,0),0)</f>
        <v>27076.700000000004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27667.400000000005</v>
      </c>
      <c r="BL16" s="36"/>
      <c r="BM16" s="844" t="str">
        <f t="shared" si="4"/>
        <v>07484</v>
      </c>
      <c r="BN16" s="1031" t="str">
        <f t="shared" si="5"/>
        <v>鮫川村</v>
      </c>
      <c r="BO16" s="34">
        <f>BE16*VLOOKUP(BO$12,別紙!$B$4:$E$10,MATCH("設備利用率",別紙!$B$4:$E$4,0),0)/100*8760/10^3</f>
        <v>708.91088399999978</v>
      </c>
      <c r="BP16" s="34">
        <f>BF16*VLOOKUP(BP$12,別紙!$B$4:$E$10,MATCH("設備利用率",別紙!$B$4:$E$4,0),0)/100*8760/10^3</f>
        <v>35815.975692000007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36524.886576000004</v>
      </c>
      <c r="BV16" s="36"/>
      <c r="BW16" s="33" t="str">
        <f t="shared" si="7"/>
        <v>07484</v>
      </c>
      <c r="BX16" s="33" t="str">
        <f t="shared" si="8"/>
        <v>鮫川村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12490.96211698025</v>
      </c>
      <c r="BZ16" s="36"/>
      <c r="CA16" s="33" t="str">
        <f t="shared" si="9"/>
        <v>07484</v>
      </c>
      <c r="CB16" s="33" t="str">
        <f t="shared" si="10"/>
        <v>鮫川村</v>
      </c>
      <c r="CC16" s="223">
        <f t="shared" si="11"/>
        <v>5.6753905532729479E-2</v>
      </c>
      <c r="CD16" s="223">
        <f t="shared" si="1"/>
        <v>2.8673512381653663</v>
      </c>
      <c r="CE16" s="223">
        <f t="shared" si="1"/>
        <v>0</v>
      </c>
      <c r="CF16" s="223">
        <f t="shared" si="1"/>
        <v>0</v>
      </c>
      <c r="CG16" s="223">
        <f t="shared" si="1"/>
        <v>0</v>
      </c>
      <c r="CH16" s="223">
        <f t="shared" si="1"/>
        <v>0</v>
      </c>
      <c r="CI16" s="223">
        <f t="shared" si="12"/>
        <v>2.9241051436980956</v>
      </c>
      <c r="CK16" s="18" t="str">
        <f t="shared" si="13"/>
        <v>07484</v>
      </c>
      <c r="CL16" s="18" t="str">
        <f t="shared" si="14"/>
        <v>鮫川村</v>
      </c>
      <c r="CM16" s="18">
        <f>VLOOKUP($CK16&amp;"_"&amp;$AZ$7,データシート1!$A:$BT,MATCH("ca_太陽光発電（10kW未満）",データシート1!$A$1:$BT$1,0),0)</f>
        <v>110</v>
      </c>
      <c r="CN16" s="18">
        <f>VLOOKUP($CK16&amp;"_"&amp;$AZ$5,データシート1!$A:$BT,MATCH("ab_家庭",データシート1!$A$1:$BT$1,0),0)</f>
        <v>1070</v>
      </c>
      <c r="CO16" s="223">
        <f t="shared" si="15"/>
        <v>0.10280373831775701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37364</v>
      </c>
      <c r="AY17" s="18" t="str">
        <f>IF(IFERROR(比較地域マスタ!$Z10,"")=0,"",IFERROR(比較地域マスタ!$Z10,""))</f>
        <v>直島町</v>
      </c>
      <c r="BC17" s="844" t="str">
        <f t="shared" si="0"/>
        <v>37364</v>
      </c>
      <c r="BD17" s="1031" t="str">
        <f t="shared" si="2"/>
        <v>直島町</v>
      </c>
      <c r="BE17" s="34">
        <f>VLOOKUP($BC17&amp;"_"&amp;$AZ$7,データシート1!$A:$BT,MATCH("cb_"&amp;BE$12,データシート1!$A$1:$BT$1,0),0)</f>
        <v>219.30000000000007</v>
      </c>
      <c r="BF17" s="34">
        <f>VLOOKUP($BC17&amp;"_"&amp;$AZ$7,データシート1!$A:$BT,MATCH("cb_"&amp;BF$12,データシート1!$A$1:$BT$1,0),0)</f>
        <v>1634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1853.3000000000002</v>
      </c>
      <c r="BL17" s="36"/>
      <c r="BM17" s="844" t="str">
        <f t="shared" si="4"/>
        <v>37364</v>
      </c>
      <c r="BN17" s="1031" t="str">
        <f t="shared" si="5"/>
        <v>直島町</v>
      </c>
      <c r="BO17" s="34">
        <f>BE17*VLOOKUP(BO$12,別紙!$B$4:$E$10,MATCH("設備利用率",別紙!$B$4:$E$4,0),0)/100*8760/10^3</f>
        <v>263.18631600000003</v>
      </c>
      <c r="BP17" s="34">
        <f>BF17*VLOOKUP(BP$12,別紙!$B$4:$E$10,MATCH("設備利用率",別紙!$B$4:$E$4,0),0)/100*8760/10^3</f>
        <v>2161.3898399999998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2424.5761560000001</v>
      </c>
      <c r="BV17" s="36"/>
      <c r="BW17" s="33" t="str">
        <f t="shared" si="7"/>
        <v>37364</v>
      </c>
      <c r="BX17" s="33" t="str">
        <f t="shared" si="8"/>
        <v>直島町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477681.93873979308</v>
      </c>
      <c r="BZ17" s="36"/>
      <c r="CA17" s="33" t="str">
        <f t="shared" si="9"/>
        <v>37364</v>
      </c>
      <c r="CB17" s="33" t="str">
        <f t="shared" si="10"/>
        <v>直島町</v>
      </c>
      <c r="CC17" s="223">
        <f t="shared" si="11"/>
        <v>5.5096560002735435E-4</v>
      </c>
      <c r="CD17" s="223">
        <f t="shared" si="1"/>
        <v>4.5247468340589075E-3</v>
      </c>
      <c r="CE17" s="223">
        <f t="shared" si="1"/>
        <v>0</v>
      </c>
      <c r="CF17" s="223">
        <f t="shared" si="1"/>
        <v>0</v>
      </c>
      <c r="CG17" s="223">
        <f t="shared" si="1"/>
        <v>0</v>
      </c>
      <c r="CH17" s="223">
        <f t="shared" si="1"/>
        <v>0</v>
      </c>
      <c r="CI17" s="223">
        <f t="shared" si="12"/>
        <v>5.0757124340862622E-3</v>
      </c>
      <c r="CK17" s="18" t="str">
        <f t="shared" si="13"/>
        <v>37364</v>
      </c>
      <c r="CL17" s="18" t="str">
        <f t="shared" si="14"/>
        <v>直島町</v>
      </c>
      <c r="CM17" s="18">
        <f>VLOOKUP($CK17&amp;"_"&amp;$AZ$7,データシート1!$A:$BT,MATCH("ca_太陽光発電（10kW未満）",データシート1!$A$1:$BT$1,0),0)</f>
        <v>48</v>
      </c>
      <c r="CN17" s="18">
        <f>VLOOKUP($CK17&amp;"_"&amp;$AZ$5,データシート1!$A:$BT,MATCH("ab_家庭",データシート1!$A$1:$BT$1,0),0)</f>
        <v>1544</v>
      </c>
      <c r="CO17" s="223">
        <f t="shared" si="15"/>
        <v>3.1088082901554404E-2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07423</v>
      </c>
      <c r="AY18" s="18" t="str">
        <f>IF(IFERROR(比較地域マスタ!$Z11,"")=0,"",IFERROR(比較地域マスタ!$Z11,""))</f>
        <v>柳津町</v>
      </c>
      <c r="BC18" s="844" t="str">
        <f t="shared" si="0"/>
        <v>07423</v>
      </c>
      <c r="BD18" s="1031" t="str">
        <f t="shared" si="2"/>
        <v>柳津町</v>
      </c>
      <c r="BE18" s="34">
        <f>VLOOKUP($BC18&amp;"_"&amp;$AZ$7,データシート1!$A:$BT,MATCH("cb_"&amp;BE$12,データシート1!$A$1:$BT$1,0),0)</f>
        <v>169.89999999999998</v>
      </c>
      <c r="BF18" s="34">
        <f>VLOOKUP($BC18&amp;"_"&amp;$AZ$7,データシート1!$A:$BT,MATCH("cb_"&amp;BF$12,データシート1!$A$1:$BT$1,0),0)</f>
        <v>215.8</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385.7</v>
      </c>
      <c r="BL18" s="36"/>
      <c r="BM18" s="844" t="str">
        <f t="shared" si="4"/>
        <v>07423</v>
      </c>
      <c r="BN18" s="1031" t="str">
        <f t="shared" si="5"/>
        <v>柳津町</v>
      </c>
      <c r="BO18" s="34">
        <f>BE18*VLOOKUP(BO$12,別紙!$B$4:$E$10,MATCH("設備利用率",別紙!$B$4:$E$4,0),0)/100*8760/10^3</f>
        <v>203.90038799999994</v>
      </c>
      <c r="BP18" s="34">
        <f>BF18*VLOOKUP(BP$12,別紙!$B$4:$E$10,MATCH("設備利用率",別紙!$B$4:$E$4,0),0)/100*8760/10^3</f>
        <v>285.45160800000002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489.35199599999999</v>
      </c>
      <c r="BV18" s="36"/>
      <c r="BW18" s="33" t="str">
        <f t="shared" si="7"/>
        <v>07423</v>
      </c>
      <c r="BX18" s="33" t="str">
        <f t="shared" si="8"/>
        <v>柳津町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15634.647431671552</v>
      </c>
      <c r="BZ18" s="36"/>
      <c r="CA18" s="33" t="str">
        <f t="shared" si="9"/>
        <v>07423</v>
      </c>
      <c r="CB18" s="33" t="str">
        <f t="shared" si="10"/>
        <v>柳津町</v>
      </c>
      <c r="CC18" s="223">
        <f t="shared" si="11"/>
        <v>1.3041572500506349E-2</v>
      </c>
      <c r="CD18" s="223">
        <f t="shared" si="1"/>
        <v>1.8257630000773316E-2</v>
      </c>
      <c r="CE18" s="223">
        <f t="shared" si="1"/>
        <v>0</v>
      </c>
      <c r="CF18" s="223">
        <f t="shared" si="1"/>
        <v>0</v>
      </c>
      <c r="CG18" s="223">
        <f t="shared" si="1"/>
        <v>0</v>
      </c>
      <c r="CH18" s="223">
        <f t="shared" si="1"/>
        <v>0</v>
      </c>
      <c r="CI18" s="223">
        <f t="shared" si="12"/>
        <v>3.1299202501279669E-2</v>
      </c>
      <c r="CK18" s="18" t="str">
        <f t="shared" si="13"/>
        <v>07423</v>
      </c>
      <c r="CL18" s="18" t="str">
        <f t="shared" si="14"/>
        <v>柳津町</v>
      </c>
      <c r="CM18" s="18">
        <f>VLOOKUP($CK18&amp;"_"&amp;$AZ$7,データシート1!$A:$BT,MATCH("ca_太陽光発電（10kW未満）",データシート1!$A$1:$BT$1,0),0)</f>
        <v>34</v>
      </c>
      <c r="CN18" s="18">
        <f>VLOOKUP($CK18&amp;"_"&amp;$AZ$5,データシート1!$A:$BT,MATCH("ab_家庭",データシート1!$A$1:$BT$1,0),0)</f>
        <v>1249</v>
      </c>
      <c r="CO18" s="223">
        <f t="shared" si="15"/>
        <v>2.722177742193755E-2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01645</v>
      </c>
      <c r="AY19" s="18" t="str">
        <f>IF(IFERROR(比較地域マスタ!$Z12,"")=0,"",IFERROR(比較地域マスタ!$Z12,""))</f>
        <v>豊頃町</v>
      </c>
      <c r="BC19" s="844" t="str">
        <f t="shared" si="0"/>
        <v>01645</v>
      </c>
      <c r="BD19" s="1031" t="str">
        <f t="shared" si="2"/>
        <v>豊頃町</v>
      </c>
      <c r="BE19" s="34">
        <f>VLOOKUP($BC19&amp;"_"&amp;$AZ$7,データシート1!$A:$BT,MATCH("cb_"&amp;BE$12,データシート1!$A$1:$BT$1,0),0)</f>
        <v>587.87899999999991</v>
      </c>
      <c r="BF19" s="34">
        <f>VLOOKUP($BC19&amp;"_"&amp;$AZ$7,データシート1!$A:$BT,MATCH("cb_"&amp;BF$12,データシート1!$A$1:$BT$1,0),0)</f>
        <v>27638.9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28226.779000000002</v>
      </c>
      <c r="BL19" s="36"/>
      <c r="BM19" s="844" t="str">
        <f t="shared" si="4"/>
        <v>01645</v>
      </c>
      <c r="BN19" s="1031" t="str">
        <f t="shared" si="5"/>
        <v>豊頃町</v>
      </c>
      <c r="BO19" s="34">
        <f>BE19*VLOOKUP(BO$12,別紙!$B$4:$E$10,MATCH("設備利用率",別紙!$B$4:$E$4,0),0)/100*8760/10^3</f>
        <v>705.52534547999994</v>
      </c>
      <c r="BP19" s="34">
        <f>BF19*VLOOKUP(BP$12,別紙!$B$4:$E$10,MATCH("設備利用率",別紙!$B$4:$E$4,0),0)/100*8760/10^3</f>
        <v>36559.631364000001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37265.156709479998</v>
      </c>
      <c r="BV19" s="36"/>
      <c r="BW19" s="33" t="str">
        <f t="shared" si="7"/>
        <v>01645</v>
      </c>
      <c r="BX19" s="33" t="str">
        <f t="shared" si="8"/>
        <v>豊頃町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13336.772077856562</v>
      </c>
      <c r="BZ19" s="36"/>
      <c r="CA19" s="33" t="str">
        <f t="shared" si="9"/>
        <v>01645</v>
      </c>
      <c r="CB19" s="33" t="str">
        <f t="shared" si="10"/>
        <v>豊頃町</v>
      </c>
      <c r="CC19" s="223">
        <f t="shared" si="11"/>
        <v>5.2900757496741252E-2</v>
      </c>
      <c r="CD19" s="223">
        <f t="shared" si="1"/>
        <v>2.7412653639557236</v>
      </c>
      <c r="CE19" s="223">
        <f t="shared" si="1"/>
        <v>0</v>
      </c>
      <c r="CF19" s="223">
        <f t="shared" si="1"/>
        <v>0</v>
      </c>
      <c r="CG19" s="223">
        <f t="shared" si="1"/>
        <v>0</v>
      </c>
      <c r="CH19" s="223">
        <f t="shared" si="1"/>
        <v>0</v>
      </c>
      <c r="CI19" s="223">
        <f t="shared" si="12"/>
        <v>2.7941661214524647</v>
      </c>
      <c r="CK19" s="18" t="str">
        <f t="shared" si="13"/>
        <v>01645</v>
      </c>
      <c r="CL19" s="18" t="str">
        <f t="shared" si="14"/>
        <v>豊頃町</v>
      </c>
      <c r="CM19" s="18">
        <f>VLOOKUP($CK19&amp;"_"&amp;$AZ$7,データシート1!$A:$BT,MATCH("ca_太陽光発電（10kW未満）",データシート1!$A$1:$BT$1,0),0)</f>
        <v>75</v>
      </c>
      <c r="CN19" s="18">
        <f>VLOOKUP($CK19&amp;"_"&amp;$AZ$5,データシート1!$A:$BT,MATCH("ab_家庭",データシート1!$A$1:$BT$1,0),0)</f>
        <v>1464</v>
      </c>
      <c r="CO19" s="223">
        <f t="shared" si="15"/>
        <v>5.1229508196721313E-2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01468</v>
      </c>
      <c r="AY20" s="18" t="str">
        <f>IF(IFERROR(比較地域マスタ!$Z13,"")=0,"",IFERROR(比較地域マスタ!$Z13,""))</f>
        <v>下川町</v>
      </c>
      <c r="BC20" s="844" t="str">
        <f t="shared" si="0"/>
        <v>01468</v>
      </c>
      <c r="BD20" s="1031" t="str">
        <f t="shared" si="2"/>
        <v>下川町</v>
      </c>
      <c r="BE20" s="34">
        <f>VLOOKUP($BC20&amp;"_"&amp;$AZ$7,データシート1!$A:$BT,MATCH("cb_"&amp;BE$12,データシート1!$A$1:$BT$1,0),0)</f>
        <v>58.155000000000001</v>
      </c>
      <c r="BF20" s="34">
        <f>VLOOKUP($BC20&amp;"_"&amp;$AZ$7,データシート1!$A:$BT,MATCH("cb_"&amp;BF$12,データシート1!$A$1:$BT$1,0),0)</f>
        <v>20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2246.5</v>
      </c>
      <c r="BK20" s="34">
        <f t="shared" si="3"/>
        <v>2324.6550000000002</v>
      </c>
      <c r="BL20" s="36"/>
      <c r="BM20" s="844" t="str">
        <f t="shared" si="4"/>
        <v>01468</v>
      </c>
      <c r="BN20" s="1031" t="str">
        <f t="shared" si="5"/>
        <v>下川町</v>
      </c>
      <c r="BO20" s="34">
        <f>BE20*VLOOKUP(BO$12,別紙!$B$4:$E$10,MATCH("設備利用率",別紙!$B$4:$E$4,0),0)/100*8760/10^3</f>
        <v>69.792978599999998</v>
      </c>
      <c r="BP20" s="34">
        <f>BF20*VLOOKUP(BP$12,別紙!$B$4:$E$10,MATCH("設備利用率",別紙!$B$4:$E$4,0),0)/100*8760/10^3</f>
        <v>26.455200000000001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15743.472</v>
      </c>
      <c r="BU20" s="34">
        <f t="shared" si="6"/>
        <v>15839.720178600001</v>
      </c>
      <c r="BV20" s="36"/>
      <c r="BW20" s="33" t="str">
        <f t="shared" si="7"/>
        <v>01468</v>
      </c>
      <c r="BX20" s="33" t="str">
        <f t="shared" si="8"/>
        <v>下川町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17386.207686417783</v>
      </c>
      <c r="BZ20" s="36"/>
      <c r="CA20" s="33" t="str">
        <f t="shared" si="9"/>
        <v>01468</v>
      </c>
      <c r="CB20" s="33" t="str">
        <f t="shared" si="10"/>
        <v>下川町</v>
      </c>
      <c r="CC20" s="223">
        <f t="shared" si="11"/>
        <v>4.014272684348682E-3</v>
      </c>
      <c r="CD20" s="223">
        <f t="shared" si="1"/>
        <v>1.5216199229385126E-3</v>
      </c>
      <c r="CE20" s="223">
        <f t="shared" si="1"/>
        <v>0</v>
      </c>
      <c r="CF20" s="223">
        <f t="shared" si="1"/>
        <v>0</v>
      </c>
      <c r="CG20" s="223">
        <f t="shared" si="1"/>
        <v>0</v>
      </c>
      <c r="CH20" s="223">
        <f t="shared" si="1"/>
        <v>0.90551500844539556</v>
      </c>
      <c r="CI20" s="223">
        <f t="shared" si="12"/>
        <v>0.91105090105268272</v>
      </c>
      <c r="CK20" s="18" t="str">
        <f t="shared" si="13"/>
        <v>01468</v>
      </c>
      <c r="CL20" s="18" t="str">
        <f t="shared" si="14"/>
        <v>下川町</v>
      </c>
      <c r="CM20" s="18">
        <f>VLOOKUP($CK20&amp;"_"&amp;$AZ$7,データシート1!$A:$BT,MATCH("ca_太陽光発電（10kW未満）",データシート1!$A$1:$BT$1,0),0)</f>
        <v>14</v>
      </c>
      <c r="CN20" s="18">
        <f>VLOOKUP($CK20&amp;"_"&amp;$AZ$5,データシート1!$A:$BT,MATCH("ab_家庭",データシート1!$A$1:$BT$1,0),0)</f>
        <v>1650</v>
      </c>
      <c r="CO20" s="223">
        <f t="shared" si="15"/>
        <v>8.4848484848484857E-3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39302</v>
      </c>
      <c r="AY21" s="18" t="str">
        <f>IF(IFERROR(比較地域マスタ!$Z14,"")=0,"",IFERROR(比較地域マスタ!$Z14,""))</f>
        <v>奈半利町</v>
      </c>
      <c r="BC21" s="844" t="str">
        <f t="shared" si="0"/>
        <v>39302</v>
      </c>
      <c r="BD21" s="1031" t="str">
        <f t="shared" si="2"/>
        <v>奈半利町</v>
      </c>
      <c r="BE21" s="34">
        <f>VLOOKUP($BC21&amp;"_"&amp;$AZ$7,データシート1!$A:$BT,MATCH("cb_"&amp;BE$12,データシート1!$A$1:$BT$1,0),0)</f>
        <v>434.19599999999997</v>
      </c>
      <c r="BF21" s="34">
        <f>VLOOKUP($BC21&amp;"_"&amp;$AZ$7,データシート1!$A:$BT,MATCH("cb_"&amp;BF$12,データシート1!$A$1:$BT$1,0),0)</f>
        <v>4895.9999999999982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5330.1959999999981</v>
      </c>
      <c r="BL21" s="36"/>
      <c r="BM21" s="844" t="str">
        <f t="shared" si="4"/>
        <v>39302</v>
      </c>
      <c r="BN21" s="1031" t="str">
        <f t="shared" si="5"/>
        <v>奈半利町</v>
      </c>
      <c r="BO21" s="34">
        <f>BE21*VLOOKUP(BO$12,別紙!$B$4:$E$10,MATCH("設備利用率",別紙!$B$4:$E$4,0),0)/100*8760/10^3</f>
        <v>521.08730351999986</v>
      </c>
      <c r="BP21" s="34">
        <f>BF21*VLOOKUP(BP$12,別紙!$B$4:$E$10,MATCH("設備利用率",別紙!$B$4:$E$4,0),0)/100*8760/10^3</f>
        <v>6476.2329599999985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6997.3202635199987</v>
      </c>
      <c r="BV21" s="36"/>
      <c r="BW21" s="33" t="str">
        <f t="shared" si="7"/>
        <v>39302</v>
      </c>
      <c r="BX21" s="33" t="str">
        <f t="shared" si="8"/>
        <v>奈半利町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16747.731572395438</v>
      </c>
      <c r="BZ21" s="36"/>
      <c r="CA21" s="33" t="str">
        <f t="shared" si="9"/>
        <v>39302</v>
      </c>
      <c r="CB21" s="33" t="str">
        <f t="shared" si="10"/>
        <v>奈半利町</v>
      </c>
      <c r="CC21" s="223">
        <f t="shared" si="11"/>
        <v>3.1113903472090844E-2</v>
      </c>
      <c r="CD21" s="223">
        <f t="shared" si="1"/>
        <v>0.3866931430089609</v>
      </c>
      <c r="CE21" s="223">
        <f t="shared" si="1"/>
        <v>0</v>
      </c>
      <c r="CF21" s="223">
        <f t="shared" si="1"/>
        <v>0</v>
      </c>
      <c r="CG21" s="223">
        <f t="shared" si="1"/>
        <v>0</v>
      </c>
      <c r="CH21" s="223">
        <f t="shared" si="1"/>
        <v>0</v>
      </c>
      <c r="CI21" s="223">
        <f t="shared" si="12"/>
        <v>0.41780704648105177</v>
      </c>
      <c r="CK21" s="18" t="str">
        <f t="shared" si="13"/>
        <v>39302</v>
      </c>
      <c r="CL21" s="18" t="str">
        <f t="shared" si="14"/>
        <v>奈半利町</v>
      </c>
      <c r="CM21" s="18">
        <f>VLOOKUP($CK21&amp;"_"&amp;$AZ$7,データシート1!$A:$BT,MATCH("ca_太陽光発電（10kW未満）",データシート1!$A$1:$BT$1,0),0)</f>
        <v>82</v>
      </c>
      <c r="CN21" s="18">
        <f>VLOOKUP($CK21&amp;"_"&amp;$AZ$5,データシート1!$A:$BT,MATCH("ab_家庭",データシート1!$A$1:$BT$1,0),0)</f>
        <v>1659</v>
      </c>
      <c r="CO21" s="223">
        <f t="shared" si="15"/>
        <v>4.9427365883062083E-2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01464</v>
      </c>
      <c r="AY22" s="18" t="str">
        <f>IF(IFERROR(比較地域マスタ!$Z15,"")=0,"",IFERROR(比較地域マスタ!$Z15,""))</f>
        <v>和寒町</v>
      </c>
      <c r="BC22" s="844" t="str">
        <f t="shared" si="0"/>
        <v>01464</v>
      </c>
      <c r="BD22" s="1031" t="str">
        <f t="shared" si="2"/>
        <v>和寒町</v>
      </c>
      <c r="BE22" s="34">
        <f>VLOOKUP($BC22&amp;"_"&amp;$AZ$7,データシート1!$A:$BT,MATCH("cb_"&amp;BE$12,データシート1!$A$1:$BT$1,0),0)</f>
        <v>431.84300000000007</v>
      </c>
      <c r="BF22" s="34">
        <f>VLOOKUP($BC22&amp;"_"&amp;$AZ$7,データシート1!$A:$BT,MATCH("cb_"&amp;BF$12,データシート1!$A$1:$BT$1,0),0)</f>
        <v>110.8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542.64300000000003</v>
      </c>
      <c r="BL22" s="36"/>
      <c r="BM22" s="844" t="str">
        <f t="shared" si="4"/>
        <v>01464</v>
      </c>
      <c r="BN22" s="1031" t="str">
        <f t="shared" si="5"/>
        <v>和寒町</v>
      </c>
      <c r="BO22" s="34">
        <f>BE22*VLOOKUP(BO$12,別紙!$B$4:$E$10,MATCH("設備利用率",別紙!$B$4:$E$4,0),0)/100*8760/10^3</f>
        <v>518.26342116000012</v>
      </c>
      <c r="BP22" s="34">
        <f>BF22*VLOOKUP(BP$12,別紙!$B$4:$E$10,MATCH("設備利用率",別紙!$B$4:$E$4,0),0)/100*8760/10^3</f>
        <v>146.56180799999998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664.82522916000016</v>
      </c>
      <c r="BV22" s="36"/>
      <c r="BW22" s="33" t="str">
        <f t="shared" si="7"/>
        <v>01464</v>
      </c>
      <c r="BX22" s="33" t="str">
        <f t="shared" si="8"/>
        <v>和寒町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14451.944762853003</v>
      </c>
      <c r="BZ22" s="36"/>
      <c r="CA22" s="33" t="str">
        <f t="shared" si="9"/>
        <v>01464</v>
      </c>
      <c r="CB22" s="33" t="str">
        <f t="shared" si="10"/>
        <v>和寒町</v>
      </c>
      <c r="CC22" s="223">
        <f t="shared" si="11"/>
        <v>3.5861154305829777E-2</v>
      </c>
      <c r="CD22" s="223">
        <f t="shared" si="1"/>
        <v>1.0141320798341244E-2</v>
      </c>
      <c r="CE22" s="223">
        <f t="shared" si="1"/>
        <v>0</v>
      </c>
      <c r="CF22" s="223">
        <f t="shared" si="1"/>
        <v>0</v>
      </c>
      <c r="CG22" s="223">
        <f t="shared" si="1"/>
        <v>0</v>
      </c>
      <c r="CH22" s="223">
        <f t="shared" si="1"/>
        <v>0</v>
      </c>
      <c r="CI22" s="223">
        <f t="shared" si="12"/>
        <v>4.6002475104171027E-2</v>
      </c>
      <c r="CK22" s="18" t="str">
        <f t="shared" si="13"/>
        <v>01464</v>
      </c>
      <c r="CL22" s="18" t="str">
        <f t="shared" si="14"/>
        <v>和寒町</v>
      </c>
      <c r="CM22" s="18">
        <f>VLOOKUP($CK22&amp;"_"&amp;$AZ$7,データシート1!$A:$BT,MATCH("ca_太陽光発電（10kW未満）",データシート1!$A$1:$BT$1,0),0)</f>
        <v>57</v>
      </c>
      <c r="CN22" s="18">
        <f>VLOOKUP($CK22&amp;"_"&amp;$AZ$5,データシート1!$A:$BT,MATCH("ab_家庭",データシート1!$A$1:$BT$1,0),0)</f>
        <v>1530</v>
      </c>
      <c r="CO22" s="223">
        <f t="shared" si="15"/>
        <v>3.7254901960784313E-2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40609</v>
      </c>
      <c r="AY23" s="18" t="str">
        <f>IF(IFERROR(比較地域マスタ!$Z16,"")=0,"",IFERROR(比較地域マスタ!$Z16,""))</f>
        <v>赤村</v>
      </c>
      <c r="BC23" s="844" t="str">
        <f t="shared" si="0"/>
        <v>40609</v>
      </c>
      <c r="BD23" s="1031" t="str">
        <f t="shared" si="2"/>
        <v>赤村</v>
      </c>
      <c r="BE23" s="34">
        <f>VLOOKUP($BC23&amp;"_"&amp;$AZ$7,データシート1!$A:$BT,MATCH("cb_"&amp;BE$12,データシート1!$A$1:$BT$1,0),0)</f>
        <v>520.11999999999989</v>
      </c>
      <c r="BF23" s="34">
        <f>VLOOKUP($BC23&amp;"_"&amp;$AZ$7,データシート1!$A:$BT,MATCH("cb_"&amp;BF$12,データシート1!$A$1:$BT$1,0),0)</f>
        <v>10025.700000000003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10545.820000000003</v>
      </c>
      <c r="BL23" s="36"/>
      <c r="BM23" s="844" t="str">
        <f t="shared" si="4"/>
        <v>40609</v>
      </c>
      <c r="BN23" s="1031" t="str">
        <f t="shared" si="5"/>
        <v>赤村</v>
      </c>
      <c r="BO23" s="34">
        <f>BE23*VLOOKUP(BO$12,別紙!$B$4:$E$10,MATCH("設備利用率",別紙!$B$4:$E$4,0),0)/100*8760/10^3</f>
        <v>624.20641439999986</v>
      </c>
      <c r="BP23" s="34">
        <f>BF23*VLOOKUP(BP$12,別紙!$B$4:$E$10,MATCH("設備利用率",別紙!$B$4:$E$4,0),0)/100*8760/10^3</f>
        <v>13261.594932000004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13885.801346400003</v>
      </c>
      <c r="BV23" s="36"/>
      <c r="BW23" s="33" t="str">
        <f t="shared" si="7"/>
        <v>40609</v>
      </c>
      <c r="BX23" s="33" t="str">
        <f t="shared" si="8"/>
        <v>赤村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11300.210838736033</v>
      </c>
      <c r="BZ23" s="36"/>
      <c r="CA23" s="33" t="str">
        <f t="shared" si="9"/>
        <v>40609</v>
      </c>
      <c r="CB23" s="33" t="str">
        <f t="shared" si="10"/>
        <v>赤村</v>
      </c>
      <c r="CC23" s="223">
        <f t="shared" si="11"/>
        <v>5.5238475043339938E-2</v>
      </c>
      <c r="CD23" s="223">
        <f t="shared" si="1"/>
        <v>1.1735705750321521</v>
      </c>
      <c r="CE23" s="223">
        <f t="shared" si="1"/>
        <v>0</v>
      </c>
      <c r="CF23" s="223">
        <f t="shared" si="1"/>
        <v>0</v>
      </c>
      <c r="CG23" s="223">
        <f t="shared" si="1"/>
        <v>0</v>
      </c>
      <c r="CH23" s="223">
        <f t="shared" si="1"/>
        <v>0</v>
      </c>
      <c r="CI23" s="223">
        <f t="shared" si="12"/>
        <v>1.228809050075492</v>
      </c>
      <c r="CK23" s="18" t="str">
        <f t="shared" si="13"/>
        <v>40609</v>
      </c>
      <c r="CL23" s="18" t="str">
        <f t="shared" si="14"/>
        <v>赤村</v>
      </c>
      <c r="CM23" s="18">
        <f>VLOOKUP($CK23&amp;"_"&amp;$AZ$7,データシート1!$A:$BT,MATCH("ca_太陽光発電（10kW未満）",データシート1!$A$1:$BT$1,0),0)</f>
        <v>102</v>
      </c>
      <c r="CN23" s="18">
        <f>VLOOKUP($CK23&amp;"_"&amp;$AZ$5,データシート1!$A:$BT,MATCH("ab_家庭",データシート1!$A$1:$BT$1,0),0)</f>
        <v>1486</v>
      </c>
      <c r="CO23" s="223">
        <f t="shared" si="15"/>
        <v>6.8640646029609689E-2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29449</v>
      </c>
      <c r="AY24" s="18" t="str">
        <f>IF(IFERROR(比較地域マスタ!$Z17,"")=0,"",IFERROR(比較地域マスタ!$Z17,""))</f>
        <v>十津川村</v>
      </c>
      <c r="BC24" s="844" t="str">
        <f t="shared" si="0"/>
        <v>29449</v>
      </c>
      <c r="BD24" s="1031" t="str">
        <f t="shared" si="2"/>
        <v>十津川村</v>
      </c>
      <c r="BE24" s="34">
        <f>VLOOKUP($BC24&amp;"_"&amp;$AZ$7,データシート1!$A:$BT,MATCH("cb_"&amp;BE$12,データシート1!$A$1:$BT$1,0),0)</f>
        <v>417.19999999999993</v>
      </c>
      <c r="BF24" s="34">
        <f>VLOOKUP($BC24&amp;"_"&amp;$AZ$7,データシート1!$A:$BT,MATCH("cb_"&amp;BF$12,データシート1!$A$1:$BT$1,0),0)</f>
        <v>207.49999999999997</v>
      </c>
      <c r="BG24" s="34">
        <f>VLOOKUP($BC24&amp;"_"&amp;$AZ$7,データシート1!$A:$BT,MATCH("cb_"&amp;BG$12,データシート1!$A$1:$BT$1,0),0)</f>
        <v>0</v>
      </c>
      <c r="BH24" s="34">
        <f>VLOOKUP($BC24&amp;"_"&amp;$AZ$7,データシート1!$A:$BT,MATCH("cb_"&amp;BH$12,データシート1!$A$1:$BT$1,0),0)</f>
        <v>16200</v>
      </c>
      <c r="BI24" s="34">
        <f>VLOOKUP($BC24&amp;"_"&amp;$AZ$7,データシート1!$A:$BT,MATCH("cb_"&amp;BI$12,データシート1!$A$1:$BT$1,0),0)</f>
        <v>0</v>
      </c>
      <c r="BJ24" s="34">
        <f>VLOOKUP($BC24&amp;"_"&amp;$AZ$7,データシート1!$A:$BT,MATCH("cb_"&amp;BJ$12,データシート1!$A$1:$BT$1,0),0)</f>
        <v>0</v>
      </c>
      <c r="BK24" s="34">
        <f t="shared" si="3"/>
        <v>16824.7</v>
      </c>
      <c r="BL24" s="36"/>
      <c r="BM24" s="844" t="str">
        <f t="shared" si="4"/>
        <v>29449</v>
      </c>
      <c r="BN24" s="1031" t="str">
        <f t="shared" si="5"/>
        <v>十津川村</v>
      </c>
      <c r="BO24" s="34">
        <f>BE24*VLOOKUP(BO$12,別紙!$B$4:$E$10,MATCH("設備利用率",別紙!$B$4:$E$4,0),0)/100*8760/10^3</f>
        <v>500.69006399999984</v>
      </c>
      <c r="BP24" s="34">
        <f>BF24*VLOOKUP(BP$12,別紙!$B$4:$E$10,MATCH("設備利用率",別紙!$B$4:$E$4,0),0)/100*8760/10^3</f>
        <v>274.47269999999997</v>
      </c>
      <c r="BQ24" s="34">
        <f>BG24*VLOOKUP(BQ$12,別紙!$B$4:$E$10,MATCH("設備利用率",別紙!$B$4:$E$4,0),0)/100*8760/10^3</f>
        <v>0</v>
      </c>
      <c r="BR24" s="34">
        <f>BH24*VLOOKUP(BR$12,別紙!$B$4:$E$10,MATCH("設備利用率",別紙!$B$4:$E$4,0),0)/100*8760/10^3</f>
        <v>85147.199999999997</v>
      </c>
      <c r="BS24" s="34">
        <f>BI24*VLOOKUP(BS$12,別紙!$B$4:$E$10,MATCH("設備利用率",別紙!$B$4:$E$4,0),0)/100*8760/10^3</f>
        <v>0</v>
      </c>
      <c r="BT24" s="34">
        <f>BJ24*VLOOKUP(BT$12,別紙!$B$4:$E$10,MATCH("設備利用率",別紙!$B$4:$E$4,0),0)/100*8760/10^3</f>
        <v>0</v>
      </c>
      <c r="BU24" s="34">
        <f t="shared" si="6"/>
        <v>85922.36276399999</v>
      </c>
      <c r="BV24" s="36"/>
      <c r="BW24" s="33" t="str">
        <f t="shared" si="7"/>
        <v>29449</v>
      </c>
      <c r="BX24" s="33" t="str">
        <f t="shared" si="8"/>
        <v>十津川村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17984.450738581952</v>
      </c>
      <c r="BZ24" s="36"/>
      <c r="CA24" s="33" t="str">
        <f t="shared" si="9"/>
        <v>29449</v>
      </c>
      <c r="CB24" s="33" t="str">
        <f t="shared" si="10"/>
        <v>十津川村</v>
      </c>
      <c r="CC24" s="223">
        <f t="shared" si="11"/>
        <v>2.7840164332951906E-2</v>
      </c>
      <c r="CD24" s="223">
        <f t="shared" si="1"/>
        <v>1.5261667091738035E-2</v>
      </c>
      <c r="CE24" s="223">
        <f t="shared" si="1"/>
        <v>0</v>
      </c>
      <c r="CF24" s="223">
        <f t="shared" si="1"/>
        <v>4.7344898789338137</v>
      </c>
      <c r="CG24" s="223">
        <f t="shared" si="1"/>
        <v>0</v>
      </c>
      <c r="CH24" s="223">
        <f t="shared" si="1"/>
        <v>0</v>
      </c>
      <c r="CI24" s="223">
        <f t="shared" si="12"/>
        <v>4.7775917103585028</v>
      </c>
      <c r="CK24" s="18" t="str">
        <f t="shared" si="13"/>
        <v>29449</v>
      </c>
      <c r="CL24" s="18" t="str">
        <f t="shared" si="14"/>
        <v>十津川村</v>
      </c>
      <c r="CM24" s="18">
        <f>VLOOKUP($CK24&amp;"_"&amp;$AZ$7,データシート1!$A:$BT,MATCH("ca_太陽光発電（10kW未満）",データシート1!$A$1:$BT$1,0),0)</f>
        <v>87</v>
      </c>
      <c r="CN24" s="18">
        <f>VLOOKUP($CK24&amp;"_"&amp;$AZ$5,データシート1!$A:$BT,MATCH("ab_家庭",データシート1!$A$1:$BT$1,0),0)</f>
        <v>1688</v>
      </c>
      <c r="CO24" s="223">
        <f t="shared" si="15"/>
        <v>5.1540284360189571E-2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30422</v>
      </c>
      <c r="AY25" s="18" t="str">
        <f>IF(IFERROR(比較地域マスタ!$Z18,"")=0,"",IFERROR(比較地域マスタ!$Z18,""))</f>
        <v>太地町</v>
      </c>
      <c r="BC25" s="844" t="str">
        <f t="shared" si="0"/>
        <v>30422</v>
      </c>
      <c r="BD25" s="1031" t="str">
        <f t="shared" si="2"/>
        <v>太地町</v>
      </c>
      <c r="BE25" s="34">
        <f>VLOOKUP($BC25&amp;"_"&amp;$AZ$7,データシート1!$A:$BT,MATCH("cb_"&amp;BE$12,データシート1!$A$1:$BT$1,0),0)</f>
        <v>294.50000000000006</v>
      </c>
      <c r="BF25" s="34">
        <f>VLOOKUP($BC25&amp;"_"&amp;$AZ$7,データシート1!$A:$BT,MATCH("cb_"&amp;BF$12,データシート1!$A$1:$BT$1,0),0)</f>
        <v>879.2</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1173.7</v>
      </c>
      <c r="BL25" s="36"/>
      <c r="BM25" s="844" t="str">
        <f t="shared" si="4"/>
        <v>30422</v>
      </c>
      <c r="BN25" s="1031" t="str">
        <f t="shared" si="5"/>
        <v>太地町</v>
      </c>
      <c r="BO25" s="34">
        <f>BE25*VLOOKUP(BO$12,別紙!$B$4:$E$10,MATCH("設備利用率",別紙!$B$4:$E$4,0),0)/100*8760/10^3</f>
        <v>353.43534000000005</v>
      </c>
      <c r="BP25" s="34">
        <f>BF25*VLOOKUP(BP$12,別紙!$B$4:$E$10,MATCH("設備利用率",別紙!$B$4:$E$4,0),0)/100*8760/10^3</f>
        <v>1162.9705919999999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1516.4059319999999</v>
      </c>
      <c r="BV25" s="36"/>
      <c r="BW25" s="33" t="str">
        <f t="shared" si="7"/>
        <v>30422</v>
      </c>
      <c r="BX25" s="33" t="str">
        <f t="shared" si="8"/>
        <v>太地町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14058.752985573452</v>
      </c>
      <c r="BZ25" s="36"/>
      <c r="CA25" s="33" t="str">
        <f t="shared" si="9"/>
        <v>30422</v>
      </c>
      <c r="CB25" s="33" t="str">
        <f t="shared" si="10"/>
        <v>太地町</v>
      </c>
      <c r="CC25" s="223">
        <f t="shared" si="11"/>
        <v>2.5139878363513585E-2</v>
      </c>
      <c r="CD25" s="223">
        <f t="shared" si="1"/>
        <v>8.2722172670178881E-2</v>
      </c>
      <c r="CE25" s="223">
        <f t="shared" si="1"/>
        <v>0</v>
      </c>
      <c r="CF25" s="223">
        <f t="shared" si="1"/>
        <v>0</v>
      </c>
      <c r="CG25" s="223">
        <f t="shared" si="1"/>
        <v>0</v>
      </c>
      <c r="CH25" s="223">
        <f t="shared" si="1"/>
        <v>0</v>
      </c>
      <c r="CI25" s="223">
        <f t="shared" si="12"/>
        <v>0.10786205103369245</v>
      </c>
      <c r="CK25" s="18" t="str">
        <f t="shared" si="13"/>
        <v>30422</v>
      </c>
      <c r="CL25" s="18" t="str">
        <f t="shared" si="14"/>
        <v>太地町</v>
      </c>
      <c r="CM25" s="18">
        <f>VLOOKUP($CK25&amp;"_"&amp;$AZ$7,データシート1!$A:$BT,MATCH("ca_太陽光発電（10kW未満）",データシート1!$A$1:$BT$1,0),0)</f>
        <v>58</v>
      </c>
      <c r="CN25" s="18">
        <f>VLOOKUP($CK25&amp;"_"&amp;$AZ$5,データシート1!$A:$BT,MATCH("ab_家庭",データシート1!$A$1:$BT$1,0),0)</f>
        <v>1558</v>
      </c>
      <c r="CO25" s="223">
        <f t="shared" si="15"/>
        <v>3.7227214377406934E-2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01438</v>
      </c>
      <c r="AY26" s="18" t="str">
        <f>IF(IFERROR(比較地域マスタ!$Z19,"")=0,"",IFERROR(比較地域マスタ!$Z19,""))</f>
        <v>沼田町</v>
      </c>
      <c r="BC26" s="844" t="str">
        <f t="shared" si="0"/>
        <v>01438</v>
      </c>
      <c r="BD26" s="1031" t="str">
        <f t="shared" si="2"/>
        <v>沼田町</v>
      </c>
      <c r="BE26" s="34">
        <f>VLOOKUP($BC26&amp;"_"&amp;$AZ$7,データシート1!$A:$BT,MATCH("cb_"&amp;BE$12,データシート1!$A$1:$BT$1,0),0)</f>
        <v>38.499999999999993</v>
      </c>
      <c r="BF26" s="34">
        <f>VLOOKUP($BC26&amp;"_"&amp;$AZ$7,データシート1!$A:$BT,MATCH("cb_"&amp;BF$12,データシート1!$A$1:$BT$1,0),0)</f>
        <v>149.69999999999999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188.2</v>
      </c>
      <c r="BL26" s="36"/>
      <c r="BM26" s="844" t="str">
        <f t="shared" si="4"/>
        <v>01438</v>
      </c>
      <c r="BN26" s="1031" t="str">
        <f t="shared" si="5"/>
        <v>沼田町</v>
      </c>
      <c r="BO26" s="34">
        <f>BE26*VLOOKUP(BO$12,別紙!$B$4:$E$10,MATCH("設備利用率",別紙!$B$4:$E$4,0),0)/100*8760/10^3</f>
        <v>46.204619999999998</v>
      </c>
      <c r="BP26" s="34">
        <f>BF26*VLOOKUP(BP$12,別紙!$B$4:$E$10,MATCH("設備利用率",別紙!$B$4:$E$4,0),0)/100*8760/10^3</f>
        <v>198.01717199999999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244.22179199999999</v>
      </c>
      <c r="BV26" s="36"/>
      <c r="BW26" s="33" t="str">
        <f t="shared" si="7"/>
        <v>01438</v>
      </c>
      <c r="BX26" s="33" t="str">
        <f t="shared" si="8"/>
        <v>沼田町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13760.433183737363</v>
      </c>
      <c r="BZ26" s="36"/>
      <c r="CA26" s="33" t="str">
        <f t="shared" si="9"/>
        <v>01438</v>
      </c>
      <c r="CB26" s="33" t="str">
        <f t="shared" si="10"/>
        <v>沼田町</v>
      </c>
      <c r="CC26" s="223">
        <f t="shared" si="11"/>
        <v>3.3577881875554972E-3</v>
      </c>
      <c r="CD26" s="223">
        <f t="shared" si="1"/>
        <v>1.4390329821449567E-2</v>
      </c>
      <c r="CE26" s="223">
        <f t="shared" si="1"/>
        <v>0</v>
      </c>
      <c r="CF26" s="223">
        <f t="shared" si="1"/>
        <v>0</v>
      </c>
      <c r="CG26" s="223">
        <f t="shared" si="1"/>
        <v>0</v>
      </c>
      <c r="CH26" s="223">
        <f t="shared" si="1"/>
        <v>0</v>
      </c>
      <c r="CI26" s="223">
        <f t="shared" si="12"/>
        <v>1.7748118009005064E-2</v>
      </c>
      <c r="CK26" s="18" t="str">
        <f t="shared" si="13"/>
        <v>01438</v>
      </c>
      <c r="CL26" s="18" t="str">
        <f t="shared" si="14"/>
        <v>沼田町</v>
      </c>
      <c r="CM26" s="18">
        <f>VLOOKUP($CK26&amp;"_"&amp;$AZ$7,データシート1!$A:$BT,MATCH("ca_太陽光発電（10kW未満）",データシート1!$A$1:$BT$1,0),0)</f>
        <v>7</v>
      </c>
      <c r="CN26" s="18">
        <f>VLOOKUP($CK26&amp;"_"&amp;$AZ$5,データシート1!$A:$BT,MATCH("ab_家庭",データシート1!$A$1:$BT$1,0),0)</f>
        <v>1458</v>
      </c>
      <c r="CO26" s="223">
        <f t="shared" si="15"/>
        <v>4.8010973936899867E-3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06365</v>
      </c>
      <c r="AY27" s="18" t="str">
        <f>IF(IFERROR(比較地域マスタ!$Z20,"")=0,"",IFERROR(比較地域マスタ!$Z20,""))</f>
        <v>大蔵村</v>
      </c>
      <c r="BC27" s="844" t="str">
        <f t="shared" si="0"/>
        <v>06365</v>
      </c>
      <c r="BD27" s="1031" t="str">
        <f t="shared" si="2"/>
        <v>大蔵村</v>
      </c>
      <c r="BE27" s="34">
        <f>VLOOKUP($BC27&amp;"_"&amp;$AZ$7,データシート1!$A:$BT,MATCH("cb_"&amp;BE$12,データシート1!$A$1:$BT$1,0),0)</f>
        <v>89.4</v>
      </c>
      <c r="BF27" s="34">
        <f>VLOOKUP($BC27&amp;"_"&amp;$AZ$7,データシート1!$A:$BT,MATCH("cb_"&amp;BF$12,データシート1!$A$1:$BT$1,0),0)</f>
        <v>0</v>
      </c>
      <c r="BG27" s="34">
        <f>VLOOKUP($BC27&amp;"_"&amp;$AZ$7,データシート1!$A:$BT,MATCH("cb_"&amp;BG$12,データシート1!$A$1:$BT$1,0),0)</f>
        <v>0</v>
      </c>
      <c r="BH27" s="34">
        <f>VLOOKUP($BC27&amp;"_"&amp;$AZ$7,データシート1!$A:$BT,MATCH("cb_"&amp;BH$12,データシート1!$A$1:$BT$1,0),0)</f>
        <v>494</v>
      </c>
      <c r="BI27" s="34">
        <f>VLOOKUP($BC27&amp;"_"&amp;$AZ$7,データシート1!$A:$BT,MATCH("cb_"&amp;BI$12,データシート1!$A$1:$BT$1,0),0)</f>
        <v>0</v>
      </c>
      <c r="BJ27" s="34">
        <f>VLOOKUP($BC27&amp;"_"&amp;$AZ$7,データシート1!$A:$BT,MATCH("cb_"&amp;BJ$12,データシート1!$A$1:$BT$1,0),0)</f>
        <v>0</v>
      </c>
      <c r="BK27" s="34">
        <f t="shared" si="3"/>
        <v>583.4</v>
      </c>
      <c r="BL27" s="36"/>
      <c r="BM27" s="844" t="str">
        <f t="shared" si="4"/>
        <v>06365</v>
      </c>
      <c r="BN27" s="1031" t="str">
        <f t="shared" si="5"/>
        <v>大蔵村</v>
      </c>
      <c r="BO27" s="34">
        <f>BE27*VLOOKUP(BO$12,別紙!$B$4:$E$10,MATCH("設備利用率",別紙!$B$4:$E$4,0),0)/100*8760/10^3</f>
        <v>107.290728</v>
      </c>
      <c r="BP27" s="34">
        <f>BF27*VLOOKUP(BP$12,別紙!$B$4:$E$10,MATCH("設備利用率",別紙!$B$4:$E$4,0),0)/100*8760/10^3</f>
        <v>0</v>
      </c>
      <c r="BQ27" s="34">
        <f>BG27*VLOOKUP(BQ$12,別紙!$B$4:$E$10,MATCH("設備利用率",別紙!$B$4:$E$4,0),0)/100*8760/10^3</f>
        <v>0</v>
      </c>
      <c r="BR27" s="34">
        <f>BH27*VLOOKUP(BR$12,別紙!$B$4:$E$10,MATCH("設備利用率",別紙!$B$4:$E$4,0),0)/100*8760/10^3</f>
        <v>2596.4639999999999</v>
      </c>
      <c r="BS27" s="34">
        <f>BI27*VLOOKUP(BS$12,別紙!$B$4:$E$10,MATCH("設備利用率",別紙!$B$4:$E$4,0),0)/100*8760/10^3</f>
        <v>0</v>
      </c>
      <c r="BT27" s="34">
        <f>BJ27*VLOOKUP(BT$12,別紙!$B$4:$E$10,MATCH("設備利用率",別紙!$B$4:$E$4,0),0)/100*8760/10^3</f>
        <v>0</v>
      </c>
      <c r="BU27" s="34">
        <f t="shared" si="6"/>
        <v>2703.7547279999999</v>
      </c>
      <c r="BV27" s="36"/>
      <c r="BW27" s="33" t="str">
        <f t="shared" si="7"/>
        <v>06365</v>
      </c>
      <c r="BX27" s="33" t="str">
        <f t="shared" si="8"/>
        <v>大蔵村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11635.593267097081</v>
      </c>
      <c r="BZ27" s="36"/>
      <c r="CA27" s="33" t="str">
        <f t="shared" si="9"/>
        <v>06365</v>
      </c>
      <c r="CB27" s="33" t="str">
        <f t="shared" si="10"/>
        <v>大蔵村</v>
      </c>
      <c r="CC27" s="223">
        <f t="shared" si="11"/>
        <v>9.2209073948463609E-3</v>
      </c>
      <c r="CD27" s="223">
        <f t="shared" si="1"/>
        <v>0</v>
      </c>
      <c r="CE27" s="223">
        <f t="shared" si="1"/>
        <v>0</v>
      </c>
      <c r="CF27" s="223">
        <f t="shared" si="1"/>
        <v>0.22314839822927066</v>
      </c>
      <c r="CG27" s="223">
        <f t="shared" si="1"/>
        <v>0</v>
      </c>
      <c r="CH27" s="223">
        <f t="shared" si="1"/>
        <v>0</v>
      </c>
      <c r="CI27" s="223">
        <f t="shared" si="12"/>
        <v>0.23236930562411701</v>
      </c>
      <c r="CK27" s="18" t="str">
        <f t="shared" si="13"/>
        <v>06365</v>
      </c>
      <c r="CL27" s="18" t="str">
        <f t="shared" si="14"/>
        <v>大蔵村</v>
      </c>
      <c r="CM27" s="18">
        <f>VLOOKUP($CK27&amp;"_"&amp;$AZ$7,データシート1!$A:$BT,MATCH("ca_太陽光発電（10kW未満）",データシート1!$A$1:$BT$1,0),0)</f>
        <v>18</v>
      </c>
      <c r="CN27" s="18">
        <f>VLOOKUP($CK27&amp;"_"&amp;$AZ$5,データシート1!$A:$BT,MATCH("ab_家庭",データシート1!$A$1:$BT$1,0),0)</f>
        <v>1034</v>
      </c>
      <c r="CO27" s="223">
        <f t="shared" si="15"/>
        <v>1.7408123791102514E-2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01430</v>
      </c>
      <c r="AY28" s="18" t="str">
        <f>IF(IFERROR(比較地域マスタ!$Z21,"")=0,"",IFERROR(比較地域マスタ!$Z21,""))</f>
        <v>月形町</v>
      </c>
      <c r="BC28" s="844" t="str">
        <f t="shared" si="0"/>
        <v>01430</v>
      </c>
      <c r="BD28" s="1031" t="str">
        <f t="shared" si="2"/>
        <v>月形町</v>
      </c>
      <c r="BE28" s="34">
        <f>VLOOKUP($BC28&amp;"_"&amp;$AZ$7,データシート1!$A:$BT,MATCH("cb_"&amp;BE$12,データシート1!$A$1:$BT$1,0),0)</f>
        <v>153.054</v>
      </c>
      <c r="BF28" s="34">
        <f>VLOOKUP($BC28&amp;"_"&amp;$AZ$7,データシート1!$A:$BT,MATCH("cb_"&amp;BF$12,データシート1!$A$1:$BT$1,0),0)</f>
        <v>1074.8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1227.854</v>
      </c>
      <c r="BL28" s="36"/>
      <c r="BM28" s="844" t="str">
        <f t="shared" si="4"/>
        <v>01430</v>
      </c>
      <c r="BN28" s="1031" t="str">
        <f t="shared" si="5"/>
        <v>月形町</v>
      </c>
      <c r="BO28" s="34">
        <f>BE28*VLOOKUP(BO$12,別紙!$B$4:$E$10,MATCH("設備利用率",別紙!$B$4:$E$4,0),0)/100*8760/10^3</f>
        <v>183.68316647999998</v>
      </c>
      <c r="BP28" s="34">
        <f>BF28*VLOOKUP(BP$12,別紙!$B$4:$E$10,MATCH("設備利用率",別紙!$B$4:$E$4,0),0)/100*8760/10^3</f>
        <v>1421.702448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1605.38561448</v>
      </c>
      <c r="BV28" s="36"/>
      <c r="BW28" s="33" t="str">
        <f t="shared" si="7"/>
        <v>01430</v>
      </c>
      <c r="BX28" s="33" t="str">
        <f t="shared" si="8"/>
        <v>月形町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15720.570518734217</v>
      </c>
      <c r="BZ28" s="36"/>
      <c r="CA28" s="33" t="str">
        <f t="shared" si="9"/>
        <v>01430</v>
      </c>
      <c r="CB28" s="33" t="str">
        <f t="shared" si="10"/>
        <v>月形町</v>
      </c>
      <c r="CC28" s="223">
        <f t="shared" si="11"/>
        <v>1.1684255750203506E-2</v>
      </c>
      <c r="CD28" s="223">
        <f t="shared" si="1"/>
        <v>9.0435804877803644E-2</v>
      </c>
      <c r="CE28" s="223">
        <f t="shared" si="1"/>
        <v>0</v>
      </c>
      <c r="CF28" s="223">
        <f t="shared" si="1"/>
        <v>0</v>
      </c>
      <c r="CG28" s="223">
        <f t="shared" si="1"/>
        <v>0</v>
      </c>
      <c r="CH28" s="223">
        <f t="shared" si="1"/>
        <v>0</v>
      </c>
      <c r="CI28" s="223">
        <f t="shared" si="12"/>
        <v>0.10212006062800714</v>
      </c>
      <c r="CK28" s="18" t="str">
        <f t="shared" si="13"/>
        <v>01430</v>
      </c>
      <c r="CL28" s="18" t="str">
        <f t="shared" si="14"/>
        <v>月形町</v>
      </c>
      <c r="CM28" s="18">
        <f>VLOOKUP($CK28&amp;"_"&amp;$AZ$7,データシート1!$A:$BT,MATCH("ca_太陽光発電（10kW未満）",データシート1!$A$1:$BT$1,0),0)</f>
        <v>24</v>
      </c>
      <c r="CN28" s="18">
        <f>VLOOKUP($CK28&amp;"_"&amp;$AZ$5,データシート1!$A:$BT,MATCH("ab_家庭",データシート1!$A$1:$BT$1,0),0)</f>
        <v>1563</v>
      </c>
      <c r="CO28" s="223">
        <f t="shared" si="15"/>
        <v>1.5355086372360844E-2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05346</v>
      </c>
      <c r="AY29" s="18" t="str">
        <f>IF(IFERROR(比較地域マスタ!$Z22,"")=0,"",IFERROR(比較地域マスタ!$Z22,""))</f>
        <v>藤里町</v>
      </c>
      <c r="BC29" s="844" t="str">
        <f t="shared" si="0"/>
        <v>05346</v>
      </c>
      <c r="BD29" s="1031" t="str">
        <f t="shared" si="2"/>
        <v>藤里町</v>
      </c>
      <c r="BE29" s="34">
        <f>VLOOKUP($BC29&amp;"_"&amp;$AZ$7,データシート1!$A:$BT,MATCH("cb_"&amp;BE$12,データシート1!$A$1:$BT$1,0),0)</f>
        <v>93.5</v>
      </c>
      <c r="BF29" s="34">
        <f>VLOOKUP($BC29&amp;"_"&amp;$AZ$7,データシート1!$A:$BT,MATCH("cb_"&amp;BF$12,データシート1!$A$1:$BT$1,0),0)</f>
        <v>210.5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304</v>
      </c>
      <c r="BL29" s="36"/>
      <c r="BM29" s="844" t="str">
        <f t="shared" si="4"/>
        <v>05346</v>
      </c>
      <c r="BN29" s="1031" t="str">
        <f t="shared" si="5"/>
        <v>藤里町</v>
      </c>
      <c r="BO29" s="34">
        <f>BE29*VLOOKUP(BO$12,別紙!$B$4:$E$10,MATCH("設備利用率",別紙!$B$4:$E$4,0),0)/100*8760/10^3</f>
        <v>112.21122</v>
      </c>
      <c r="BP29" s="34">
        <f>BF29*VLOOKUP(BP$12,別紙!$B$4:$E$10,MATCH("設備利用率",別紙!$B$4:$E$4,0),0)/100*8760/10^3</f>
        <v>278.44097999999997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390.65219999999999</v>
      </c>
      <c r="BV29" s="36"/>
      <c r="BW29" s="33" t="str">
        <f t="shared" si="7"/>
        <v>05346</v>
      </c>
      <c r="BX29" s="33" t="str">
        <f t="shared" si="8"/>
        <v>藤里町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12795.893511409731</v>
      </c>
      <c r="BZ29" s="36"/>
      <c r="CA29" s="33" t="str">
        <f t="shared" si="9"/>
        <v>05346</v>
      </c>
      <c r="CB29" s="33" t="str">
        <f t="shared" si="10"/>
        <v>藤里町</v>
      </c>
      <c r="CC29" s="223">
        <f t="shared" si="11"/>
        <v>8.7693149290391063E-3</v>
      </c>
      <c r="CD29" s="223">
        <f t="shared" ref="CD29:CD60" si="16">BP29/$BY29</f>
        <v>2.1760182651701668E-2</v>
      </c>
      <c r="CE29" s="223">
        <f t="shared" ref="CE29:CE60" si="17">BQ29/$BY29</f>
        <v>0</v>
      </c>
      <c r="CF29" s="223">
        <f t="shared" ref="CF29:CF60" si="18">BR29/$BY29</f>
        <v>0</v>
      </c>
      <c r="CG29" s="223">
        <f t="shared" ref="CG29:CG60" si="19">BS29/$BY29</f>
        <v>0</v>
      </c>
      <c r="CH29" s="223">
        <f t="shared" ref="CH29:CH60" si="20">BT29/$BY29</f>
        <v>0</v>
      </c>
      <c r="CI29" s="223">
        <f t="shared" si="12"/>
        <v>3.0529497580740778E-2</v>
      </c>
      <c r="CK29" s="18" t="str">
        <f t="shared" si="13"/>
        <v>05346</v>
      </c>
      <c r="CL29" s="18" t="str">
        <f t="shared" si="14"/>
        <v>藤里町</v>
      </c>
      <c r="CM29" s="18">
        <f>VLOOKUP($CK29&amp;"_"&amp;$AZ$7,データシート1!$A:$BT,MATCH("ca_太陽光発電（10kW未満）",データシート1!$A$1:$BT$1,0),0)</f>
        <v>17</v>
      </c>
      <c r="CN29" s="18">
        <f>VLOOKUP($CK29&amp;"_"&amp;$AZ$5,データシート1!$A:$BT,MATCH("ab_家庭",データシート1!$A$1:$BT$1,0),0)</f>
        <v>1316</v>
      </c>
      <c r="CO29" s="223">
        <f t="shared" si="15"/>
        <v>1.2917933130699088E-2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01465</v>
      </c>
      <c r="AY30" s="18" t="str">
        <f>IF(IFERROR(比較地域マスタ!$Z23,"")=0,"",IFERROR(比較地域マスタ!$Z23,""))</f>
        <v>剣淵町</v>
      </c>
      <c r="BC30" s="844" t="str">
        <f t="shared" si="0"/>
        <v>01465</v>
      </c>
      <c r="BD30" s="1031" t="str">
        <f t="shared" si="2"/>
        <v>剣淵町</v>
      </c>
      <c r="BE30" s="34">
        <f>VLOOKUP($BC30&amp;"_"&amp;$AZ$7,データシート1!$A:$BT,MATCH("cb_"&amp;BE$12,データシート1!$A$1:$BT$1,0),0)</f>
        <v>515.87800000000004</v>
      </c>
      <c r="BF30" s="34">
        <f>VLOOKUP($BC30&amp;"_"&amp;$AZ$7,データシート1!$A:$BT,MATCH("cb_"&amp;BF$12,データシート1!$A$1:$BT$1,0),0)</f>
        <v>310.3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826.17800000000011</v>
      </c>
      <c r="BL30" s="36"/>
      <c r="BM30" s="844" t="str">
        <f t="shared" si="4"/>
        <v>01465</v>
      </c>
      <c r="BN30" s="1031" t="str">
        <f t="shared" si="5"/>
        <v>剣淵町</v>
      </c>
      <c r="BO30" s="34">
        <f>BE30*VLOOKUP(BO$12,別紙!$B$4:$E$10,MATCH("設備利用率",別紙!$B$4:$E$4,0),0)/100*8760/10^3</f>
        <v>619.11550535999993</v>
      </c>
      <c r="BP30" s="34">
        <f>BF30*VLOOKUP(BP$12,別紙!$B$4:$E$10,MATCH("設備利用率",別紙!$B$4:$E$4,0),0)/100*8760/10^3</f>
        <v>410.452428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1029.5679333599999</v>
      </c>
      <c r="BV30" s="36"/>
      <c r="BW30" s="33" t="str">
        <f t="shared" si="7"/>
        <v>01465</v>
      </c>
      <c r="BX30" s="33" t="str">
        <f t="shared" si="8"/>
        <v>剣淵町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12373.832040180856</v>
      </c>
      <c r="BZ30" s="36"/>
      <c r="CA30" s="33" t="str">
        <f t="shared" si="9"/>
        <v>01465</v>
      </c>
      <c r="CB30" s="33" t="str">
        <f t="shared" si="10"/>
        <v>剣淵町</v>
      </c>
      <c r="CC30" s="223">
        <f t="shared" si="11"/>
        <v>5.0034258049533938E-2</v>
      </c>
      <c r="CD30" s="223">
        <f t="shared" si="16"/>
        <v>3.317100366864207E-2</v>
      </c>
      <c r="CE30" s="223">
        <f t="shared" si="17"/>
        <v>0</v>
      </c>
      <c r="CF30" s="223">
        <f t="shared" si="18"/>
        <v>0</v>
      </c>
      <c r="CG30" s="223">
        <f t="shared" si="19"/>
        <v>0</v>
      </c>
      <c r="CH30" s="223">
        <f t="shared" si="20"/>
        <v>0</v>
      </c>
      <c r="CI30" s="223">
        <f t="shared" si="12"/>
        <v>8.3205261718176007E-2</v>
      </c>
      <c r="CK30" s="18" t="str">
        <f t="shared" si="13"/>
        <v>01465</v>
      </c>
      <c r="CL30" s="18" t="str">
        <f t="shared" si="14"/>
        <v>剣淵町</v>
      </c>
      <c r="CM30" s="18">
        <f>VLOOKUP($CK30&amp;"_"&amp;$AZ$7,データシート1!$A:$BT,MATCH("ca_太陽光発電（10kW未満）",データシート1!$A$1:$BT$1,0),0)</f>
        <v>72</v>
      </c>
      <c r="CN30" s="18">
        <f>VLOOKUP($CK30&amp;"_"&amp;$AZ$5,データシート1!$A:$BT,MATCH("ab_家庭",データシート1!$A$1:$BT$1,0),0)</f>
        <v>1432</v>
      </c>
      <c r="CO30" s="223">
        <f t="shared" si="15"/>
        <v>5.027932960893855E-2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01304</v>
      </c>
      <c r="AY31" s="18" t="str">
        <f>IF(IFERROR(比較地域マスタ!$Z24,"")=0,"",IFERROR(比較地域マスタ!$Z24,""))</f>
        <v>新篠津村</v>
      </c>
      <c r="BC31" s="844" t="str">
        <f t="shared" si="0"/>
        <v>01304</v>
      </c>
      <c r="BD31" s="1031" t="str">
        <f t="shared" si="2"/>
        <v>新篠津村</v>
      </c>
      <c r="BE31" s="34">
        <f>VLOOKUP($BC31&amp;"_"&amp;$AZ$7,データシート1!$A:$BT,MATCH("cb_"&amp;BE$12,データシート1!$A$1:$BT$1,0),0)</f>
        <v>224.65600000000001</v>
      </c>
      <c r="BF31" s="34">
        <f>VLOOKUP($BC31&amp;"_"&amp;$AZ$7,データシート1!$A:$BT,MATCH("cb_"&amp;BF$12,データシート1!$A$1:$BT$1,0),0)</f>
        <v>4193.7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4418.3559999999998</v>
      </c>
      <c r="BL31" s="36"/>
      <c r="BM31" s="844" t="str">
        <f t="shared" si="4"/>
        <v>01304</v>
      </c>
      <c r="BN31" s="1031" t="str">
        <f t="shared" si="5"/>
        <v>新篠津村</v>
      </c>
      <c r="BO31" s="34">
        <f>BE31*VLOOKUP(BO$12,別紙!$B$4:$E$10,MATCH("設備利用率",別紙!$B$4:$E$4,0),0)/100*8760/10^3</f>
        <v>269.61415872000003</v>
      </c>
      <c r="BP31" s="34">
        <f>BF31*VLOOKUP(BP$12,別紙!$B$4:$E$10,MATCH("設備利用率",別紙!$B$4:$E$4,0),0)/100*8760/10^3</f>
        <v>5547.2586119999996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5816.8727707199996</v>
      </c>
      <c r="BV31" s="36"/>
      <c r="BW31" s="33" t="str">
        <f t="shared" si="7"/>
        <v>01304</v>
      </c>
      <c r="BX31" s="33" t="str">
        <f t="shared" si="8"/>
        <v>新篠津村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12710.340052704592</v>
      </c>
      <c r="BZ31" s="36"/>
      <c r="CA31" s="33" t="str">
        <f t="shared" si="9"/>
        <v>01304</v>
      </c>
      <c r="CB31" s="33" t="str">
        <f t="shared" si="10"/>
        <v>新篠津村</v>
      </c>
      <c r="CC31" s="223">
        <f t="shared" si="11"/>
        <v>2.1212190830616661E-2</v>
      </c>
      <c r="CD31" s="223">
        <f t="shared" si="16"/>
        <v>0.43643667982113638</v>
      </c>
      <c r="CE31" s="223">
        <f t="shared" si="17"/>
        <v>0</v>
      </c>
      <c r="CF31" s="223">
        <f t="shared" si="18"/>
        <v>0</v>
      </c>
      <c r="CG31" s="223">
        <f t="shared" si="19"/>
        <v>0</v>
      </c>
      <c r="CH31" s="223">
        <f t="shared" si="20"/>
        <v>0</v>
      </c>
      <c r="CI31" s="223">
        <f t="shared" si="12"/>
        <v>0.45764887065175303</v>
      </c>
      <c r="CK31" s="18" t="str">
        <f t="shared" si="13"/>
        <v>01304</v>
      </c>
      <c r="CL31" s="18" t="str">
        <f t="shared" si="14"/>
        <v>新篠津村</v>
      </c>
      <c r="CM31" s="18">
        <f>VLOOKUP($CK31&amp;"_"&amp;$AZ$7,データシート1!$A:$BT,MATCH("ca_太陽光発電（10kW未満）",データシート1!$A$1:$BT$1,0),0)</f>
        <v>35</v>
      </c>
      <c r="CN31" s="18">
        <f>VLOOKUP($CK31&amp;"_"&amp;$AZ$5,データシート1!$A:$BT,MATCH("ab_家庭",データシート1!$A$1:$BT$1,0),0)</f>
        <v>1360</v>
      </c>
      <c r="CO31" s="223">
        <f t="shared" si="15"/>
        <v>2.5735294117647058E-2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01399</v>
      </c>
      <c r="AY32" s="18" t="str">
        <f>IF(IFERROR(比較地域マスタ!$Z25,"")=0,"",IFERROR(比較地域マスタ!$Z25,""))</f>
        <v>京極町</v>
      </c>
      <c r="AZ32" s="22"/>
      <c r="BA32" s="22"/>
      <c r="BB32" s="22"/>
      <c r="BC32" s="844" t="str">
        <f t="shared" si="0"/>
        <v>01399</v>
      </c>
      <c r="BD32" s="1031" t="str">
        <f t="shared" si="2"/>
        <v>京極町</v>
      </c>
      <c r="BE32" s="34">
        <f>VLOOKUP($BC32&amp;"_"&amp;$AZ$7,データシート1!$A:$BT,MATCH("cb_"&amp;BE$12,データシート1!$A$1:$BT$1,0),0)</f>
        <v>48.4</v>
      </c>
      <c r="BF32" s="34">
        <f>VLOOKUP($BC32&amp;"_"&amp;$AZ$7,データシート1!$A:$BT,MATCH("cb_"&amp;BF$12,データシート1!$A$1:$BT$1,0),0)</f>
        <v>10.4</v>
      </c>
      <c r="BG32" s="34">
        <f>VLOOKUP($BC32&amp;"_"&amp;$AZ$7,データシート1!$A:$BT,MATCH("cb_"&amp;BG$12,データシート1!$A$1:$BT$1,0),0)</f>
        <v>0</v>
      </c>
      <c r="BH32" s="34">
        <f>VLOOKUP($BC32&amp;"_"&amp;$AZ$7,データシート1!$A:$BT,MATCH("cb_"&amp;BH$12,データシート1!$A$1:$BT$1,0),0)</f>
        <v>410.6</v>
      </c>
      <c r="BI32" s="34">
        <f>VLOOKUP($BC32&amp;"_"&amp;$AZ$7,データシート1!$A:$BT,MATCH("cb_"&amp;BI$12,データシート1!$A$1:$BT$1,0),0)</f>
        <v>0</v>
      </c>
      <c r="BJ32" s="34">
        <f>VLOOKUP($BC32&amp;"_"&amp;$AZ$7,データシート1!$A:$BT,MATCH("cb_"&amp;BJ$12,データシート1!$A$1:$BT$1,0),0)</f>
        <v>0</v>
      </c>
      <c r="BK32" s="34">
        <f t="shared" si="3"/>
        <v>469.40000000000003</v>
      </c>
      <c r="BL32" s="36"/>
      <c r="BM32" s="844" t="str">
        <f t="shared" si="4"/>
        <v>01399</v>
      </c>
      <c r="BN32" s="1031" t="str">
        <f t="shared" si="5"/>
        <v>京極町</v>
      </c>
      <c r="BO32" s="34">
        <f>BE32*VLOOKUP(BO$12,別紙!$B$4:$E$10,MATCH("設備利用率",別紙!$B$4:$E$4,0),0)/100*8760/10^3</f>
        <v>58.085807999999993</v>
      </c>
      <c r="BP32" s="34">
        <f>BF32*VLOOKUP(BP$12,別紙!$B$4:$E$10,MATCH("設備利用率",別紙!$B$4:$E$4,0),0)/100*8760/10^3</f>
        <v>13.756703999999999</v>
      </c>
      <c r="BQ32" s="34">
        <f>BG32*VLOOKUP(BQ$12,別紙!$B$4:$E$10,MATCH("設備利用率",別紙!$B$4:$E$4,0),0)/100*8760/10^3</f>
        <v>0</v>
      </c>
      <c r="BR32" s="34">
        <f>BH32*VLOOKUP(BR$12,別紙!$B$4:$E$10,MATCH("設備利用率",別紙!$B$4:$E$4,0),0)/100*8760/10^3</f>
        <v>2158.1136000000001</v>
      </c>
      <c r="BS32" s="34">
        <f>BI32*VLOOKUP(BS$12,別紙!$B$4:$E$10,MATCH("設備利用率",別紙!$B$4:$E$4,0),0)/100*8760/10^3</f>
        <v>0</v>
      </c>
      <c r="BT32" s="34">
        <f>BJ32*VLOOKUP(BT$12,別紙!$B$4:$E$10,MATCH("設備利用率",別紙!$B$4:$E$4,0),0)/100*8760/10^3</f>
        <v>0</v>
      </c>
      <c r="BU32" s="34">
        <f t="shared" si="6"/>
        <v>2229.9561120000003</v>
      </c>
      <c r="BV32" s="36"/>
      <c r="BW32" s="33" t="str">
        <f t="shared" si="7"/>
        <v>01399</v>
      </c>
      <c r="BX32" s="33" t="str">
        <f t="shared" si="8"/>
        <v>京極町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18006.774167630527</v>
      </c>
      <c r="BZ32" s="36"/>
      <c r="CA32" s="33" t="str">
        <f t="shared" si="9"/>
        <v>01399</v>
      </c>
      <c r="CB32" s="33" t="str">
        <f t="shared" si="10"/>
        <v>京極町</v>
      </c>
      <c r="CC32" s="223">
        <f t="shared" si="11"/>
        <v>3.2257753365073374E-3</v>
      </c>
      <c r="CD32" s="223">
        <f t="shared" si="16"/>
        <v>7.6397381740530906E-4</v>
      </c>
      <c r="CE32" s="223">
        <f t="shared" si="17"/>
        <v>0</v>
      </c>
      <c r="CF32" s="223">
        <f t="shared" si="18"/>
        <v>0.11985009529799538</v>
      </c>
      <c r="CG32" s="223">
        <f t="shared" si="19"/>
        <v>0</v>
      </c>
      <c r="CH32" s="223">
        <f t="shared" si="20"/>
        <v>0</v>
      </c>
      <c r="CI32" s="223">
        <f t="shared" si="12"/>
        <v>0.12383984445190804</v>
      </c>
      <c r="CJ32" s="22"/>
      <c r="CK32" s="18" t="str">
        <f t="shared" si="13"/>
        <v>01399</v>
      </c>
      <c r="CL32" s="18" t="str">
        <f t="shared" si="14"/>
        <v>京極町</v>
      </c>
      <c r="CM32" s="18">
        <f>VLOOKUP($CK32&amp;"_"&amp;$AZ$7,データシート1!$A:$BT,MATCH("ca_太陽光発電（10kW未満）",データシート1!$A$1:$BT$1,0),0)</f>
        <v>7</v>
      </c>
      <c r="CN32" s="18">
        <f>VLOOKUP($CK32&amp;"_"&amp;$AZ$5,データシート1!$A:$BT,MATCH("ab_家庭",データシート1!$A$1:$BT$1,0),0)</f>
        <v>1448</v>
      </c>
      <c r="CO32" s="223">
        <f t="shared" si="15"/>
        <v>4.8342541436464086E-3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43513</v>
      </c>
      <c r="AY33" s="18" t="str">
        <f>IF(IFERROR(比較地域マスタ!$Z26,"")=0,"",IFERROR(比較地域マスタ!$Z26,""))</f>
        <v>球磨村</v>
      </c>
      <c r="BC33" s="844" t="str">
        <f t="shared" si="0"/>
        <v>43513</v>
      </c>
      <c r="BD33" s="1031" t="str">
        <f t="shared" si="2"/>
        <v>球磨村</v>
      </c>
      <c r="BE33" s="34">
        <f>VLOOKUP($BC33&amp;"_"&amp;$AZ$7,データシート1!$A:$BT,MATCH("cb_"&amp;BE$12,データシート1!$A$1:$BT$1,0),0)</f>
        <v>574.57499999999982</v>
      </c>
      <c r="BF33" s="34">
        <f>VLOOKUP($BC33&amp;"_"&amp;$AZ$7,データシート1!$A:$BT,MATCH("cb_"&amp;BF$12,データシート1!$A$1:$BT$1,0),0)</f>
        <v>2394.400000000001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2968.9750000000008</v>
      </c>
      <c r="BL33" s="36"/>
      <c r="BM33" s="844" t="str">
        <f t="shared" si="4"/>
        <v>43513</v>
      </c>
      <c r="BN33" s="1031" t="str">
        <f t="shared" si="5"/>
        <v>球磨村</v>
      </c>
      <c r="BO33" s="34">
        <f>BE33*VLOOKUP(BO$12,別紙!$B$4:$E$10,MATCH("設備利用率",別紙!$B$4:$E$4,0),0)/100*8760/10^3</f>
        <v>689.55894899999976</v>
      </c>
      <c r="BP33" s="34">
        <f>BF33*VLOOKUP(BP$12,別紙!$B$4:$E$10,MATCH("設備利用率",別紙!$B$4:$E$4,0),0)/100*8760/10^3</f>
        <v>3167.2165440000012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3856.775493000001</v>
      </c>
      <c r="BV33" s="36"/>
      <c r="BW33" s="33" t="str">
        <f t="shared" si="7"/>
        <v>43513</v>
      </c>
      <c r="BX33" s="33" t="str">
        <f t="shared" si="8"/>
        <v>球磨村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10780.619053122831</v>
      </c>
      <c r="BZ33" s="36"/>
      <c r="CA33" s="33" t="str">
        <f t="shared" si="9"/>
        <v>43513</v>
      </c>
      <c r="CB33" s="33" t="str">
        <f t="shared" si="10"/>
        <v>球磨村</v>
      </c>
      <c r="CC33" s="223">
        <f t="shared" si="11"/>
        <v>6.396283419366855E-2</v>
      </c>
      <c r="CD33" s="223">
        <f t="shared" si="16"/>
        <v>0.2937880031186661</v>
      </c>
      <c r="CE33" s="223">
        <f t="shared" si="17"/>
        <v>0</v>
      </c>
      <c r="CF33" s="223">
        <f t="shared" si="18"/>
        <v>0</v>
      </c>
      <c r="CG33" s="223">
        <f t="shared" si="19"/>
        <v>0</v>
      </c>
      <c r="CH33" s="223">
        <f t="shared" si="20"/>
        <v>0</v>
      </c>
      <c r="CI33" s="223">
        <f t="shared" si="12"/>
        <v>0.35775083731233465</v>
      </c>
      <c r="CK33" s="18" t="str">
        <f t="shared" si="13"/>
        <v>43513</v>
      </c>
      <c r="CL33" s="18" t="str">
        <f t="shared" si="14"/>
        <v>球磨村</v>
      </c>
      <c r="CM33" s="18">
        <f>VLOOKUP($CK33&amp;"_"&amp;$AZ$7,データシート1!$A:$BT,MATCH("ca_太陽光発電（10kW未満）",データシート1!$A$1:$BT$1,0),0)</f>
        <v>112</v>
      </c>
      <c r="CN33" s="18">
        <f>VLOOKUP($CK33&amp;"_"&amp;$AZ$5,データシート1!$A:$BT,MATCH("ab_家庭",データシート1!$A$1:$BT$1,0),0)</f>
        <v>1281</v>
      </c>
      <c r="CO33" s="223">
        <f t="shared" si="15"/>
        <v>8.7431693989071038E-2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01482</v>
      </c>
      <c r="AY34" s="18" t="str">
        <f>IF(IFERROR(比較地域マスタ!$Z27,"")=0,"",IFERROR(比較地域マスタ!$Z27,""))</f>
        <v>小平町</v>
      </c>
      <c r="BC34" s="844" t="str">
        <f t="shared" si="0"/>
        <v>01482</v>
      </c>
      <c r="BD34" s="1031" t="str">
        <f t="shared" si="2"/>
        <v>小平町</v>
      </c>
      <c r="BE34" s="34">
        <f>VLOOKUP($BC34&amp;"_"&amp;$AZ$7,データシート1!$A:$BT,MATCH("cb_"&amp;BE$12,データシート1!$A$1:$BT$1,0),0)</f>
        <v>72.7</v>
      </c>
      <c r="BF34" s="34">
        <f>VLOOKUP($BC34&amp;"_"&amp;$AZ$7,データシート1!$A:$BT,MATCH("cb_"&amp;BF$12,データシート1!$A$1:$BT$1,0),0)</f>
        <v>49.5</v>
      </c>
      <c r="BG34" s="34">
        <f>VLOOKUP($BC34&amp;"_"&amp;$AZ$7,データシート1!$A:$BT,MATCH("cb_"&amp;BG$12,データシート1!$A$1:$BT$1,0),0)</f>
        <v>3097.4</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3219.6</v>
      </c>
      <c r="BL34" s="36"/>
      <c r="BM34" s="844" t="str">
        <f t="shared" si="4"/>
        <v>01482</v>
      </c>
      <c r="BN34" s="1031" t="str">
        <f t="shared" si="5"/>
        <v>小平町</v>
      </c>
      <c r="BO34" s="34">
        <f>BE34*VLOOKUP(BO$12,別紙!$B$4:$E$10,MATCH("設備利用率",別紙!$B$4:$E$4,0),0)/100*8760/10^3</f>
        <v>87.248723999999982</v>
      </c>
      <c r="BP34" s="34">
        <f>BF34*VLOOKUP(BP$12,別紙!$B$4:$E$10,MATCH("設備利用率",別紙!$B$4:$E$4,0),0)/100*8760/10^3</f>
        <v>65.476619999999983</v>
      </c>
      <c r="BQ34" s="34">
        <f>BG34*VLOOKUP(BQ$12,別紙!$B$4:$E$10,MATCH("設備利用率",別紙!$B$4:$E$4,0),0)/100*8760/10^3</f>
        <v>6729.0395520000002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6881.7648960000006</v>
      </c>
      <c r="BV34" s="36"/>
      <c r="BW34" s="33" t="str">
        <f t="shared" si="7"/>
        <v>01482</v>
      </c>
      <c r="BX34" s="33" t="str">
        <f t="shared" si="8"/>
        <v>小平町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14360.495139496397</v>
      </c>
      <c r="BZ34" s="36"/>
      <c r="CA34" s="33" t="str">
        <f t="shared" si="9"/>
        <v>01482</v>
      </c>
      <c r="CB34" s="33" t="str">
        <f t="shared" si="10"/>
        <v>小平町</v>
      </c>
      <c r="CC34" s="223">
        <f t="shared" si="11"/>
        <v>6.0756069447797378E-3</v>
      </c>
      <c r="CD34" s="223">
        <f t="shared" si="16"/>
        <v>4.5594959897946917E-3</v>
      </c>
      <c r="CE34" s="223">
        <f t="shared" si="17"/>
        <v>0.46857991222689682</v>
      </c>
      <c r="CF34" s="223">
        <f t="shared" si="18"/>
        <v>0</v>
      </c>
      <c r="CG34" s="223">
        <f t="shared" si="19"/>
        <v>0</v>
      </c>
      <c r="CH34" s="223">
        <f t="shared" si="20"/>
        <v>0</v>
      </c>
      <c r="CI34" s="223">
        <f t="shared" si="12"/>
        <v>0.47921501516147125</v>
      </c>
      <c r="CK34" s="18" t="str">
        <f t="shared" si="13"/>
        <v>01482</v>
      </c>
      <c r="CL34" s="18" t="str">
        <f t="shared" si="14"/>
        <v>小平町</v>
      </c>
      <c r="CM34" s="18">
        <f>VLOOKUP($CK34&amp;"_"&amp;$AZ$7,データシート1!$A:$BT,MATCH("ca_太陽光発電（10kW未満）",データシート1!$A$1:$BT$1,0),0)</f>
        <v>13</v>
      </c>
      <c r="CN34" s="18">
        <f>VLOOKUP($CK34&amp;"_"&amp;$AZ$5,データシート1!$A:$BT,MATCH("ab_家庭",データシート1!$A$1:$BT$1,0),0)</f>
        <v>1531</v>
      </c>
      <c r="CO34" s="223">
        <f t="shared" si="15"/>
        <v>8.4911822338340961E-3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23562</v>
      </c>
      <c r="AY35" s="18" t="str">
        <f>IF(IFERROR(比較地域マスタ!$Z28,"")=0,"",IFERROR(比較地域マスタ!$Z28,""))</f>
        <v>東栄町</v>
      </c>
      <c r="BC35" s="844" t="str">
        <f t="shared" si="0"/>
        <v>23562</v>
      </c>
      <c r="BD35" s="1031" t="str">
        <f t="shared" si="2"/>
        <v>東栄町</v>
      </c>
      <c r="BE35" s="34">
        <f>VLOOKUP($BC35&amp;"_"&amp;$AZ$7,データシート1!$A:$BT,MATCH("cb_"&amp;BE$12,データシート1!$A$1:$BT$1,0),0)</f>
        <v>358.90000000000003</v>
      </c>
      <c r="BF35" s="34">
        <f>VLOOKUP($BC35&amp;"_"&amp;$AZ$7,データシート1!$A:$BT,MATCH("cb_"&amp;BF$12,データシート1!$A$1:$BT$1,0),0)</f>
        <v>486.3</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845.2</v>
      </c>
      <c r="BL35" s="36"/>
      <c r="BM35" s="844" t="str">
        <f t="shared" si="4"/>
        <v>23562</v>
      </c>
      <c r="BN35" s="1031" t="str">
        <f t="shared" si="5"/>
        <v>東栄町</v>
      </c>
      <c r="BO35" s="34">
        <f>BE35*VLOOKUP(BO$12,別紙!$B$4:$E$10,MATCH("設備利用率",別紙!$B$4:$E$4,0),0)/100*8760/10^3</f>
        <v>430.72306799999996</v>
      </c>
      <c r="BP35" s="34">
        <f>BF35*VLOOKUP(BP$12,別紙!$B$4:$E$10,MATCH("設備利用率",別紙!$B$4:$E$4,0),0)/100*8760/10^3</f>
        <v>643.25818800000013</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1073.981256</v>
      </c>
      <c r="BV35" s="36"/>
      <c r="BW35" s="33" t="str">
        <f t="shared" si="7"/>
        <v>23562</v>
      </c>
      <c r="BX35" s="33" t="str">
        <f t="shared" si="8"/>
        <v>東栄町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13224.308355460353</v>
      </c>
      <c r="BZ35" s="36"/>
      <c r="CA35" s="33" t="str">
        <f t="shared" si="9"/>
        <v>23562</v>
      </c>
      <c r="CB35" s="33" t="str">
        <f t="shared" si="10"/>
        <v>東栄町</v>
      </c>
      <c r="CC35" s="223">
        <f t="shared" si="11"/>
        <v>3.2570555406185246E-2</v>
      </c>
      <c r="CD35" s="223">
        <f t="shared" si="16"/>
        <v>4.8642104426912962E-2</v>
      </c>
      <c r="CE35" s="223">
        <f t="shared" si="17"/>
        <v>0</v>
      </c>
      <c r="CF35" s="223">
        <f t="shared" si="18"/>
        <v>0</v>
      </c>
      <c r="CG35" s="223">
        <f t="shared" si="19"/>
        <v>0</v>
      </c>
      <c r="CH35" s="223">
        <f t="shared" si="20"/>
        <v>0</v>
      </c>
      <c r="CI35" s="223">
        <f t="shared" si="12"/>
        <v>8.1212659833098208E-2</v>
      </c>
      <c r="CK35" s="18" t="str">
        <f t="shared" si="13"/>
        <v>23562</v>
      </c>
      <c r="CL35" s="18" t="str">
        <f t="shared" si="14"/>
        <v>東栄町</v>
      </c>
      <c r="CM35" s="18">
        <f>VLOOKUP($CK35&amp;"_"&amp;$AZ$7,データシート1!$A:$BT,MATCH("ca_太陽光発電（10kW未満）",データシート1!$A$1:$BT$1,0),0)</f>
        <v>71</v>
      </c>
      <c r="CN35" s="18">
        <f>VLOOKUP($CK35&amp;"_"&amp;$AZ$5,データシート1!$A:$BT,MATCH("ab_家庭",データシート1!$A$1:$BT$1,0),0)</f>
        <v>1356</v>
      </c>
      <c r="CO35" s="223">
        <f t="shared" si="15"/>
        <v>5.2359882005899708E-2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31325</v>
      </c>
      <c r="AY36" s="18" t="str">
        <f>IF(IFERROR(比較地域マスタ!$Z29,"")=0,"",IFERROR(比較地域マスタ!$Z29,""))</f>
        <v>若桜町</v>
      </c>
      <c r="BC36" s="844" t="str">
        <f t="shared" si="0"/>
        <v>31325</v>
      </c>
      <c r="BD36" s="1031" t="str">
        <f t="shared" si="2"/>
        <v>若桜町</v>
      </c>
      <c r="BE36" s="34">
        <f>VLOOKUP($BC36&amp;"_"&amp;$AZ$7,データシート1!$A:$BT,MATCH("cb_"&amp;BE$12,データシート1!$A$1:$BT$1,0),0)</f>
        <v>28.200000000000003</v>
      </c>
      <c r="BF36" s="34">
        <f>VLOOKUP($BC36&amp;"_"&amp;$AZ$7,データシート1!$A:$BT,MATCH("cb_"&amp;BF$12,データシート1!$A$1:$BT$1,0),0)</f>
        <v>45.3</v>
      </c>
      <c r="BG36" s="34">
        <f>VLOOKUP($BC36&amp;"_"&amp;$AZ$7,データシート1!$A:$BT,MATCH("cb_"&amp;BG$12,データシート1!$A$1:$BT$1,0),0)</f>
        <v>0</v>
      </c>
      <c r="BH36" s="34">
        <f>VLOOKUP($BC36&amp;"_"&amp;$AZ$7,データシート1!$A:$BT,MATCH("cb_"&amp;BH$12,データシート1!$A$1:$BT$1,0),0)</f>
        <v>9330</v>
      </c>
      <c r="BI36" s="34">
        <f>VLOOKUP($BC36&amp;"_"&amp;$AZ$7,データシート1!$A:$BT,MATCH("cb_"&amp;BI$12,データシート1!$A$1:$BT$1,0),0)</f>
        <v>0</v>
      </c>
      <c r="BJ36" s="34">
        <f>VLOOKUP($BC36&amp;"_"&amp;$AZ$7,データシート1!$A:$BT,MATCH("cb_"&amp;BJ$12,データシート1!$A$1:$BT$1,0),0)</f>
        <v>0</v>
      </c>
      <c r="BK36" s="34">
        <f t="shared" si="3"/>
        <v>9403.5</v>
      </c>
      <c r="BL36" s="36"/>
      <c r="BM36" s="844" t="str">
        <f t="shared" si="4"/>
        <v>31325</v>
      </c>
      <c r="BN36" s="1031" t="str">
        <f t="shared" si="5"/>
        <v>若桜町</v>
      </c>
      <c r="BO36" s="34">
        <f>BE36*VLOOKUP(BO$12,別紙!$B$4:$E$10,MATCH("設備利用率",別紙!$B$4:$E$4,0),0)/100*8760/10^3</f>
        <v>33.843384000000007</v>
      </c>
      <c r="BP36" s="34">
        <f>BF36*VLOOKUP(BP$12,別紙!$B$4:$E$10,MATCH("設備利用率",別紙!$B$4:$E$4,0),0)/100*8760/10^3</f>
        <v>59.921028</v>
      </c>
      <c r="BQ36" s="34">
        <f>BG36*VLOOKUP(BQ$12,別紙!$B$4:$E$10,MATCH("設備利用率",別紙!$B$4:$E$4,0),0)/100*8760/10^3</f>
        <v>0</v>
      </c>
      <c r="BR36" s="34">
        <f>BH36*VLOOKUP(BR$12,別紙!$B$4:$E$10,MATCH("設備利用率",別紙!$B$4:$E$4,0),0)/100*8760/10^3</f>
        <v>49038.48</v>
      </c>
      <c r="BS36" s="34">
        <f>BI36*VLOOKUP(BS$12,別紙!$B$4:$E$10,MATCH("設備利用率",別紙!$B$4:$E$4,0),0)/100*8760/10^3</f>
        <v>0</v>
      </c>
      <c r="BT36" s="34">
        <f>BJ36*VLOOKUP(BT$12,別紙!$B$4:$E$10,MATCH("設備利用率",別紙!$B$4:$E$4,0),0)/100*8760/10^3</f>
        <v>0</v>
      </c>
      <c r="BU36" s="34">
        <f t="shared" si="6"/>
        <v>49132.244412</v>
      </c>
      <c r="BV36" s="36"/>
      <c r="BW36" s="33" t="str">
        <f t="shared" si="7"/>
        <v>31325</v>
      </c>
      <c r="BX36" s="33" t="str">
        <f t="shared" si="8"/>
        <v>若桜町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14407.121490626962</v>
      </c>
      <c r="BZ36" s="36"/>
      <c r="CA36" s="33" t="str">
        <f t="shared" si="9"/>
        <v>31325</v>
      </c>
      <c r="CB36" s="33" t="str">
        <f t="shared" si="10"/>
        <v>若桜町</v>
      </c>
      <c r="CC36" s="223">
        <f t="shared" si="11"/>
        <v>2.3490732706056487E-3</v>
      </c>
      <c r="CD36" s="223">
        <f t="shared" si="16"/>
        <v>4.1591256129118953E-3</v>
      </c>
      <c r="CE36" s="223">
        <f t="shared" si="17"/>
        <v>0</v>
      </c>
      <c r="CF36" s="223">
        <f t="shared" si="18"/>
        <v>3.4037666741342911</v>
      </c>
      <c r="CG36" s="223">
        <f t="shared" si="19"/>
        <v>0</v>
      </c>
      <c r="CH36" s="223">
        <f t="shared" si="20"/>
        <v>0</v>
      </c>
      <c r="CI36" s="223">
        <f t="shared" si="12"/>
        <v>3.4102748730178085</v>
      </c>
      <c r="CK36" s="18" t="str">
        <f t="shared" si="13"/>
        <v>31325</v>
      </c>
      <c r="CL36" s="18" t="str">
        <f t="shared" si="14"/>
        <v>若桜町</v>
      </c>
      <c r="CM36" s="18">
        <f>VLOOKUP($CK36&amp;"_"&amp;$AZ$7,データシート1!$A:$BT,MATCH("ca_太陽光発電（10kW未満）",データシート1!$A$1:$BT$1,0),0)</f>
        <v>6</v>
      </c>
      <c r="CN36" s="18">
        <f>VLOOKUP($CK36&amp;"_"&amp;$AZ$5,データシート1!$A:$BT,MATCH("ab_家庭",データシート1!$A$1:$BT$1,0),0)</f>
        <v>1277</v>
      </c>
      <c r="CO36" s="223">
        <f t="shared" si="15"/>
        <v>4.6985121378230231E-3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14402</v>
      </c>
      <c r="AY37" s="18" t="str">
        <f>IF(IFERROR(比較地域マスタ!$Z30,"")=0,"",IFERROR(比較地域マスタ!$Z30,""))</f>
        <v>清川村</v>
      </c>
      <c r="BC37" s="844" t="str">
        <f t="shared" si="0"/>
        <v>14402</v>
      </c>
      <c r="BD37" s="1031" t="str">
        <f t="shared" si="2"/>
        <v>清川村</v>
      </c>
      <c r="BE37" s="34">
        <f>VLOOKUP($BC37&amp;"_"&amp;$AZ$7,データシート1!$A:$BT,MATCH("cb_"&amp;BE$12,データシート1!$A$1:$BT$1,0),0)</f>
        <v>209.8000000000001</v>
      </c>
      <c r="BF37" s="34">
        <f>VLOOKUP($BC37&amp;"_"&amp;$AZ$7,データシート1!$A:$BT,MATCH("cb_"&amp;BF$12,データシート1!$A$1:$BT$1,0),0)</f>
        <v>70.8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280.60000000000008</v>
      </c>
      <c r="BL37" s="36"/>
      <c r="BM37" s="844" t="str">
        <f t="shared" si="4"/>
        <v>14402</v>
      </c>
      <c r="BN37" s="1031" t="str">
        <f t="shared" si="5"/>
        <v>清川村</v>
      </c>
      <c r="BO37" s="34">
        <f>BE37*VLOOKUP(BO$12,別紙!$B$4:$E$10,MATCH("設備利用率",別紙!$B$4:$E$4,0),0)/100*8760/10^3</f>
        <v>251.78517600000009</v>
      </c>
      <c r="BP37" s="34">
        <f>BF37*VLOOKUP(BP$12,別紙!$B$4:$E$10,MATCH("設備利用率",別紙!$B$4:$E$4,0),0)/100*8760/10^3</f>
        <v>93.651407999999989</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345.4365840000001</v>
      </c>
      <c r="BV37" s="36"/>
      <c r="BW37" s="33" t="str">
        <f t="shared" si="7"/>
        <v>14402</v>
      </c>
      <c r="BX37" s="33" t="str">
        <f t="shared" si="8"/>
        <v>清川村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15907.375220036494</v>
      </c>
      <c r="BZ37" s="36"/>
      <c r="CA37" s="33" t="str">
        <f t="shared" si="9"/>
        <v>14402</v>
      </c>
      <c r="CB37" s="33" t="str">
        <f t="shared" si="10"/>
        <v>清川村</v>
      </c>
      <c r="CC37" s="223">
        <f t="shared" si="11"/>
        <v>1.5828203743057396E-2</v>
      </c>
      <c r="CD37" s="223">
        <f t="shared" si="16"/>
        <v>5.8872948368024437E-3</v>
      </c>
      <c r="CE37" s="223">
        <f t="shared" si="17"/>
        <v>0</v>
      </c>
      <c r="CF37" s="223">
        <f t="shared" si="18"/>
        <v>0</v>
      </c>
      <c r="CG37" s="223">
        <f t="shared" si="19"/>
        <v>0</v>
      </c>
      <c r="CH37" s="223">
        <f t="shared" si="20"/>
        <v>0</v>
      </c>
      <c r="CI37" s="223">
        <f t="shared" si="12"/>
        <v>2.171549857985984E-2</v>
      </c>
      <c r="CK37" s="18" t="str">
        <f t="shared" si="13"/>
        <v>14402</v>
      </c>
      <c r="CL37" s="18" t="str">
        <f t="shared" si="14"/>
        <v>清川村</v>
      </c>
      <c r="CM37" s="18">
        <f>VLOOKUP($CK37&amp;"_"&amp;$AZ$7,データシート1!$A:$BT,MATCH("ca_太陽光発電（10kW未満）",データシート1!$A$1:$BT$1,0),0)</f>
        <v>48</v>
      </c>
      <c r="CN37" s="18">
        <f>VLOOKUP($CK37&amp;"_"&amp;$AZ$5,データシート1!$A:$BT,MATCH("ab_家庭",データシート1!$A$1:$BT$1,0),0)</f>
        <v>1260</v>
      </c>
      <c r="CO37" s="223">
        <f t="shared" si="15"/>
        <v>3.8095238095238099E-2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01483</v>
      </c>
      <c r="AY38" s="18" t="str">
        <f>IF(IFERROR(比較地域マスタ!$Z31,"")=0,"",IFERROR(比較地域マスタ!$Z31,""))</f>
        <v>苫前町</v>
      </c>
      <c r="BC38" s="844" t="str">
        <f t="shared" si="0"/>
        <v>01483</v>
      </c>
      <c r="BD38" s="1031" t="str">
        <f t="shared" si="2"/>
        <v>苫前町</v>
      </c>
      <c r="BE38" s="34">
        <f>VLOOKUP($BC38&amp;"_"&amp;$AZ$7,データシート1!$A:$BT,MATCH("cb_"&amp;BE$12,データシート1!$A$1:$BT$1,0),0)</f>
        <v>83.990000000000009</v>
      </c>
      <c r="BF38" s="34">
        <f>VLOOKUP($BC38&amp;"_"&amp;$AZ$7,データシート1!$A:$BT,MATCH("cb_"&amp;BF$12,データシート1!$A$1:$BT$1,0),0)</f>
        <v>22.3</v>
      </c>
      <c r="BG38" s="34">
        <f>VLOOKUP($BC38&amp;"_"&amp;$AZ$7,データシート1!$A:$BT,MATCH("cb_"&amp;BG$12,データシート1!$A$1:$BT$1,0),0)</f>
        <v>74285.100000000006</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74391.39</v>
      </c>
      <c r="BL38" s="36"/>
      <c r="BM38" s="844" t="str">
        <f t="shared" si="4"/>
        <v>01483</v>
      </c>
      <c r="BN38" s="1031" t="str">
        <f t="shared" si="5"/>
        <v>苫前町</v>
      </c>
      <c r="BO38" s="34">
        <f>BE38*VLOOKUP(BO$12,別紙!$B$4:$E$10,MATCH("設備利用率",別紙!$B$4:$E$4,0),0)/100*8760/10^3</f>
        <v>100.79807879999998</v>
      </c>
      <c r="BP38" s="34">
        <f>BF38*VLOOKUP(BP$12,別紙!$B$4:$E$10,MATCH("設備利用率",別紙!$B$4:$E$4,0),0)/100*8760/10^3</f>
        <v>29.497548000000002</v>
      </c>
      <c r="BQ38" s="34">
        <f>BG38*VLOOKUP(BQ$12,別紙!$B$4:$E$10,MATCH("設備利用率",別紙!$B$4:$E$4,0),0)/100*8760/10^3</f>
        <v>161382.89404800005</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161513.18967480006</v>
      </c>
      <c r="BV38" s="36"/>
      <c r="BW38" s="33" t="str">
        <f t="shared" si="7"/>
        <v>01483</v>
      </c>
      <c r="BX38" s="33" t="str">
        <f t="shared" si="8"/>
        <v>苫前町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14909.057653914197</v>
      </c>
      <c r="BZ38" s="36"/>
      <c r="CA38" s="33" t="str">
        <f t="shared" si="9"/>
        <v>01483</v>
      </c>
      <c r="CB38" s="33" t="str">
        <f t="shared" si="10"/>
        <v>苫前町</v>
      </c>
      <c r="CC38" s="223">
        <f t="shared" si="11"/>
        <v>6.7608618290866049E-3</v>
      </c>
      <c r="CD38" s="223">
        <f t="shared" si="16"/>
        <v>1.9784984862712481E-3</v>
      </c>
      <c r="CE38" s="223">
        <f t="shared" si="17"/>
        <v>10.824486550002097</v>
      </c>
      <c r="CF38" s="223">
        <f t="shared" si="18"/>
        <v>0</v>
      </c>
      <c r="CG38" s="223">
        <f t="shared" si="19"/>
        <v>0</v>
      </c>
      <c r="CH38" s="223">
        <f t="shared" si="20"/>
        <v>0</v>
      </c>
      <c r="CI38" s="223">
        <f t="shared" si="12"/>
        <v>10.833225910317456</v>
      </c>
      <c r="CK38" s="18" t="str">
        <f t="shared" si="13"/>
        <v>01483</v>
      </c>
      <c r="CL38" s="18" t="str">
        <f t="shared" si="14"/>
        <v>苫前町</v>
      </c>
      <c r="CM38" s="18">
        <f>VLOOKUP($CK38&amp;"_"&amp;$AZ$7,データシート1!$A:$BT,MATCH("ca_太陽光発電（10kW未満）",データシート1!$A$1:$BT$1,0),0)</f>
        <v>12</v>
      </c>
      <c r="CN38" s="18">
        <f>VLOOKUP($CK38&amp;"_"&amp;$AZ$5,データシート1!$A:$BT,MATCH("ab_家庭",データシート1!$A$1:$BT$1,0),0)</f>
        <v>1472</v>
      </c>
      <c r="CO38" s="223">
        <f t="shared" si="15"/>
        <v>8.152173913043478E-3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31402</v>
      </c>
      <c r="AY39" s="18" t="str">
        <f>IF(IFERROR(比較地域マスタ!$Z32,"")=0,"",IFERROR(比較地域マスタ!$Z32,""))</f>
        <v>日野町</v>
      </c>
      <c r="BC39" s="844" t="str">
        <f t="shared" si="0"/>
        <v>31402</v>
      </c>
      <c r="BD39" s="1031" t="str">
        <f t="shared" si="2"/>
        <v>日野町</v>
      </c>
      <c r="BE39" s="34">
        <f>VLOOKUP($BC39&amp;"_"&amp;$AZ$7,データシート1!$A:$BT,MATCH("cb_"&amp;BE$12,データシート1!$A$1:$BT$1,0),0)</f>
        <v>198.80000000000004</v>
      </c>
      <c r="BF39" s="34">
        <f>VLOOKUP($BC39&amp;"_"&amp;$AZ$7,データシート1!$A:$BT,MATCH("cb_"&amp;BF$12,データシート1!$A$1:$BT$1,0),0)</f>
        <v>286.2</v>
      </c>
      <c r="BG39" s="34">
        <f>VLOOKUP($BC39&amp;"_"&amp;$AZ$7,データシート1!$A:$BT,MATCH("cb_"&amp;BG$12,データシート1!$A$1:$BT$1,0),0)</f>
        <v>0</v>
      </c>
      <c r="BH39" s="34">
        <f>VLOOKUP($BC39&amp;"_"&amp;$AZ$7,データシート1!$A:$BT,MATCH("cb_"&amp;BH$12,データシート1!$A$1:$BT$1,0),0)</f>
        <v>165</v>
      </c>
      <c r="BI39" s="34">
        <f>VLOOKUP($BC39&amp;"_"&amp;$AZ$7,データシート1!$A:$BT,MATCH("cb_"&amp;BI$12,データシート1!$A$1:$BT$1,0),0)</f>
        <v>0</v>
      </c>
      <c r="BJ39" s="34">
        <f>VLOOKUP($BC39&amp;"_"&amp;$AZ$7,データシート1!$A:$BT,MATCH("cb_"&amp;BJ$12,データシート1!$A$1:$BT$1,0),0)</f>
        <v>0</v>
      </c>
      <c r="BK39" s="34">
        <f t="shared" si="3"/>
        <v>650</v>
      </c>
      <c r="BL39" s="36"/>
      <c r="BM39" s="844" t="str">
        <f t="shared" si="4"/>
        <v>31402</v>
      </c>
      <c r="BN39" s="1031" t="str">
        <f t="shared" si="5"/>
        <v>日野町</v>
      </c>
      <c r="BO39" s="34">
        <f>BE39*VLOOKUP(BO$12,別紙!$B$4:$E$10,MATCH("設備利用率",別紙!$B$4:$E$4,0),0)/100*8760/10^3</f>
        <v>238.58385600000005</v>
      </c>
      <c r="BP39" s="34">
        <f>BF39*VLOOKUP(BP$12,別紙!$B$4:$E$10,MATCH("設備利用率",別紙!$B$4:$E$4,0),0)/100*8760/10^3</f>
        <v>378.57391200000001</v>
      </c>
      <c r="BQ39" s="34">
        <f>BG39*VLOOKUP(BQ$12,別紙!$B$4:$E$10,MATCH("設備利用率",別紙!$B$4:$E$4,0),0)/100*8760/10^3</f>
        <v>0</v>
      </c>
      <c r="BR39" s="34">
        <f>BH39*VLOOKUP(BR$12,別紙!$B$4:$E$10,MATCH("設備利用率",別紙!$B$4:$E$4,0),0)/100*8760/10^3</f>
        <v>867.24</v>
      </c>
      <c r="BS39" s="34">
        <f>BI39*VLOOKUP(BS$12,別紙!$B$4:$E$10,MATCH("設備利用率",別紙!$B$4:$E$4,0),0)/100*8760/10^3</f>
        <v>0</v>
      </c>
      <c r="BT39" s="34">
        <f>BJ39*VLOOKUP(BT$12,別紙!$B$4:$E$10,MATCH("設備利用率",別紙!$B$4:$E$4,0),0)/100*8760/10^3</f>
        <v>0</v>
      </c>
      <c r="BU39" s="34">
        <f t="shared" si="6"/>
        <v>1484.397768</v>
      </c>
      <c r="BV39" s="36"/>
      <c r="BW39" s="33" t="str">
        <f t="shared" si="7"/>
        <v>31402</v>
      </c>
      <c r="BX39" s="33" t="str">
        <f t="shared" si="8"/>
        <v>日野町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15930.938290524487</v>
      </c>
      <c r="BZ39" s="36"/>
      <c r="CA39" s="33" t="str">
        <f t="shared" si="9"/>
        <v>31402</v>
      </c>
      <c r="CB39" s="33" t="str">
        <f t="shared" si="10"/>
        <v>日野町</v>
      </c>
      <c r="CC39" s="223">
        <f t="shared" si="11"/>
        <v>1.4976133335593082E-2</v>
      </c>
      <c r="CD39" s="223">
        <f t="shared" si="16"/>
        <v>2.3763440991116686E-2</v>
      </c>
      <c r="CE39" s="223">
        <f t="shared" si="17"/>
        <v>0</v>
      </c>
      <c r="CF39" s="223">
        <f t="shared" si="18"/>
        <v>5.4437471552810104E-2</v>
      </c>
      <c r="CG39" s="223">
        <f t="shared" si="19"/>
        <v>0</v>
      </c>
      <c r="CH39" s="223">
        <f t="shared" si="20"/>
        <v>0</v>
      </c>
      <c r="CI39" s="223">
        <f t="shared" si="12"/>
        <v>9.3177045879519874E-2</v>
      </c>
      <c r="CK39" s="18" t="str">
        <f t="shared" si="13"/>
        <v>31402</v>
      </c>
      <c r="CL39" s="18" t="str">
        <f t="shared" si="14"/>
        <v>日野町</v>
      </c>
      <c r="CM39" s="18">
        <f>VLOOKUP($CK39&amp;"_"&amp;$AZ$7,データシート1!$A:$BT,MATCH("ca_太陽光発電（10kW未満）",データシート1!$A$1:$BT$1,0),0)</f>
        <v>35</v>
      </c>
      <c r="CN39" s="18">
        <f>VLOOKUP($CK39&amp;"_"&amp;$AZ$5,データシート1!$A:$BT,MATCH("ab_家庭",データシート1!$A$1:$BT$1,0),0)</f>
        <v>1310</v>
      </c>
      <c r="CO39" s="223">
        <f t="shared" si="15"/>
        <v>2.6717557251908396E-2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01487</v>
      </c>
      <c r="AY40" s="18" t="str">
        <f>IF(IFERROR(比較地域マスタ!$Z33,"")=0,"",IFERROR(比較地域マスタ!$Z33,""))</f>
        <v>天塩町</v>
      </c>
      <c r="BC40" s="844" t="str">
        <f t="shared" si="0"/>
        <v>01487</v>
      </c>
      <c r="BD40" s="1031" t="str">
        <f t="shared" si="2"/>
        <v>天塩町</v>
      </c>
      <c r="BE40" s="34">
        <f>VLOOKUP($BC40&amp;"_"&amp;$AZ$7,データシート1!$A:$BT,MATCH("cb_"&amp;BE$12,データシート1!$A$1:$BT$1,0),0)</f>
        <v>144.9</v>
      </c>
      <c r="BF40" s="34">
        <f>VLOOKUP($BC40&amp;"_"&amp;$AZ$7,データシート1!$A:$BT,MATCH("cb_"&amp;BF$12,データシート1!$A$1:$BT$1,0),0)</f>
        <v>188.7</v>
      </c>
      <c r="BG40" s="34">
        <f>VLOOKUP($BC40&amp;"_"&amp;$AZ$7,データシート1!$A:$BT,MATCH("cb_"&amp;BG$12,データシート1!$A$1:$BT$1,0),0)</f>
        <v>5239.2</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5572.8</v>
      </c>
      <c r="BL40" s="36"/>
      <c r="BM40" s="844" t="str">
        <f t="shared" si="4"/>
        <v>01487</v>
      </c>
      <c r="BN40" s="1031" t="str">
        <f t="shared" si="5"/>
        <v>天塩町</v>
      </c>
      <c r="BO40" s="34">
        <f>BE40*VLOOKUP(BO$12,別紙!$B$4:$E$10,MATCH("設備利用率",別紙!$B$4:$E$4,0),0)/100*8760/10^3</f>
        <v>173.89738799999998</v>
      </c>
      <c r="BP40" s="34">
        <f>BF40*VLOOKUP(BP$12,別紙!$B$4:$E$10,MATCH("設備利用率",別紙!$B$4:$E$4,0),0)/100*8760/10^3</f>
        <v>249.60481200000001</v>
      </c>
      <c r="BQ40" s="34">
        <f>BG40*VLOOKUP(BQ$12,別紙!$B$4:$E$10,MATCH("設備利用率",別紙!$B$4:$E$4,0),0)/100*8760/10^3</f>
        <v>11382.057215999999</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11805.559416</v>
      </c>
      <c r="BV40" s="36"/>
      <c r="BW40" s="33" t="str">
        <f t="shared" si="7"/>
        <v>01487</v>
      </c>
      <c r="BX40" s="33" t="str">
        <f t="shared" si="8"/>
        <v>天塩町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14424.368199080325</v>
      </c>
      <c r="BZ40" s="36"/>
      <c r="CA40" s="33" t="str">
        <f t="shared" si="9"/>
        <v>01487</v>
      </c>
      <c r="CB40" s="33" t="str">
        <f t="shared" si="10"/>
        <v>天塩町</v>
      </c>
      <c r="CC40" s="223">
        <f t="shared" si="11"/>
        <v>1.2055806230118793E-2</v>
      </c>
      <c r="CD40" s="223">
        <f t="shared" si="16"/>
        <v>1.7304384396948105E-2</v>
      </c>
      <c r="CE40" s="223">
        <f t="shared" si="17"/>
        <v>0.78908532137481768</v>
      </c>
      <c r="CF40" s="223">
        <f t="shared" si="18"/>
        <v>0</v>
      </c>
      <c r="CG40" s="223">
        <f t="shared" si="19"/>
        <v>0</v>
      </c>
      <c r="CH40" s="223">
        <f t="shared" si="20"/>
        <v>0</v>
      </c>
      <c r="CI40" s="223">
        <f t="shared" si="12"/>
        <v>0.81844551200188465</v>
      </c>
      <c r="CK40" s="18" t="str">
        <f t="shared" si="13"/>
        <v>01487</v>
      </c>
      <c r="CL40" s="18" t="str">
        <f t="shared" si="14"/>
        <v>天塩町</v>
      </c>
      <c r="CM40" s="18">
        <f>VLOOKUP($CK40&amp;"_"&amp;$AZ$7,データシート1!$A:$BT,MATCH("ca_太陽光発電（10kW未満）",データシート1!$A$1:$BT$1,0),0)</f>
        <v>18</v>
      </c>
      <c r="CN40" s="18">
        <f>VLOOKUP($CK40&amp;"_"&amp;$AZ$5,データシート1!$A:$BT,MATCH("ab_家庭",データシート1!$A$1:$BT$1,0),0)</f>
        <v>1470</v>
      </c>
      <c r="CO40" s="223">
        <f t="shared" si="15"/>
        <v>1.2244897959183673E-2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20486</v>
      </c>
      <c r="AY41" s="18" t="str">
        <f>IF(IFERROR(比較地域マスタ!$Z34,"")=0,"",IFERROR(比較地域マスタ!$Z34,""))</f>
        <v>小谷村</v>
      </c>
      <c r="BC41" s="844" t="str">
        <f t="shared" si="0"/>
        <v>20486</v>
      </c>
      <c r="BD41" s="1031" t="str">
        <f t="shared" si="2"/>
        <v>小谷村</v>
      </c>
      <c r="BE41" s="34">
        <f>VLOOKUP($BC41&amp;"_"&amp;$AZ$7,データシート1!$A:$BT,MATCH("cb_"&amp;BE$12,データシート1!$A$1:$BT$1,0),0)</f>
        <v>19</v>
      </c>
      <c r="BF41" s="34">
        <f>VLOOKUP($BC41&amp;"_"&amp;$AZ$7,データシート1!$A:$BT,MATCH("cb_"&amp;BF$12,データシート1!$A$1:$BT$1,0),0)</f>
        <v>20.6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39.6</v>
      </c>
      <c r="BL41" s="36"/>
      <c r="BM41" s="844" t="str">
        <f t="shared" si="4"/>
        <v>20486</v>
      </c>
      <c r="BN41" s="1031" t="str">
        <f t="shared" si="5"/>
        <v>小谷村</v>
      </c>
      <c r="BO41" s="34">
        <f>BE41*VLOOKUP(BO$12,別紙!$B$4:$E$10,MATCH("設備利用率",別紙!$B$4:$E$4,0),0)/100*8760/10^3</f>
        <v>22.802280000000003</v>
      </c>
      <c r="BP41" s="34">
        <f>BF41*VLOOKUP(BP$12,別紙!$B$4:$E$10,MATCH("設備利用率",別紙!$B$4:$E$4,0),0)/100*8760/10^3</f>
        <v>27.248856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50.051136</v>
      </c>
      <c r="BV41" s="36"/>
      <c r="BW41" s="33" t="str">
        <f t="shared" si="7"/>
        <v>20486</v>
      </c>
      <c r="BX41" s="33" t="str">
        <f t="shared" si="8"/>
        <v>小谷村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14400.191999008508</v>
      </c>
      <c r="BZ41" s="36"/>
      <c r="CA41" s="33" t="str">
        <f t="shared" si="9"/>
        <v>20486</v>
      </c>
      <c r="CB41" s="33" t="str">
        <f t="shared" si="10"/>
        <v>小谷村</v>
      </c>
      <c r="CC41" s="223">
        <f t="shared" si="11"/>
        <v>1.5834705538349768E-3</v>
      </c>
      <c r="CD41" s="223">
        <f t="shared" si="16"/>
        <v>1.8922564367111325E-3</v>
      </c>
      <c r="CE41" s="223">
        <f t="shared" si="17"/>
        <v>0</v>
      </c>
      <c r="CF41" s="223">
        <f t="shared" si="18"/>
        <v>0</v>
      </c>
      <c r="CG41" s="223">
        <f t="shared" si="19"/>
        <v>0</v>
      </c>
      <c r="CH41" s="223">
        <f t="shared" si="20"/>
        <v>0</v>
      </c>
      <c r="CI41" s="223">
        <f t="shared" si="12"/>
        <v>3.4757269905461088E-3</v>
      </c>
      <c r="CK41" s="18" t="str">
        <f t="shared" si="13"/>
        <v>20486</v>
      </c>
      <c r="CL41" s="18" t="str">
        <f t="shared" si="14"/>
        <v>小谷村</v>
      </c>
      <c r="CM41" s="18">
        <f>VLOOKUP($CK41&amp;"_"&amp;$AZ$7,データシート1!$A:$BT,MATCH("ca_太陽光発電（10kW未満）",データシート1!$A$1:$BT$1,0),0)</f>
        <v>4</v>
      </c>
      <c r="CN41" s="18">
        <f>VLOOKUP($CK41&amp;"_"&amp;$AZ$5,データシート1!$A:$BT,MATCH("ab_家庭",データシート1!$A$1:$BT$1,0),0)</f>
        <v>1248</v>
      </c>
      <c r="CO41" s="223">
        <f t="shared" si="15"/>
        <v>3.205128205128205E-3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31302</v>
      </c>
      <c r="AY72" s="18" t="str">
        <f>IF(IFERROR(比較地域マスタ!$AE7,"")=0,"",IFERROR(比較地域マスタ!$AE7,""))</f>
        <v>岩美町</v>
      </c>
      <c r="AZ72" s="16"/>
      <c r="BA72" s="22">
        <v>1</v>
      </c>
      <c r="BB72" s="22">
        <v>1</v>
      </c>
      <c r="BC72" s="18" t="str">
        <f>AX72</f>
        <v>31302</v>
      </c>
      <c r="BD72" s="18" t="str">
        <f>AY72</f>
        <v>岩美町</v>
      </c>
      <c r="BE72" s="33">
        <f>VLOOKUP(BC72&amp;"_"&amp;$AZ$9,データシート3!A:AB,MATCH("ea_"&amp;"太陽光（建物系）"&amp;"_年間発電",データシート3!$A$1:$AB$1,0),0)/10^3+VLOOKUP(BC72&amp;"_"&amp;$AZ$9,データシート3!A:AB,MATCH("ea_"&amp;"太陽光（土地系）"&amp;"_年間発電",データシート3!$A$1:$AB$1,0),0)/10^3</f>
        <v>276035.25300000003</v>
      </c>
      <c r="BF72" s="33">
        <f>VLOOKUP(BC72&amp;"_"&amp;$AZ$9,データシート3!A:AB,MATCH("ea_"&amp;"風力（陸上）"&amp;"_年間発電",データシート3!$A$1:$AB$1,0),0)/10^3</f>
        <v>201032.19500000001</v>
      </c>
      <c r="BG72" s="33">
        <f>VLOOKUP(BC72&amp;"_"&amp;$AZ$9,データシート3!A:AB,MATCH("ea_"&amp;"中小水（河川）"&amp;"_年間発電",データシート3!$A$1:$AB$1,0),0)/10^3+VLOOKUP(BC72&amp;"_"&amp;$AZ$9,データシート3!A:AB,MATCH("ea_"&amp;"中小水（農業用水路）"&amp;"_年間発電",データシート3!$A$1:$AB$1,0),0)/10^3</f>
        <v>2604.2130000000002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479671.66100000002</v>
      </c>
      <c r="BJ72" s="33">
        <f>(VLOOKUP($BC72&amp;"_"&amp;$AZ$8,データシート3!$A:$AN,MATCH("da_合計",データシート3!$A$1:$AN$1,0),0))/10^3</f>
        <v>55846.528869084912</v>
      </c>
      <c r="BK72" s="33">
        <f t="shared" ref="BK72:BK103" si="21">BI72-BJ72</f>
        <v>423825.13213091512</v>
      </c>
      <c r="BL72" s="33">
        <f t="shared" ref="BL72:BL103" si="22">IF(BK72&gt;0,0,BK72)</f>
        <v>0</v>
      </c>
      <c r="BM72" s="33">
        <f t="shared" ref="BM72:BM103" si="23">IF(BK72&gt;0,BK72,0)</f>
        <v>423825.13213091512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31203</v>
      </c>
      <c r="AY73" s="18" t="str">
        <f>IF(IFERROR(比較地域マスタ!$AE8,"")=0,"",IFERROR(比較地域マスタ!$AE8,""))</f>
        <v>倉吉市</v>
      </c>
      <c r="AZ73" s="16"/>
      <c r="BA73" s="22">
        <v>2</v>
      </c>
      <c r="BB73" s="22">
        <v>1</v>
      </c>
      <c r="BC73" s="18" t="str">
        <f t="shared" ref="BC73:BC136" si="24">AX73</f>
        <v>31203</v>
      </c>
      <c r="BD73" s="18" t="str">
        <f t="shared" ref="BD73:BD136" si="25">AY73</f>
        <v>倉吉市</v>
      </c>
      <c r="BE73" s="33">
        <f>VLOOKUP(BC73&amp;"_"&amp;$AZ$9,データシート3!A:AB,MATCH("ea_"&amp;"太陽光（建物系）"&amp;"_年間発電",データシート3!$A$1:$AB$1,0),0)/10^3+VLOOKUP(BC73&amp;"_"&amp;$AZ$9,データシート3!A:AB,MATCH("ea_"&amp;"太陽光（土地系）"&amp;"_年間発電",データシート3!$A$1:$AB$1,0),0)/10^3</f>
        <v>1272164.274</v>
      </c>
      <c r="BF73" s="33">
        <f>VLOOKUP(BC73&amp;"_"&amp;$AZ$9,データシート3!A:AB,MATCH("ea_"&amp;"風力（陸上）"&amp;"_年間発電",データシート3!$A$1:$AB$1,0),0)/10^3</f>
        <v>664546.25399999996</v>
      </c>
      <c r="BG73" s="33">
        <f>VLOOKUP(BC73&amp;"_"&amp;$AZ$9,データシート3!A:AB,MATCH("ea_"&amp;"中小水（河川）"&amp;"_年間発電",データシート3!$A$1:$AB$1,0),0)/10^3+VLOOKUP(BC73&amp;"_"&amp;$AZ$9,データシート3!A:AB,MATCH("ea_"&amp;"中小水（農業用水路）"&amp;"_年間発電",データシート3!$A$1:$AB$1,0),0)/10^3</f>
        <v>26609.001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246.261</v>
      </c>
      <c r="BI73" s="33">
        <f t="shared" ref="BI73:BI136" si="26">SUM(BE73:BH73)</f>
        <v>1963565.7899999998</v>
      </c>
      <c r="BJ73" s="33">
        <f>(VLOOKUP($BC73&amp;"_"&amp;$AZ$8,データシート3!$A:$AN,MATCH("da_合計",データシート3!$A$1:$AN$1,0),0))/10^3</f>
        <v>340584.34652838827</v>
      </c>
      <c r="BK73" s="33">
        <f t="shared" si="21"/>
        <v>1622981.4434716115</v>
      </c>
      <c r="BL73" s="33">
        <f t="shared" si="22"/>
        <v>0</v>
      </c>
      <c r="BM73" s="33">
        <f t="shared" si="23"/>
        <v>1622981.4434716115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31403</v>
      </c>
      <c r="AY74" s="18" t="str">
        <f>IF(IFERROR(比較地域マスタ!$AE9,"")=0,"",IFERROR(比較地域マスタ!$AE9,""))</f>
        <v>江府町</v>
      </c>
      <c r="AZ74" s="16"/>
      <c r="BA74" s="22">
        <v>3</v>
      </c>
      <c r="BB74" s="22">
        <v>1</v>
      </c>
      <c r="BC74" s="18" t="str">
        <f t="shared" si="24"/>
        <v>31403</v>
      </c>
      <c r="BD74" s="18" t="str">
        <f t="shared" si="25"/>
        <v>江府町</v>
      </c>
      <c r="BE74" s="33">
        <f>VLOOKUP(BC74&amp;"_"&amp;$AZ$9,データシート3!A:AB,MATCH("ea_"&amp;"太陽光（建物系）"&amp;"_年間発電",データシート3!$A$1:$AB$1,0),0)/10^3+VLOOKUP(BC74&amp;"_"&amp;$AZ$9,データシート3!A:AB,MATCH("ea_"&amp;"太陽光（土地系）"&amp;"_年間発電",データシート3!$A$1:$AB$1,0),0)/10^3</f>
        <v>234063.52800000002</v>
      </c>
      <c r="BF74" s="33">
        <f>VLOOKUP(BC74&amp;"_"&amp;$AZ$9,データシート3!A:AB,MATCH("ea_"&amp;"風力（陸上）"&amp;"_年間発電",データシート3!$A$1:$AB$1,0),0)/10^3</f>
        <v>183280.00599999999</v>
      </c>
      <c r="BG74" s="33">
        <f>VLOOKUP(BC74&amp;"_"&amp;$AZ$9,データシート3!A:AB,MATCH("ea_"&amp;"中小水（河川）"&amp;"_年間発電",データシート3!$A$1:$AB$1,0),0)/10^3+VLOOKUP(BC74&amp;"_"&amp;$AZ$9,データシート3!A:AB,MATCH("ea_"&amp;"中小水（農業用水路）"&amp;"_年間発電",データシート3!$A$1:$AB$1,0),0)/10^3</f>
        <v>29354.542000000005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446698.076</v>
      </c>
      <c r="BJ74" s="33">
        <f>(VLOOKUP($BC74&amp;"_"&amp;$AZ$8,データシート3!$A:$AN,MATCH("da_合計",データシート3!$A$1:$AN$1,0),0))/10^3</f>
        <v>15082.791021227127</v>
      </c>
      <c r="BK74" s="33">
        <f t="shared" si="21"/>
        <v>431615.28497877286</v>
      </c>
      <c r="BL74" s="33">
        <f t="shared" si="22"/>
        <v>0</v>
      </c>
      <c r="BM74" s="33">
        <f t="shared" si="23"/>
        <v>431615.28497877286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31371</v>
      </c>
      <c r="AY75" s="18" t="str">
        <f>IF(IFERROR(比較地域マスタ!$AE10,"")=0,"",IFERROR(比較地域マスタ!$AE10,""))</f>
        <v>琴浦町</v>
      </c>
      <c r="AZ75" s="16"/>
      <c r="BA75" s="22">
        <v>4</v>
      </c>
      <c r="BB75" s="22">
        <v>1</v>
      </c>
      <c r="BC75" s="18" t="str">
        <f t="shared" si="24"/>
        <v>31371</v>
      </c>
      <c r="BD75" s="18" t="str">
        <f t="shared" si="25"/>
        <v>琴浦町</v>
      </c>
      <c r="BE75" s="33">
        <f>VLOOKUP(BC75&amp;"_"&amp;$AZ$9,データシート3!A:AB,MATCH("ea_"&amp;"太陽光（建物系）"&amp;"_年間発電",データシート3!$A$1:$AB$1,0),0)/10^3+VLOOKUP(BC75&amp;"_"&amp;$AZ$9,データシート3!A:AB,MATCH("ea_"&amp;"太陽光（土地系）"&amp;"_年間発電",データシート3!$A$1:$AB$1,0),0)/10^3</f>
        <v>1118165.672</v>
      </c>
      <c r="BF75" s="33">
        <f>VLOOKUP(BC75&amp;"_"&amp;$AZ$9,データシート3!A:AB,MATCH("ea_"&amp;"風力（陸上）"&amp;"_年間発電",データシート3!$A$1:$AB$1,0),0)/10^3</f>
        <v>359314.054</v>
      </c>
      <c r="BG75" s="33">
        <f>VLOOKUP(BC75&amp;"_"&amp;$AZ$9,データシート3!A:AB,MATCH("ea_"&amp;"中小水（河川）"&amp;"_年間発電",データシート3!$A$1:$AB$1,0),0)/10^3+VLOOKUP(BC75&amp;"_"&amp;$AZ$9,データシート3!A:AB,MATCH("ea_"&amp;"中小水（農業用水路）"&amp;"_年間発電",データシート3!$A$1:$AB$1,0),0)/10^3</f>
        <v>17050.958999999999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1494530.6850000001</v>
      </c>
      <c r="BJ75" s="33">
        <f>(VLOOKUP($BC75&amp;"_"&amp;$AZ$8,データシート3!$A:$AN,MATCH("da_合計",データシート3!$A$1:$AN$1,0),0))/10^3</f>
        <v>106139.41095053524</v>
      </c>
      <c r="BK75" s="33">
        <f t="shared" si="21"/>
        <v>1388391.2740494648</v>
      </c>
      <c r="BL75" s="33">
        <f t="shared" si="22"/>
        <v>0</v>
      </c>
      <c r="BM75" s="33">
        <f t="shared" si="23"/>
        <v>1388391.2740494648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31204</v>
      </c>
      <c r="AY76" s="18" t="str">
        <f>IF(IFERROR(比較地域マスタ!$AE11,"")=0,"",IFERROR(比較地域マスタ!$AE11,""))</f>
        <v>境港市</v>
      </c>
      <c r="AZ76" s="16"/>
      <c r="BA76" s="22">
        <v>5</v>
      </c>
      <c r="BB76" s="22">
        <v>1</v>
      </c>
      <c r="BC76" s="18" t="str">
        <f t="shared" si="24"/>
        <v>31204</v>
      </c>
      <c r="BD76" s="18" t="str">
        <f t="shared" si="25"/>
        <v>境港市</v>
      </c>
      <c r="BE76" s="33">
        <f>VLOOKUP(BC76&amp;"_"&amp;$AZ$9,データシート3!A:AB,MATCH("ea_"&amp;"太陽光（建物系）"&amp;"_年間発電",データシート3!$A$1:$AB$1,0),0)/10^3+VLOOKUP(BC76&amp;"_"&amp;$AZ$9,データシート3!A:AB,MATCH("ea_"&amp;"太陽光（土地系）"&amp;"_年間発電",データシート3!$A$1:$AB$1,0),0)/10^3</f>
        <v>339369.50699999998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48.075000000000003</v>
      </c>
      <c r="BI76" s="33">
        <f t="shared" si="26"/>
        <v>339417.58199999999</v>
      </c>
      <c r="BJ76" s="33">
        <f>(VLOOKUP($BC76&amp;"_"&amp;$AZ$8,データシート3!$A:$AN,MATCH("da_合計",データシート3!$A$1:$AN$1,0),0))/10^3</f>
        <v>240587.01114687065</v>
      </c>
      <c r="BK76" s="33">
        <f t="shared" si="21"/>
        <v>98830.570853129349</v>
      </c>
      <c r="BL76" s="33">
        <f t="shared" si="22"/>
        <v>0</v>
      </c>
      <c r="BM76" s="33">
        <f t="shared" si="23"/>
        <v>98830.570853129349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31386</v>
      </c>
      <c r="AY77" s="18" t="str">
        <f>IF(IFERROR(比較地域マスタ!$AE12,"")=0,"",IFERROR(比較地域マスタ!$AE12,""))</f>
        <v>大山町</v>
      </c>
      <c r="AZ77" s="16"/>
      <c r="BA77" s="22">
        <v>6</v>
      </c>
      <c r="BB77" s="22">
        <v>1</v>
      </c>
      <c r="BC77" s="18" t="str">
        <f t="shared" si="24"/>
        <v>31386</v>
      </c>
      <c r="BD77" s="18" t="str">
        <f t="shared" si="25"/>
        <v>大山町</v>
      </c>
      <c r="BE77" s="33">
        <f>VLOOKUP(BC77&amp;"_"&amp;$AZ$9,データシート3!A:AB,MATCH("ea_"&amp;"太陽光（建物系）"&amp;"_年間発電",データシート3!$A$1:$AB$1,0),0)/10^3+VLOOKUP(BC77&amp;"_"&amp;$AZ$9,データシート3!A:AB,MATCH("ea_"&amp;"太陽光（土地系）"&amp;"_年間発電",データシート3!$A$1:$AB$1,0),0)/10^3</f>
        <v>1639019.5630000001</v>
      </c>
      <c r="BF77" s="33">
        <f>VLOOKUP(BC77&amp;"_"&amp;$AZ$9,データシート3!A:AB,MATCH("ea_"&amp;"風力（陸上）"&amp;"_年間発電",データシート3!$A$1:$AB$1,0),0)/10^3</f>
        <v>369679.90500000003</v>
      </c>
      <c r="BG77" s="33">
        <f>VLOOKUP(BC77&amp;"_"&amp;$AZ$9,データシート3!A:AB,MATCH("ea_"&amp;"中小水（河川）"&amp;"_年間発電",データシート3!$A$1:$AB$1,0),0)/10^3+VLOOKUP(BC77&amp;"_"&amp;$AZ$9,データシート3!A:AB,MATCH("ea_"&amp;"中小水（農業用水路）"&amp;"_年間発電",データシート3!$A$1:$AB$1,0),0)/10^3</f>
        <v>33253.031999999999</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322.298</v>
      </c>
      <c r="BI77" s="33">
        <f t="shared" si="26"/>
        <v>2042274.798</v>
      </c>
      <c r="BJ77" s="33">
        <f>(VLOOKUP($BC77&amp;"_"&amp;$AZ$8,データシート3!$A:$AN,MATCH("da_合計",データシート3!$A$1:$AN$1,0),0))/10^3</f>
        <v>69069.605357016597</v>
      </c>
      <c r="BK77" s="33">
        <f t="shared" si="21"/>
        <v>1973205.1926429833</v>
      </c>
      <c r="BL77" s="33">
        <f t="shared" si="22"/>
        <v>0</v>
      </c>
      <c r="BM77" s="33">
        <f t="shared" si="23"/>
        <v>1973205.1926429833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31328</v>
      </c>
      <c r="AY78" s="18" t="str">
        <f>IF(IFERROR(比較地域マスタ!$AE13,"")=0,"",IFERROR(比較地域マスタ!$AE13,""))</f>
        <v>智頭町</v>
      </c>
      <c r="AZ78" s="16"/>
      <c r="BA78" s="22">
        <v>7</v>
      </c>
      <c r="BB78" s="22">
        <v>1</v>
      </c>
      <c r="BC78" s="18" t="str">
        <f t="shared" si="24"/>
        <v>31328</v>
      </c>
      <c r="BD78" s="18" t="str">
        <f t="shared" si="25"/>
        <v>智頭町</v>
      </c>
      <c r="BE78" s="33">
        <f>VLOOKUP(BC78&amp;"_"&amp;$AZ$9,データシート3!A:AB,MATCH("ea_"&amp;"太陽光（建物系）"&amp;"_年間発電",データシート3!$A$1:$AB$1,0),0)/10^3+VLOOKUP(BC78&amp;"_"&amp;$AZ$9,データシート3!A:AB,MATCH("ea_"&amp;"太陽光（土地系）"&amp;"_年間発電",データシート3!$A$1:$AB$1,0),0)/10^3</f>
        <v>157372.08100000001</v>
      </c>
      <c r="BF78" s="33">
        <f>VLOOKUP(BC78&amp;"_"&amp;$AZ$9,データシート3!A:AB,MATCH("ea_"&amp;"風力（陸上）"&amp;"_年間発電",データシート3!$A$1:$AB$1,0),0)/10^3</f>
        <v>1022709.801</v>
      </c>
      <c r="BG78" s="33">
        <f>VLOOKUP(BC78&amp;"_"&amp;$AZ$9,データシート3!A:AB,MATCH("ea_"&amp;"中小水（河川）"&amp;"_年間発電",データシート3!$A$1:$AB$1,0),0)/10^3+VLOOKUP(BC78&amp;"_"&amp;$AZ$9,データシート3!A:AB,MATCH("ea_"&amp;"中小水（農業用水路）"&amp;"_年間発電",データシート3!$A$1:$AB$1,0),0)/10^3</f>
        <v>46312.88900000001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1226394.7709999999</v>
      </c>
      <c r="BJ78" s="33">
        <f>(VLOOKUP($BC78&amp;"_"&amp;$AZ$8,データシート3!$A:$AN,MATCH("da_合計",データシート3!$A$1:$AN$1,0),0))/10^3</f>
        <v>33680.262247343533</v>
      </c>
      <c r="BK78" s="33">
        <f t="shared" si="21"/>
        <v>1192714.5087526564</v>
      </c>
      <c r="BL78" s="33">
        <f t="shared" si="22"/>
        <v>0</v>
      </c>
      <c r="BM78" s="33">
        <f t="shared" si="23"/>
        <v>1192714.5087526564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31201</v>
      </c>
      <c r="AY79" s="18" t="str">
        <f>IF(IFERROR(比較地域マスタ!$AE14,"")=0,"",IFERROR(比較地域マスタ!$AE14,""))</f>
        <v>鳥取市</v>
      </c>
      <c r="AZ79" s="16"/>
      <c r="BA79" s="22">
        <v>8</v>
      </c>
      <c r="BB79" s="22">
        <v>1</v>
      </c>
      <c r="BC79" s="18" t="str">
        <f t="shared" si="24"/>
        <v>31201</v>
      </c>
      <c r="BD79" s="18" t="str">
        <f t="shared" si="25"/>
        <v>鳥取市</v>
      </c>
      <c r="BE79" s="33">
        <f>VLOOKUP(BC79&amp;"_"&amp;$AZ$9,データシート3!A:AB,MATCH("ea_"&amp;"太陽光（建物系）"&amp;"_年間発電",データシート3!$A$1:$AB$1,0),0)/10^3+VLOOKUP(BC79&amp;"_"&amp;$AZ$9,データシート3!A:AB,MATCH("ea_"&amp;"太陽光（土地系）"&amp;"_年間発電",データシート3!$A$1:$AB$1,0),0)/10^3</f>
        <v>2725318.7859999998</v>
      </c>
      <c r="BF79" s="33">
        <f>VLOOKUP(BC79&amp;"_"&amp;$AZ$9,データシート3!A:AB,MATCH("ea_"&amp;"風力（陸上）"&amp;"_年間発電",データシート3!$A$1:$AB$1,0),0)/10^3</f>
        <v>1945164.7090000003</v>
      </c>
      <c r="BG79" s="33">
        <f>VLOOKUP(BC79&amp;"_"&amp;$AZ$9,データシート3!A:AB,MATCH("ea_"&amp;"中小水（河川）"&amp;"_年間発電",データシート3!$A$1:$AB$1,0),0)/10^3+VLOOKUP(BC79&amp;"_"&amp;$AZ$9,データシート3!A:AB,MATCH("ea_"&amp;"中小水（農業用水路）"&amp;"_年間発電",データシート3!$A$1:$AB$1,0),0)/10^3</f>
        <v>100145.07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41.207000000000001</v>
      </c>
      <c r="BI79" s="33">
        <f t="shared" si="26"/>
        <v>4770669.7720000008</v>
      </c>
      <c r="BJ79" s="33">
        <f>(VLOOKUP($BC79&amp;"_"&amp;$AZ$8,データシート3!$A:$AN,MATCH("da_合計",データシート3!$A$1:$AN$1,0),0))/10^3</f>
        <v>1240802.7167916475</v>
      </c>
      <c r="BK79" s="33">
        <f t="shared" si="21"/>
        <v>3529867.0552083533</v>
      </c>
      <c r="BL79" s="33">
        <f>IF(BK79&gt;0,0,BK79)</f>
        <v>0</v>
      </c>
      <c r="BM79" s="33">
        <f>IF(BK79&gt;0,BK79,0)</f>
        <v>3529867.0552083533</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31389</v>
      </c>
      <c r="AY80" s="18" t="str">
        <f>IF(IFERROR(比較地域マスタ!$AE15,"")=0,"",IFERROR(比較地域マスタ!$AE15,""))</f>
        <v>南部町</v>
      </c>
      <c r="AZ80" s="16"/>
      <c r="BA80" s="22">
        <v>9</v>
      </c>
      <c r="BB80" s="22">
        <v>1</v>
      </c>
      <c r="BC80" s="18" t="str">
        <f t="shared" si="24"/>
        <v>31389</v>
      </c>
      <c r="BD80" s="18" t="str">
        <f t="shared" si="25"/>
        <v>南部町</v>
      </c>
      <c r="BE80" s="33">
        <f>VLOOKUP(BC80&amp;"_"&amp;$AZ$9,データシート3!A:AB,MATCH("ea_"&amp;"太陽光（建物系）"&amp;"_年間発電",データシート3!$A$1:$AB$1,0),0)/10^3+VLOOKUP(BC80&amp;"_"&amp;$AZ$9,データシート3!A:AB,MATCH("ea_"&amp;"太陽光（土地系）"&amp;"_年間発電",データシート3!$A$1:$AB$1,0),0)/10^3</f>
        <v>379296.12099999998</v>
      </c>
      <c r="BF80" s="33">
        <f>VLOOKUP(BC80&amp;"_"&amp;$AZ$9,データシート3!A:AB,MATCH("ea_"&amp;"風力（陸上）"&amp;"_年間発電",データシート3!$A$1:$AB$1,0),0)/10^3</f>
        <v>180018.01500000004</v>
      </c>
      <c r="BG80" s="33">
        <f>VLOOKUP(BC80&amp;"_"&amp;$AZ$9,データシート3!A:AB,MATCH("ea_"&amp;"中小水（河川）"&amp;"_年間発電",データシート3!$A$1:$AB$1,0),0)/10^3+VLOOKUP(BC80&amp;"_"&amp;$AZ$9,データシート3!A:AB,MATCH("ea_"&amp;"中小水（農業用水路）"&amp;"_年間発電",データシート3!$A$1:$AB$1,0),0)/10^3</f>
        <v>5553.1000000000013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564867.23600000003</v>
      </c>
      <c r="BJ80" s="33">
        <f>(VLOOKUP($BC80&amp;"_"&amp;$AZ$8,データシート3!$A:$AN,MATCH("da_合計",データシート3!$A$1:$AN$1,0),0))/10^3</f>
        <v>78577.18938681994</v>
      </c>
      <c r="BK80" s="33">
        <f t="shared" si="21"/>
        <v>486290.04661318008</v>
      </c>
      <c r="BL80" s="33">
        <f t="shared" si="22"/>
        <v>0</v>
      </c>
      <c r="BM80" s="33">
        <f t="shared" si="23"/>
        <v>486290.04661318008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31401</v>
      </c>
      <c r="AY81" s="18" t="str">
        <f>IF(IFERROR(比較地域マスタ!$AE16,"")=0,"",IFERROR(比較地域マスタ!$AE16,""))</f>
        <v>日南町</v>
      </c>
      <c r="AZ81" s="16"/>
      <c r="BA81" s="22">
        <v>10</v>
      </c>
      <c r="BB81" s="22">
        <v>1</v>
      </c>
      <c r="BC81" s="18" t="str">
        <f t="shared" si="24"/>
        <v>31401</v>
      </c>
      <c r="BD81" s="18" t="str">
        <f t="shared" si="25"/>
        <v>日南町</v>
      </c>
      <c r="BE81" s="33">
        <f>VLOOKUP(BC81&amp;"_"&amp;$AZ$9,データシート3!A:AB,MATCH("ea_"&amp;"太陽光（建物系）"&amp;"_年間発電",データシート3!$A$1:$AB$1,0),0)/10^3+VLOOKUP(BC81&amp;"_"&amp;$AZ$9,データシート3!A:AB,MATCH("ea_"&amp;"太陽光（土地系）"&amp;"_年間発電",データシート3!$A$1:$AB$1,0),0)/10^3</f>
        <v>418997.70099999994</v>
      </c>
      <c r="BF81" s="33">
        <f>VLOOKUP(BC81&amp;"_"&amp;$AZ$9,データシート3!A:AB,MATCH("ea_"&amp;"風力（陸上）"&amp;"_年間発電",データシート3!$A$1:$AB$1,0),0)/10^3</f>
        <v>2105693.5780000002</v>
      </c>
      <c r="BG81" s="33">
        <f>VLOOKUP(BC81&amp;"_"&amp;$AZ$9,データシート3!A:AB,MATCH("ea_"&amp;"中小水（河川）"&amp;"_年間発電",データシート3!$A$1:$AB$1,0),0)/10^3+VLOOKUP(BC81&amp;"_"&amp;$AZ$9,データシート3!A:AB,MATCH("ea_"&amp;"中小水（農業用水路）"&amp;"_年間発電",データシート3!$A$1:$AB$1,0),0)/10^3</f>
        <v>34154.30000000001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2558845.5789999999</v>
      </c>
      <c r="BJ81" s="33">
        <f>(VLOOKUP($BC81&amp;"_"&amp;$AZ$8,データシート3!$A:$AN,MATCH("da_合計",データシート3!$A$1:$AN$1,0),0))/10^3</f>
        <v>22442.143475414152</v>
      </c>
      <c r="BK81" s="33">
        <f t="shared" si="21"/>
        <v>2536403.4355245857</v>
      </c>
      <c r="BL81" s="33">
        <f t="shared" si="22"/>
        <v>0</v>
      </c>
      <c r="BM81" s="33">
        <f t="shared" si="23"/>
        <v>2536403.4355245857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31384</v>
      </c>
      <c r="AY82" s="18" t="str">
        <f>IF(IFERROR(比較地域マスタ!$AE17,"")=0,"",IFERROR(比較地域マスタ!$AE17,""))</f>
        <v>日吉津村</v>
      </c>
      <c r="AZ82" s="16"/>
      <c r="BA82" s="22">
        <v>11</v>
      </c>
      <c r="BB82" s="22">
        <v>1</v>
      </c>
      <c r="BC82" s="18" t="str">
        <f t="shared" si="24"/>
        <v>31384</v>
      </c>
      <c r="BD82" s="18" t="str">
        <f t="shared" si="25"/>
        <v>日吉津村</v>
      </c>
      <c r="BE82" s="33">
        <f>VLOOKUP(BC82&amp;"_"&amp;$AZ$9,データシート3!A:AB,MATCH("ea_"&amp;"太陽光（建物系）"&amp;"_年間発電",データシート3!$A$1:$AB$1,0),0)/10^3+VLOOKUP(BC82&amp;"_"&amp;$AZ$9,データシート3!A:AB,MATCH("ea_"&amp;"太陽光（土地系）"&amp;"_年間発電",データシート3!$A$1:$AB$1,0),0)/10^3</f>
        <v>45235.89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45235.89</v>
      </c>
      <c r="BJ82" s="33">
        <f>(VLOOKUP($BC82&amp;"_"&amp;$AZ$8,データシート3!$A:$AN,MATCH("da_合計",データシート3!$A$1:$AN$1,0),0))/10^3</f>
        <v>23367.705302357983</v>
      </c>
      <c r="BK82" s="33">
        <f t="shared" si="21"/>
        <v>21868.184697642017</v>
      </c>
      <c r="BL82" s="33">
        <f t="shared" si="22"/>
        <v>0</v>
      </c>
      <c r="BM82" s="33">
        <f t="shared" si="23"/>
        <v>21868.184697642017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31402</v>
      </c>
      <c r="AY83" s="18" t="str">
        <f>IF(IFERROR(比較地域マスタ!$AE18,"")=0,"",IFERROR(比較地域マスタ!$AE18,""))</f>
        <v>日野町</v>
      </c>
      <c r="AZ83" s="16"/>
      <c r="BA83" s="22">
        <v>12</v>
      </c>
      <c r="BB83" s="22">
        <v>1</v>
      </c>
      <c r="BC83" s="18" t="str">
        <f t="shared" si="24"/>
        <v>31402</v>
      </c>
      <c r="BD83" s="18" t="str">
        <f t="shared" si="25"/>
        <v>日野町</v>
      </c>
      <c r="BE83" s="33">
        <f>VLOOKUP(BC83&amp;"_"&amp;$AZ$9,データシート3!A:AB,MATCH("ea_"&amp;"太陽光（建物系）"&amp;"_年間発電",データシート3!$A$1:$AB$1,0),0)/10^3+VLOOKUP(BC83&amp;"_"&amp;$AZ$9,データシート3!A:AB,MATCH("ea_"&amp;"太陽光（土地系）"&amp;"_年間発電",データシート3!$A$1:$AB$1,0),0)/10^3</f>
        <v>124304.533</v>
      </c>
      <c r="BF83" s="33">
        <f>VLOOKUP(BC83&amp;"_"&amp;$AZ$9,データシート3!A:AB,MATCH("ea_"&amp;"風力（陸上）"&amp;"_年間発電",データシート3!$A$1:$AB$1,0),0)/10^3</f>
        <v>364343.85600000003</v>
      </c>
      <c r="BG83" s="33">
        <f>VLOOKUP(BC83&amp;"_"&amp;$AZ$9,データシート3!A:AB,MATCH("ea_"&amp;"中小水（河川）"&amp;"_年間発電",データシート3!$A$1:$AB$1,0),0)/10^3+VLOOKUP(BC83&amp;"_"&amp;$AZ$9,データシート3!A:AB,MATCH("ea_"&amp;"中小水（農業用水路）"&amp;"_年間発電",データシート3!$A$1:$AB$1,0),0)/10^3</f>
        <v>23646.383000000002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512294.772</v>
      </c>
      <c r="BJ83" s="33">
        <f>(VLOOKUP($BC83&amp;"_"&amp;$AZ$8,データシート3!$A:$AN,MATCH("da_合計",データシート3!$A$1:$AN$1,0),0))/10^3</f>
        <v>15930.938290524486</v>
      </c>
      <c r="BK83" s="33">
        <f t="shared" si="21"/>
        <v>496363.83370947553</v>
      </c>
      <c r="BL83" s="33">
        <f t="shared" si="22"/>
        <v>0</v>
      </c>
      <c r="BM83" s="33">
        <f t="shared" si="23"/>
        <v>496363.83370947553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31390</v>
      </c>
      <c r="AY84" s="18" t="str">
        <f>IF(IFERROR(比較地域マスタ!$AE19,"")=0,"",IFERROR(比較地域マスタ!$AE19,""))</f>
        <v>伯耆町</v>
      </c>
      <c r="AZ84" s="16"/>
      <c r="BA84" s="22">
        <v>13</v>
      </c>
      <c r="BB84" s="22">
        <v>1</v>
      </c>
      <c r="BC84" s="18" t="str">
        <f t="shared" si="24"/>
        <v>31390</v>
      </c>
      <c r="BD84" s="18" t="str">
        <f t="shared" si="25"/>
        <v>伯耆町</v>
      </c>
      <c r="BE84" s="33">
        <f>VLOOKUP(BC84&amp;"_"&amp;$AZ$9,データシート3!A:AB,MATCH("ea_"&amp;"太陽光（建物系）"&amp;"_年間発電",データシート3!$A$1:$AB$1,0),0)/10^3+VLOOKUP(BC84&amp;"_"&amp;$AZ$9,データシート3!A:AB,MATCH("ea_"&amp;"太陽光（土地系）"&amp;"_年間発電",データシート3!$A$1:$AB$1,0),0)/10^3</f>
        <v>606183.94799999986</v>
      </c>
      <c r="BF84" s="33">
        <f>VLOOKUP(BC84&amp;"_"&amp;$AZ$9,データシート3!A:AB,MATCH("ea_"&amp;"風力（陸上）"&amp;"_年間発電",データシート3!$A$1:$AB$1,0),0)/10^3</f>
        <v>178608.30799999999</v>
      </c>
      <c r="BG84" s="33">
        <f>VLOOKUP(BC84&amp;"_"&amp;$AZ$9,データシート3!A:AB,MATCH("ea_"&amp;"中小水（河川）"&amp;"_年間発電",データシート3!$A$1:$AB$1,0),0)/10^3+VLOOKUP(BC84&amp;"_"&amp;$AZ$9,データシート3!A:AB,MATCH("ea_"&amp;"中小水（農業用水路）"&amp;"_年間発電",データシート3!$A$1:$AB$1,0),0)/10^3</f>
        <v>24817.807000000004</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809610.06299999985</v>
      </c>
      <c r="BJ84" s="33">
        <f>(VLOOKUP($BC84&amp;"_"&amp;$AZ$8,データシート3!$A:$AN,MATCH("da_合計",データシート3!$A$1:$AN$1,0),0))/10^3</f>
        <v>48276.202198146893</v>
      </c>
      <c r="BK84" s="33">
        <f t="shared" si="21"/>
        <v>761333.86080185301</v>
      </c>
      <c r="BL84" s="33">
        <f t="shared" si="22"/>
        <v>0</v>
      </c>
      <c r="BM84" s="33">
        <f t="shared" si="23"/>
        <v>761333.86080185301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31372</v>
      </c>
      <c r="AY85" s="18" t="str">
        <f>IF(IFERROR(比較地域マスタ!$AE20,"")=0,"",IFERROR(比較地域マスタ!$AE20,""))</f>
        <v>北栄町</v>
      </c>
      <c r="AZ85" s="16"/>
      <c r="BA85" s="22">
        <v>14</v>
      </c>
      <c r="BB85" s="22">
        <v>1</v>
      </c>
      <c r="BC85" s="18" t="str">
        <f t="shared" si="24"/>
        <v>31372</v>
      </c>
      <c r="BD85" s="18" t="str">
        <f t="shared" si="25"/>
        <v>北栄町</v>
      </c>
      <c r="BE85" s="33">
        <f>VLOOKUP(BC85&amp;"_"&amp;$AZ$9,データシート3!A:AB,MATCH("ea_"&amp;"太陽光（建物系）"&amp;"_年間発電",データシート3!$A$1:$AB$1,0),0)/10^3+VLOOKUP(BC85&amp;"_"&amp;$AZ$9,データシート3!A:AB,MATCH("ea_"&amp;"太陽光（土地系）"&amp;"_年間発電",データシート3!$A$1:$AB$1,0),0)/10^3</f>
        <v>784443.478</v>
      </c>
      <c r="BF85" s="33">
        <f>VLOOKUP(BC85&amp;"_"&amp;$AZ$9,データシート3!A:AB,MATCH("ea_"&amp;"風力（陸上）"&amp;"_年間発電",データシート3!$A$1:$AB$1,0),0)/10^3</f>
        <v>38761.339999999997</v>
      </c>
      <c r="BG85" s="33">
        <f>VLOOKUP(BC85&amp;"_"&amp;$AZ$9,データシート3!A:AB,MATCH("ea_"&amp;"中小水（河川）"&amp;"_年間発電",データシート3!$A$1:$AB$1,0),0)/10^3+VLOOKUP(BC85&amp;"_"&amp;$AZ$9,データシート3!A:AB,MATCH("ea_"&amp;"中小水（農業用水路）"&amp;"_年間発電",データシート3!$A$1:$AB$1,0),0)/10^3</f>
        <v>1449.079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824653.897</v>
      </c>
      <c r="BJ85" s="33">
        <f>(VLOOKUP($BC85&amp;"_"&amp;$AZ$8,データシート3!$A:$AN,MATCH("da_合計",データシート3!$A$1:$AN$1,0),0))/10^3</f>
        <v>61322.466913344921</v>
      </c>
      <c r="BK85" s="33">
        <f t="shared" si="21"/>
        <v>763331.43008665508</v>
      </c>
      <c r="BL85" s="33">
        <f t="shared" si="22"/>
        <v>0</v>
      </c>
      <c r="BM85" s="33">
        <f t="shared" si="23"/>
        <v>763331.43008665508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31364</v>
      </c>
      <c r="AY86" s="18" t="str">
        <f>IF(IFERROR(比較地域マスタ!$AE21,"")=0,"",IFERROR(比較地域マスタ!$AE21,""))</f>
        <v>三朝町</v>
      </c>
      <c r="AZ86" s="16"/>
      <c r="BA86" s="22">
        <v>15</v>
      </c>
      <c r="BB86" s="22">
        <v>1</v>
      </c>
      <c r="BC86" s="18" t="str">
        <f t="shared" si="24"/>
        <v>31364</v>
      </c>
      <c r="BD86" s="18" t="str">
        <f t="shared" si="25"/>
        <v>三朝町</v>
      </c>
      <c r="BE86" s="33">
        <f>VLOOKUP(BC86&amp;"_"&amp;$AZ$9,データシート3!A:AB,MATCH("ea_"&amp;"太陽光（建物系）"&amp;"_年間発電",データシート3!$A$1:$AB$1,0),0)/10^3+VLOOKUP(BC86&amp;"_"&amp;$AZ$9,データシート3!A:AB,MATCH("ea_"&amp;"太陽光（土地系）"&amp;"_年間発電",データシート3!$A$1:$AB$1,0),0)/10^3</f>
        <v>208352.65899999999</v>
      </c>
      <c r="BF86" s="33">
        <f>VLOOKUP(BC86&amp;"_"&amp;$AZ$9,データシート3!A:AB,MATCH("ea_"&amp;"風力（陸上）"&amp;"_年間発電",データシート3!$A$1:$AB$1,0),0)/10^3</f>
        <v>918773.38899999997</v>
      </c>
      <c r="BG86" s="33">
        <f>VLOOKUP(BC86&amp;"_"&amp;$AZ$9,データシート3!A:AB,MATCH("ea_"&amp;"中小水（河川）"&amp;"_年間発電",データシート3!$A$1:$AB$1,0),0)/10^3+VLOOKUP(BC86&amp;"_"&amp;$AZ$9,データシート3!A:AB,MATCH("ea_"&amp;"中小水（農業用水路）"&amp;"_年間発電",データシート3!$A$1:$AB$1,0),0)/10^3</f>
        <v>50061.038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351.48600000000005</v>
      </c>
      <c r="BI86" s="33">
        <f t="shared" si="26"/>
        <v>1177538.5719999999</v>
      </c>
      <c r="BJ86" s="33">
        <f>(VLOOKUP($BC86&amp;"_"&amp;$AZ$8,データシート3!$A:$AN,MATCH("da_合計",データシート3!$A$1:$AN$1,0),0))/10^3</f>
        <v>28473.89263908366</v>
      </c>
      <c r="BK86" s="33">
        <f t="shared" si="21"/>
        <v>1149064.6793609164</v>
      </c>
      <c r="BL86" s="33">
        <f t="shared" si="22"/>
        <v>0</v>
      </c>
      <c r="BM86" s="33">
        <f t="shared" si="23"/>
        <v>1149064.6793609164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31329</v>
      </c>
      <c r="AY87" s="18" t="str">
        <f>IF(IFERROR(比較地域マスタ!$AE22,"")=0,"",IFERROR(比較地域マスタ!$AE22,""))</f>
        <v>八頭町</v>
      </c>
      <c r="AZ87" s="16"/>
      <c r="BA87" s="22">
        <v>16</v>
      </c>
      <c r="BB87" s="22">
        <v>1</v>
      </c>
      <c r="BC87" s="18" t="str">
        <f t="shared" si="24"/>
        <v>31329</v>
      </c>
      <c r="BD87" s="18" t="str">
        <f t="shared" si="25"/>
        <v>八頭町</v>
      </c>
      <c r="BE87" s="33">
        <f>VLOOKUP(BC87&amp;"_"&amp;$AZ$9,データシート3!A:AB,MATCH("ea_"&amp;"太陽光（建物系）"&amp;"_年間発電",データシート3!$A$1:$AB$1,0),0)/10^3+VLOOKUP(BC87&amp;"_"&amp;$AZ$9,データシート3!A:AB,MATCH("ea_"&amp;"太陽光（土地系）"&amp;"_年間発電",データシート3!$A$1:$AB$1,0),0)/10^3</f>
        <v>608015.67499999993</v>
      </c>
      <c r="BF87" s="33">
        <f>VLOOKUP(BC87&amp;"_"&amp;$AZ$9,データシート3!A:AB,MATCH("ea_"&amp;"風力（陸上）"&amp;"_年間発電",データシート3!$A$1:$AB$1,0),0)/10^3</f>
        <v>170198.37599999999</v>
      </c>
      <c r="BG87" s="33">
        <f>VLOOKUP(BC87&amp;"_"&amp;$AZ$9,データシート3!A:AB,MATCH("ea_"&amp;"中小水（河川）"&amp;"_年間発電",データシート3!$A$1:$AB$1,0),0)/10^3+VLOOKUP(BC87&amp;"_"&amp;$AZ$9,データシート3!A:AB,MATCH("ea_"&amp;"中小水（農業用水路）"&amp;"_年間発電",データシート3!$A$1:$AB$1,0),0)/10^3</f>
        <v>67688.648000000001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845902.69900000002</v>
      </c>
      <c r="BJ87" s="33">
        <f>(VLOOKUP($BC87&amp;"_"&amp;$AZ$8,データシート3!$A:$AN,MATCH("da_合計",データシート3!$A$1:$AN$1,0),0))/10^3</f>
        <v>61857.056528385663</v>
      </c>
      <c r="BK87" s="33">
        <f t="shared" si="21"/>
        <v>784045.64247161441</v>
      </c>
      <c r="BL87" s="33">
        <f t="shared" si="22"/>
        <v>0</v>
      </c>
      <c r="BM87" s="33">
        <f t="shared" si="23"/>
        <v>784045.64247161441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31370</v>
      </c>
      <c r="AY88" s="18" t="str">
        <f>IF(IFERROR(比較地域マスタ!$AE23,"")=0,"",IFERROR(比較地域マスタ!$AE23,""))</f>
        <v>湯梨浜町</v>
      </c>
      <c r="AZ88" s="16"/>
      <c r="BA88" s="22">
        <v>17</v>
      </c>
      <c r="BB88" s="22">
        <v>1</v>
      </c>
      <c r="BC88" s="18" t="str">
        <f t="shared" si="24"/>
        <v>31370</v>
      </c>
      <c r="BD88" s="18" t="str">
        <f t="shared" si="25"/>
        <v>湯梨浜町</v>
      </c>
      <c r="BE88" s="33">
        <f>VLOOKUP(BC88&amp;"_"&amp;$AZ$9,データシート3!A:AB,MATCH("ea_"&amp;"太陽光（建物系）"&amp;"_年間発電",データシート3!$A$1:$AB$1,0),0)/10^3+VLOOKUP(BC88&amp;"_"&amp;$AZ$9,データシート3!A:AB,MATCH("ea_"&amp;"太陽光（土地系）"&amp;"_年間発電",データシート3!$A$1:$AB$1,0),0)/10^3</f>
        <v>373533.76800000004</v>
      </c>
      <c r="BF88" s="33">
        <f>VLOOKUP(BC88&amp;"_"&amp;$AZ$9,データシート3!A:AB,MATCH("ea_"&amp;"風力（陸上）"&amp;"_年間発電",データシート3!$A$1:$AB$1,0),0)/10^3</f>
        <v>126822.652</v>
      </c>
      <c r="BG88" s="33">
        <f>VLOOKUP(BC88&amp;"_"&amp;$AZ$9,データシート3!A:AB,MATCH("ea_"&amp;"中小水（河川）"&amp;"_年間発電",データシート3!$A$1:$AB$1,0),0)/10^3+VLOOKUP(BC88&amp;"_"&amp;$AZ$9,データシート3!A:AB,MATCH("ea_"&amp;"中小水（農業用水路）"&amp;"_年間発電",データシート3!$A$1:$AB$1,0),0)/10^3</f>
        <v>275.30200000000008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106.452</v>
      </c>
      <c r="BI88" s="33">
        <f t="shared" si="26"/>
        <v>500738.17400000006</v>
      </c>
      <c r="BJ88" s="33">
        <f>(VLOOKUP($BC88&amp;"_"&amp;$AZ$8,データシート3!$A:$AN,MATCH("da_合計",データシート3!$A$1:$AN$1,0),0))/10^3</f>
        <v>66379.952476175225</v>
      </c>
      <c r="BK88" s="33">
        <f t="shared" si="21"/>
        <v>434358.22152382485</v>
      </c>
      <c r="BL88" s="33">
        <f t="shared" si="22"/>
        <v>0</v>
      </c>
      <c r="BM88" s="33">
        <f t="shared" si="23"/>
        <v>434358.22152382485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31202</v>
      </c>
      <c r="AY89" s="18" t="str">
        <f>IF(IFERROR(比較地域マスタ!$AE24,"")=0,"",IFERROR(比較地域マスタ!$AE24,""))</f>
        <v>米子市</v>
      </c>
      <c r="AZ89" s="16"/>
      <c r="BA89" s="22">
        <v>18</v>
      </c>
      <c r="BB89" s="22">
        <v>1</v>
      </c>
      <c r="BC89" s="18" t="str">
        <f t="shared" si="24"/>
        <v>31202</v>
      </c>
      <c r="BD89" s="18" t="str">
        <f t="shared" si="25"/>
        <v>米子市</v>
      </c>
      <c r="BE89" s="33">
        <f>VLOOKUP(BC89&amp;"_"&amp;$AZ$9,データシート3!A:AB,MATCH("ea_"&amp;"太陽光（建物系）"&amp;"_年間発電",データシート3!$A$1:$AB$1,0),0)/10^3+VLOOKUP(BC89&amp;"_"&amp;$AZ$9,データシート3!A:AB,MATCH("ea_"&amp;"太陽光（土地系）"&amp;"_年間発電",データシート3!$A$1:$AB$1,0),0)/10^3</f>
        <v>1543829.3599999999</v>
      </c>
      <c r="BF89" s="33">
        <f>VLOOKUP(BC89&amp;"_"&amp;$AZ$9,データシート3!A:AB,MATCH("ea_"&amp;"風力（陸上）"&amp;"_年間発電",データシート3!$A$1:$AB$1,0),0)/10^3</f>
        <v>16084.965</v>
      </c>
      <c r="BG89" s="33">
        <f>VLOOKUP(BC89&amp;"_"&amp;$AZ$9,データシート3!A:AB,MATCH("ea_"&amp;"中小水（河川）"&amp;"_年間発電",データシート3!$A$1:$AB$1,0),0)/10^3+VLOOKUP(BC89&amp;"_"&amp;$AZ$9,データシート3!A:AB,MATCH("ea_"&amp;"中小水（農業用水路）"&amp;"_年間発電",データシート3!$A$1:$AB$1,0),0)/10^3</f>
        <v>18712.640999999996</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226.88399999999996</v>
      </c>
      <c r="BI89" s="33">
        <f t="shared" si="26"/>
        <v>1578853.85</v>
      </c>
      <c r="BJ89" s="33">
        <f>(VLOOKUP($BC89&amp;"_"&amp;$AZ$8,データシート3!$A:$AN,MATCH("da_合計",データシート3!$A$1:$AN$1,0),0))/10^3</f>
        <v>945915.32954566879</v>
      </c>
      <c r="BK89" s="33">
        <f t="shared" si="21"/>
        <v>632938.5204543313</v>
      </c>
      <c r="BL89" s="33">
        <f t="shared" si="22"/>
        <v>0</v>
      </c>
      <c r="BM89" s="33">
        <f t="shared" si="23"/>
        <v>632938.5204543313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31325</v>
      </c>
      <c r="AY90" s="18" t="str">
        <f>IF(IFERROR(比較地域マスタ!$AE25,"")=0,"",IFERROR(比較地域マスタ!$AE25,""))</f>
        <v>若桜町</v>
      </c>
      <c r="AZ90" s="16"/>
      <c r="BA90" s="22">
        <v>19</v>
      </c>
      <c r="BB90" s="22">
        <v>1</v>
      </c>
      <c r="BC90" s="18" t="str">
        <f t="shared" si="24"/>
        <v>31325</v>
      </c>
      <c r="BD90" s="18" t="str">
        <f t="shared" si="25"/>
        <v>若桜町</v>
      </c>
      <c r="BE90" s="33">
        <f>VLOOKUP(BC90&amp;"_"&amp;$AZ$9,データシート3!A:AB,MATCH("ea_"&amp;"太陽光（建物系）"&amp;"_年間発電",データシート3!$A$1:$AB$1,0),0)/10^3+VLOOKUP(BC90&amp;"_"&amp;$AZ$9,データシート3!A:AB,MATCH("ea_"&amp;"太陽光（土地系）"&amp;"_年間発電",データシート3!$A$1:$AB$1,0),0)/10^3</f>
        <v>99290.888999999996</v>
      </c>
      <c r="BF90" s="33">
        <f>VLOOKUP(BC90&amp;"_"&amp;$AZ$9,データシート3!A:AB,MATCH("ea_"&amp;"風力（陸上）"&amp;"_年間発電",データシート3!$A$1:$AB$1,0),0)/10^3</f>
        <v>717035.94799999997</v>
      </c>
      <c r="BG90" s="33">
        <f>VLOOKUP(BC90&amp;"_"&amp;$AZ$9,データシート3!A:AB,MATCH("ea_"&amp;"中小水（河川）"&amp;"_年間発電",データシート3!$A$1:$AB$1,0),0)/10^3+VLOOKUP(BC90&amp;"_"&amp;$AZ$9,データシート3!A:AB,MATCH("ea_"&amp;"中小水（農業用水路）"&amp;"_年間発電",データシート3!$A$1:$AB$1,0),0)/10^3</f>
        <v>103000.50599999998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919327.34299999988</v>
      </c>
      <c r="BJ90" s="33">
        <f>(VLOOKUP($BC90&amp;"_"&amp;$AZ$8,データシート3!$A:$AN,MATCH("da_合計",データシート3!$A$1:$AN$1,0),0))/10^3</f>
        <v>14407.121490626962</v>
      </c>
      <c r="BK90" s="33">
        <f t="shared" si="21"/>
        <v>904920.22150937293</v>
      </c>
      <c r="BL90" s="33">
        <f t="shared" si="22"/>
        <v>0</v>
      </c>
      <c r="BM90" s="33">
        <f t="shared" si="23"/>
        <v>904920.22150937293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日野町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31402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2025-03-04T09:55:24Z</dcterms:created>
  <dcterms:modified xsi:type="dcterms:W3CDTF">2025-03-04T09:55:24Z</dcterms:modified>
  <cp:category/>
  <cp:contentStatus/>
</cp:coreProperties>
</file>