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09C36C-7E65-413B-85AC-8D330F32A7B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<sst xmlns="http://schemas.openxmlformats.org/spreadsheetml/2006/main" count="16751" uniqueCount="2476">
  <si>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</si>
  <si>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</si>
  <si>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</si>
  <si>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</si>
  <si>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</si>
  <si>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</si>
  <si>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</si>
  <si>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</si>
  <si>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</si>
  <si>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</si>
  <si>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</si>
  <si>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</si>
  <si>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</si>
  <si>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</si>
  <si>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</si>
  <si>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</si>
  <si>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</si>
  <si>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</si>
  <si>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</si>
  <si>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</si>
  <si>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</si>
  <si>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</si>
  <si>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</si>
  <si>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</si>
  <si>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</si>
  <si>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</si>
  <si>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</si>
  <si>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</si>
  <si>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</si>
  <si>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</si>
  <si>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</si>
  <si>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</si>
  <si>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</si>
  <si>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</si>
  <si>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</si>
  <si>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</si>
  <si>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</si>
  <si>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</si>
  <si>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</si>
  <si>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</si>
  <si>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</si>
  <si>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</si>
  <si>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</si>
  <si>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</si>
  <si>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</si>
  <si>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</si>
  <si>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</si>
  <si>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</si>
  <si>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</si>
  <si>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</si>
  <si>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</si>
  <si>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</si>
  <si>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</si>
  <si>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</si>
  <si>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</si>
  <si>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</si>
  <si>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</si>
  <si>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</si>
  <si>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</si>
  <si>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</si>
  <si>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</si>
  <si>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</si>
  <si>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</si>
  <si>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</si>
  <si>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</si>
  <si>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</si>
  <si>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</si>
  <si>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</si>
  <si>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</si>
  <si>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</si>
  <si>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</si>
  <si>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</si>
  <si>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</si>
  <si>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</si>
  <si>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</si>
  <si>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</si>
  <si>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</si>
  <si>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</si>
  <si>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</si>
  <si>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</si>
  <si>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</si>
  <si>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</si>
  <si>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</si>
  <si>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</si>
  <si>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</si>
  <si>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</si>
  <si>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</si>
  <si>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</si>
  <si>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</si>
  <si>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</si>
  <si>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</si>
  <si>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</si>
  <si>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</si>
  <si>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</si>
  <si>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</si>
  <si>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</si>
  <si>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</si>
  <si>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</si>
  <si>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</si>
  <si>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</si>
  <si>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</si>
  <si>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</si>
  <si>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</si>
  <si>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</si>
  <si>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</si>
  <si>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</si>
  <si>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</si>
  <si>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</si>
  <si>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</si>
  <si>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</si>
  <si>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</si>
  <si>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</si>
  <si>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</si>
  <si>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</si>
  <si>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</si>
  <si>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</si>
  <si>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</si>
  <si>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</si>
  <si>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</si>
  <si>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</si>
  <si>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</si>
  <si>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</si>
  <si>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</si>
  <si>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</si>
  <si>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</si>
  <si>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</si>
  <si>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</si>
  <si>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</si>
  <si>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</si>
  <si>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</si>
  <si>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</si>
  <si>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</si>
  <si>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</si>
  <si>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</si>
  <si>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</si>
  <si>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</si>
  <si>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</si>
  <si>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</si>
  <si>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</si>
  <si>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</si>
  <si>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</si>
  <si>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</si>
  <si>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</si>
  <si>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</si>
  <si>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</si>
  <si>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</si>
  <si>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</si>
  <si>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</si>
  <si>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</si>
  <si>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</si>
  <si>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</si>
  <si>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</si>
  <si>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</si>
  <si>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</si>
  <si>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</si>
  <si>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</si>
  <si>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</si>
  <si>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</si>
  <si>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</si>
  <si>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</si>
  <si>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</si>
  <si>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</si>
  <si>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</si>
  <si>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</si>
  <si>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</si>
  <si>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</si>
  <si>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</si>
  <si>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</si>
  <si>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</si>
  <si>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</si>
  <si>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</si>
  <si>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</si>
  <si>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</si>
  <si>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</si>
  <si>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</si>
  <si>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</si>
  <si>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</si>
  <si>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</si>
  <si>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</si>
  <si>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</si>
  <si>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</si>
  <si>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</si>
  <si>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</si>
  <si>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</si>
  <si>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</si>
  <si>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</si>
  <si>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</si>
  <si>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</si>
  <si>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</si>
  <si>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</si>
  <si>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</si>
  <si>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</si>
  <si>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</si>
  <si>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</si>
  <si>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</si>
  <si>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</si>
  <si>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</si>
  <si>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</si>
  <si>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</si>
  <si>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</si>
  <si>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</si>
  <si>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</si>
  <si>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</si>
  <si>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</si>
  <si>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</si>
  <si>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</si>
  <si>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</si>
  <si>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</si>
  <si>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</si>
  <si>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</si>
  <si>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</si>
  <si>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</si>
  <si>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</si>
  <si>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</si>
  <si>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</si>
  <si>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</si>
  <si>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</si>
  <si>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</si>
  <si>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</si>
  <si>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</si>
  <si>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</si>
  <si>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</si>
  <si>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</si>
  <si>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</si>
  <si>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</si>
  <si>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</si>
  <si>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</si>
  <si>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</si>
  <si>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</si>
  <si>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</si>
  <si>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</si>
  <si>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</si>
  <si>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</si>
  <si>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</si>
  <si>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</si>
  <si>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</si>
  <si>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</si>
  <si>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</si>
  <si>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</si>
  <si>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</si>
  <si>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</si>
  <si>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</si>
  <si>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</si>
  <si>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</si>
  <si>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</si>
  <si>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</si>
  <si>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</si>
  <si>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</si>
  <si>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</si>
  <si>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</si>
  <si>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</si>
  <si>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</si>
  <si>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</si>
  <si>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</si>
  <si>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</si>
  <si>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</si>
  <si>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</si>
  <si>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</si>
  <si>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</si>
  <si>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</si>
  <si>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</si>
  <si>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</si>
  <si>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</si>
  <si>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</si>
  <si>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</si>
  <si>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</si>
  <si>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</si>
  <si>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</si>
  <si>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</si>
  <si>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</si>
  <si>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</si>
  <si>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</si>
  <si>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</si>
  <si>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</si>
  <si>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</si>
  <si>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</si>
  <si>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</si>
  <si>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</si>
  <si>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</si>
  <si>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</si>
  <si>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</si>
  <si>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</si>
  <si>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</si>
  <si>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</si>
  <si>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</si>
  <si>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</si>
  <si>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</si>
  <si>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</si>
  <si>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</si>
  <si>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</si>
  <si>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</si>
  <si>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</si>
  <si>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</si>
  <si>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</si>
  <si>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</si>
  <si>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</si>
  <si>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</si>
  <si>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</si>
  <si>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</si>
  <si>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</si>
  <si>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</si>
  <si>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</si>
  <si>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</si>
  <si>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</si>
  <si>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</si>
  <si>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</si>
  <si>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</si>
  <si>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</si>
  <si>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</si>
  <si>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</si>
  <si>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</si>
  <si>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</si>
  <si>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</si>
  <si>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</si>
  <si>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</si>
  <si>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</si>
  <si>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</si>
  <si>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</si>
  <si>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</si>
  <si>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</si>
  <si>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</si>
  <si>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</si>
  <si>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</si>
  <si>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</si>
  <si>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</si>
  <si>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</si>
  <si>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</si>
  <si>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</si>
  <si>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</si>
  <si>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</si>
  <si>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</si>
  <si>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</si>
  <si>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</si>
  <si>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</si>
  <si>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</si>
  <si>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</si>
  <si>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</si>
  <si>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</si>
  <si>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</si>
  <si>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</si>
  <si>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</si>
  <si>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</si>
  <si>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</si>
  <si>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</si>
  <si>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</si>
  <si>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</si>
  <si>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</si>
  <si>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</si>
  <si>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</si>
  <si>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</si>
  <si>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</si>
  <si>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</si>
  <si>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</si>
  <si>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</si>
  <si>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</si>
  <si>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</si>
  <si>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</si>
  <si>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</si>
  <si>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</si>
  <si>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</si>
  <si>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</si>
  <si>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</si>
  <si>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</si>
  <si>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</si>
  <si>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</si>
  <si>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</si>
  <si>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</si>
  <si>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</si>
  <si>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</si>
  <si>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</si>
  <si>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</si>
  <si>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</si>
  <si>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</si>
  <si>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</si>
  <si>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</si>
  <si>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</si>
  <si>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</si>
  <si>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</si>
  <si>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</si>
  <si>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</si>
  <si>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</si>
  <si>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</si>
  <si>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</si>
  <si>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</si>
  <si>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</si>
  <si>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</si>
  <si>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</si>
  <si>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</si>
  <si>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</si>
  <si>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</si>
  <si>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</si>
  <si>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</si>
  <si>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</si>
  <si>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</si>
  <si>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</si>
  <si>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</si>
  <si>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</si>
  <si>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</si>
  <si>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</si>
  <si>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</si>
  <si>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</si>
  <si>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</si>
  <si>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</si>
  <si>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</si>
  <si>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</si>
  <si>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</si>
  <si>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</si>
  <si>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</si>
  <si>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</si>
  <si>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</si>
  <si>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</si>
  <si>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</si>
  <si>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</si>
  <si>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</si>
  <si>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</si>
  <si>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</si>
  <si>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</si>
  <si>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</si>
  <si>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</si>
  <si>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</si>
  <si>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</si>
  <si>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</si>
  <si>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</si>
  <si>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</si>
  <si>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</si>
  <si>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</si>
  <si>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</si>
  <si>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</si>
  <si>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</si>
  <si>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</si>
  <si>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</si>
  <si>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</si>
  <si>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</si>
  <si>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</si>
  <si>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</si>
  <si>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</si>
  <si>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</si>
  <si>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</si>
  <si>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</si>
  <si>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</si>
  <si>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</si>
  <si>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</si>
  <si>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</si>
  <si>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</si>
  <si>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</si>
  <si>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</si>
  <si>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</si>
  <si>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</si>
  <si>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</si>
  <si>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</si>
  <si>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</si>
  <si>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</si>
  <si>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</si>
  <si>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</si>
  <si>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</si>
  <si>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</si>
  <si>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</si>
  <si>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</si>
  <si>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</si>
  <si>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</si>
  <si>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</si>
  <si>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</si>
  <si>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</si>
  <si>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</si>
  <si>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</si>
  <si>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</si>
  <si>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</si>
  <si>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</si>
  <si>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</si>
  <si>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</si>
  <si>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</si>
  <si>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</si>
  <si>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</si>
  <si>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</si>
  <si>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</si>
  <si>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</si>
  <si>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</si>
  <si>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</si>
  <si>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</si>
  <si>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</si>
  <si>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</si>
  <si>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</si>
  <si>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</si>
  <si>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</si>
  <si>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</si>
  <si>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</si>
  <si>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</si>
  <si>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</si>
  <si>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</si>
  <si>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</si>
  <si>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</si>
  <si>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</si>
  <si>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</si>
  <si>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</si>
  <si>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</si>
  <si>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</si>
  <si>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</si>
  <si>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</si>
  <si>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</si>
  <si>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</si>
  <si>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</si>
  <si>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</si>
  <si>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</si>
  <si>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</si>
  <si>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</si>
  <si>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</si>
  <si>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</si>
  <si>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</si>
  <si>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</si>
  <si>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</si>
  <si>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</si>
  <si>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</si>
  <si>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</si>
  <si>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</si>
  <si>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</si>
  <si>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</si>
  <si>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</si>
  <si>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</si>
  <si>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</si>
  <si>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</si>
  <si>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</si>
  <si>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</si>
  <si>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</si>
  <si>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</si>
  <si>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</si>
  <si>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</si>
  <si>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</si>
  <si>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</si>
  <si>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</si>
  <si>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</si>
  <si>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</si>
  <si>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</si>
  <si>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</si>
  <si>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</si>
  <si>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</si>
  <si>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</si>
  <si>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</si>
  <si>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</si>
  <si>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</si>
  <si>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</si>
  <si>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</si>
  <si>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</si>
  <si>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</si>
  <si>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</si>
  <si>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</si>
  <si>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</si>
  <si>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</si>
  <si>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</si>
  <si>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</si>
  <si>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</si>
  <si>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</si>
  <si>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</si>
  <si>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</si>
  <si>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</si>
  <si>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</si>
  <si>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</si>
  <si>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</si>
  <si>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</si>
  <si>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</si>
  <si>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</si>
  <si>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</si>
  <si>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</si>
  <si>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</si>
  <si>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</si>
  <si>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</si>
  <si>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</si>
  <si>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</si>
  <si>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</si>
  <si>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</si>
  <si>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</si>
  <si>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</si>
  <si>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</si>
  <si>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</si>
  <si>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</si>
  <si>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</si>
  <si>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</si>
  <si>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</si>
  <si>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</si>
  <si>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</si>
  <si>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</si>
  <si>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</si>
  <si>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</si>
  <si>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</si>
  <si>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</si>
  <si>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</si>
  <si>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</si>
  <si>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</si>
  <si>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</si>
  <si>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</si>
  <si>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</si>
  <si>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</si>
  <si>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</si>
  <si>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</si>
  <si>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</si>
  <si>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</si>
  <si>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</si>
  <si>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</si>
  <si>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</si>
  <si>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</si>
  <si>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</si>
  <si>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</si>
  <si>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</si>
  <si>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</si>
  <si>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</si>
  <si>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</si>
  <si>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</si>
  <si>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</si>
  <si>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</si>
  <si>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</si>
  <si>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</si>
  <si>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</si>
  <si>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</si>
  <si>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</si>
  <si>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</si>
  <si>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</si>
  <si>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</si>
  <si>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</si>
  <si>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</si>
  <si>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</si>
  <si>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</si>
  <si>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</si>
  <si>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</si>
  <si>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</si>
  <si>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</si>
  <si>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</si>
  <si>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</si>
  <si>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</si>
  <si>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</si>
  <si>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</si>
  <si>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</si>
  <si>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</si>
  <si>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</si>
  <si>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</si>
  <si>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</si>
  <si>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</si>
  <si>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</si>
  <si>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</si>
  <si>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</si>
  <si>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</si>
  <si>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</si>
  <si>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</si>
  <si>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</si>
  <si>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</si>
  <si>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</si>
  <si>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</si>
  <si>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</si>
  <si>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</si>
  <si>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</si>
  <si>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</si>
  <si>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</si>
  <si>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</si>
  <si>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</si>
  <si>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</si>
  <si>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</si>
  <si>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</si>
  <si>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</si>
  <si>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</si>
  <si>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</si>
  <si>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</si>
  <si>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</si>
  <si>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</si>
  <si>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</si>
  <si>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</si>
  <si>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</si>
  <si>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</si>
  <si>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</si>
  <si>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</si>
  <si>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</si>
  <si>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</si>
  <si>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</si>
  <si>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</si>
  <si>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</si>
  <si>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</si>
  <si>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</si>
  <si>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</si>
  <si>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</si>
  <si>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</si>
  <si>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</si>
  <si>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</si>
  <si>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</si>
  <si>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</si>
  <si>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</si>
  <si>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</si>
  <si>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</si>
  <si>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</si>
  <si>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</si>
  <si>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</si>
  <si>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</si>
  <si>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</si>
  <si>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</si>
  <si>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</si>
  <si>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</si>
  <si>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</si>
  <si>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</si>
  <si>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</si>
  <si>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</si>
  <si>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</si>
  <si>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</si>
  <si>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</si>
  <si>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</si>
  <si>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</si>
  <si>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</si>
  <si>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</si>
  <si>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</si>
  <si>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</si>
  <si>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</si>
  <si>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</si>
  <si>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</si>
  <si>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</si>
  <si>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</si>
  <si>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</si>
  <si>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</si>
  <si>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</si>
  <si>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</si>
  <si>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</si>
  <si>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</si>
  <si>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</si>
  <si>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</si>
  <si>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</si>
  <si>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</si>
  <si>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</si>
  <si>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</si>
  <si>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</si>
  <si>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</si>
  <si>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</si>
  <si>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</si>
  <si>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</si>
  <si>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</si>
  <si>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</si>
  <si>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</si>
  <si>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</si>
  <si>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</si>
  <si>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</si>
  <si>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</si>
  <si>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</si>
  <si>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</si>
  <si>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</si>
  <si>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</si>
  <si>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</si>
  <si>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</si>
  <si>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</si>
  <si>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</si>
  <si>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</si>
  <si>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</si>
  <si>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</si>
  <si>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</si>
  <si>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</si>
  <si>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</si>
  <si>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</si>
  <si>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</si>
  <si>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</si>
  <si>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</si>
  <si>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</si>
  <si>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</si>
  <si>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</si>
  <si>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</si>
  <si>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</si>
  <si>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</si>
  <si>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</si>
  <si>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</si>
  <si>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</si>
  <si>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</si>
  <si>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</si>
  <si>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</si>
  <si>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</si>
  <si>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</si>
  <si>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</si>
  <si>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</si>
  <si>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</si>
  <si>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</si>
  <si>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</si>
  <si>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</si>
  <si>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</si>
  <si>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</si>
  <si>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</si>
  <si>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</si>
  <si>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</si>
  <si>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</si>
  <si>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</si>
  <si>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</si>
  <si>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</si>
  <si>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</si>
  <si>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</si>
  <si>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</si>
  <si>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</si>
  <si>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</si>
  <si>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</si>
  <si>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</si>
  <si>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</si>
  <si>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</si>
  <si>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</si>
  <si>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</si>
  <si>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</si>
  <si>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</si>
  <si>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</si>
  <si>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</si>
  <si>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</si>
  <si>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</si>
  <si>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</si>
  <si>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</si>
  <si>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</si>
  <si>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</si>
  <si>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</si>
  <si>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</si>
  <si>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</si>
  <si>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</si>
  <si>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</si>
  <si>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</si>
  <si>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</si>
  <si>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</si>
  <si>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</si>
  <si>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</si>
  <si>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</si>
  <si>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</si>
  <si>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</si>
  <si>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</si>
  <si>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</si>
  <si>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</si>
  <si>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</si>
  <si>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</si>
  <si>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</si>
  <si>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</si>
  <si>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</si>
  <si>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</si>
  <si>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</si>
  <si>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</si>
  <si>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</si>
  <si>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</si>
  <si>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</si>
  <si>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</si>
  <si>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</si>
  <si>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</si>
  <si>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</si>
  <si>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</si>
  <si>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</si>
  <si>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</si>
  <si>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</si>
  <si>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</si>
  <si>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</si>
  <si>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</si>
  <si>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</si>
  <si>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</si>
  <si>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</si>
  <si>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</si>
  <si>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</si>
  <si>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</si>
  <si>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</si>
  <si>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</si>
  <si>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</si>
  <si>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</si>
  <si>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</si>
  <si>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</si>
  <si>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</si>
  <si>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</si>
  <si>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</si>
  <si>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</si>
  <si>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</si>
  <si>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</si>
  <si>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</si>
  <si>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</si>
  <si>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</si>
  <si>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</si>
  <si>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</si>
  <si>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</si>
  <si>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</si>
  <si>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</si>
  <si>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</si>
  <si>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</si>
  <si>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</si>
  <si>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</si>
  <si>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</si>
  <si>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</si>
  <si>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</si>
  <si>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</si>
  <si>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</si>
  <si>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</si>
  <si>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</si>
  <si>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</si>
  <si>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</si>
  <si>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</si>
  <si>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</si>
  <si>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</si>
  <si>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</si>
  <si>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</si>
  <si>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</si>
  <si>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</si>
  <si>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</si>
  <si>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</si>
  <si>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</si>
  <si>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</si>
  <si>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</si>
  <si>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</si>
  <si>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</si>
  <si>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</si>
  <si>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</si>
  <si>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</si>
  <si>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</si>
  <si>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</si>
  <si>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</si>
  <si>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</si>
  <si>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</si>
  <si>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</si>
  <si>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</si>
  <si>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</si>
  <si>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</si>
  <si>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</si>
  <si>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</si>
  <si>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</si>
  <si>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</si>
  <si>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</si>
  <si>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</si>
  <si>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</si>
  <si>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</si>
  <si>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</si>
  <si>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</si>
  <si>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</si>
  <si>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</si>
  <si>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</si>
  <si>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</si>
  <si>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</si>
  <si>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</si>
  <si>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</si>
  <si>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</si>
  <si>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</si>
  <si>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</si>
  <si>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</si>
  <si>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</si>
  <si>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</si>
  <si>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</si>
  <si>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</si>
  <si>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</si>
  <si>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</si>
  <si>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</si>
  <si>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</si>
  <si>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</si>
  <si>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</si>
  <si>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</si>
  <si>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</si>
  <si>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</si>
  <si>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</si>
  <si>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</si>
  <si>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</si>
  <si>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</si>
  <si>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</si>
  <si>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</si>
  <si>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</si>
  <si>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</si>
  <si>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</si>
  <si>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</si>
  <si>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</si>
  <si>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</si>
  <si>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</si>
  <si>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</si>
  <si>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</si>
  <si>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</si>
  <si>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</si>
  <si>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</si>
  <si>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</si>
  <si>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</si>
  <si>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</si>
  <si>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</si>
  <si>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</si>
  <si>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</si>
  <si>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</si>
  <si>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</si>
  <si>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</si>
  <si>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</si>
  <si>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</si>
  <si>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</si>
  <si>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</si>
  <si>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</si>
  <si>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</si>
  <si>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</si>
  <si>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</si>
  <si>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</si>
  <si>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</si>
  <si>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</si>
  <si>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</si>
  <si>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</si>
  <si>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</si>
  <si>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</si>
  <si>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</si>
  <si>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</si>
  <si>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</si>
  <si>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</si>
  <si>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</si>
  <si>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</si>
  <si>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</si>
  <si>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</si>
  <si>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</si>
  <si>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</si>
  <si>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</si>
  <si>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</si>
  <si>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</si>
  <si>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</si>
  <si>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</si>
  <si>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</si>
  <si>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</si>
  <si>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</si>
  <si>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</si>
  <si>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</si>
  <si>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</si>
  <si>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</si>
  <si>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</si>
  <si>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</si>
  <si>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</si>
  <si>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</si>
  <si>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</si>
  <si>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</si>
  <si>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</si>
  <si>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</si>
  <si>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</si>
  <si>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</si>
  <si>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</si>
  <si>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</si>
  <si>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</si>
  <si>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</si>
  <si>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</si>
  <si>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</si>
  <si>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</si>
  <si>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</si>
  <si>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</si>
  <si>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</si>
  <si>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</si>
  <si>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</si>
  <si>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</si>
  <si>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</si>
  <si>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</si>
  <si>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</si>
  <si>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</si>
  <si>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</si>
  <si>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</si>
  <si>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</si>
  <si>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</si>
  <si>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</si>
  <si>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</si>
  <si>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</si>
  <si>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</si>
  <si>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</si>
  <si>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</si>
  <si>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</si>
  <si>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</si>
  <si>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</si>
  <si>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</si>
  <si>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</si>
  <si>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</si>
  <si>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</si>
  <si>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</si>
  <si>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</si>
  <si>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</si>
  <si>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</si>
  <si>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</si>
  <si>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</si>
  <si>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</si>
  <si>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</si>
  <si>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</si>
  <si>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</si>
  <si>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</si>
  <si>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</si>
  <si>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</si>
  <si>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</si>
  <si>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</si>
  <si>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</si>
  <si>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</si>
  <si>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</si>
  <si>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</si>
  <si>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</si>
  <si>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</si>
  <si>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</si>
  <si>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</si>
  <si>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</si>
  <si>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</si>
  <si>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</si>
  <si>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</si>
  <si>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</si>
  <si>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</si>
  <si>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</si>
  <si>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</si>
  <si>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</si>
  <si>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</si>
  <si>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</si>
  <si>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</si>
  <si>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</si>
  <si>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</si>
  <si>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</si>
  <si>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</si>
  <si>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</si>
  <si>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</si>
  <si>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</si>
  <si>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</si>
  <si>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</si>
  <si>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</si>
  <si>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</si>
  <si>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</si>
  <si>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</si>
  <si>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</si>
  <si>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</si>
  <si>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</si>
  <si>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</si>
  <si>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</si>
  <si>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</si>
  <si>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</si>
  <si>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</si>
  <si>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</si>
  <si>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</si>
  <si>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</si>
  <si>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</si>
  <si>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</si>
  <si>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</si>
  <si>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</si>
  <si>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</si>
  <si>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</si>
  <si>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</si>
  <si>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</si>
  <si>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</si>
  <si>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</si>
  <si>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</si>
  <si>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</si>
  <si>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</si>
  <si>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</si>
  <si>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</si>
  <si>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</si>
  <si>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</si>
  <si>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</si>
  <si>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</si>
  <si>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</si>
  <si>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</si>
  <si>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</si>
  <si>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</si>
  <si>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</si>
  <si>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</si>
  <si>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</si>
  <si>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</si>
  <si>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</si>
  <si>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</si>
  <si>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</si>
  <si>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</si>
  <si>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</si>
  <si>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</si>
  <si>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</si>
  <si>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</si>
  <si>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</si>
  <si>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</si>
  <si>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</si>
  <si>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</si>
  <si>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</si>
  <si>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</si>
  <si>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</si>
  <si>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</si>
  <si>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</si>
  <si>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</si>
  <si>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</si>
  <si>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</si>
  <si>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</si>
  <si>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</si>
  <si>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</si>
  <si>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</si>
  <si>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</si>
  <si>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</si>
  <si>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</si>
  <si>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</si>
  <si>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</si>
  <si>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</si>
  <si>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</si>
  <si>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</si>
  <si>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</si>
  <si>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</si>
  <si>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</si>
  <si>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</si>
  <si>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</si>
  <si>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</si>
  <si>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</si>
  <si>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</si>
  <si>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</si>
  <si>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</si>
  <si>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</si>
  <si>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</si>
  <si>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</si>
  <si>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</si>
  <si>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</si>
  <si>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</si>
  <si>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</si>
  <si>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</si>
  <si>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</si>
  <si>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</si>
  <si>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</si>
  <si>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</si>
  <si>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</si>
  <si>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</si>
  <si>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</si>
  <si>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</si>
  <si>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</si>
  <si>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</si>
  <si>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</si>
  <si>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</si>
  <si>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</si>
  <si>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</si>
  <si>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</si>
  <si>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</si>
  <si>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</si>
  <si>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</si>
  <si>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</si>
  <si>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</si>
  <si>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</si>
  <si>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</si>
  <si>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</si>
  <si>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</si>
  <si>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</si>
  <si>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</si>
  <si>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</si>
  <si>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</si>
  <si>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</si>
  <si>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</si>
  <si>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</si>
  <si>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</si>
  <si>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</si>
  <si>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</si>
  <si>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</si>
  <si>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</si>
  <si>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</si>
  <si>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</si>
  <si>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</si>
  <si>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</si>
  <si>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</si>
  <si>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</si>
  <si>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</si>
  <si>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</si>
  <si>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</si>
  <si>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</si>
  <si>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</si>
  <si>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</si>
  <si>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</si>
  <si>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</si>
  <si>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</si>
  <si>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</si>
  <si>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</si>
  <si>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</si>
  <si>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</si>
  <si>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</si>
  <si>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</si>
  <si>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</si>
  <si>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</si>
  <si>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</si>
  <si>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</si>
  <si>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</si>
  <si>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</si>
  <si>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</si>
  <si>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</si>
  <si>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</si>
  <si>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</si>
  <si>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</si>
  <si>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</si>
  <si>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</si>
  <si>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</si>
  <si>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</si>
  <si>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</si>
  <si>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</si>
  <si>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</si>
  <si>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</si>
  <si>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</si>
  <si>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</si>
  <si>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</si>
  <si>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</si>
  <si>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</si>
  <si>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</si>
  <si>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</si>
  <si>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</si>
  <si>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</si>
  <si>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</si>
  <si>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</si>
  <si>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</si>
  <si>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</si>
  <si>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</si>
  <si>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</si>
  <si>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</si>
  <si>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</si>
  <si>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</si>
  <si>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</si>
  <si>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</si>
  <si>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</si>
  <si>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</si>
  <si>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</si>
  <si>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</si>
  <si>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</si>
  <si>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</si>
  <si>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</si>
  <si>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</si>
  <si>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</si>
  <si>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</si>
  <si>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</si>
  <si>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</si>
  <si>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</si>
  <si>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</si>
  <si>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</si>
  <si>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</si>
  <si>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</si>
  <si>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</si>
  <si>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</si>
  <si>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</si>
  <si>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</si>
  <si>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</si>
  <si>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</si>
  <si>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</si>
  <si>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</si>
  <si>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</si>
  <si>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</si>
  <si>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</si>
  <si>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</si>
  <si>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</si>
  <si>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</si>
  <si>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</si>
  <si>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</si>
  <si>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</si>
  <si>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</si>
  <si>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</si>
  <si>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</si>
  <si>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</si>
  <si>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</si>
  <si>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</si>
  <si>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</si>
  <si>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</si>
  <si>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</si>
  <si>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</si>
  <si>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</si>
  <si>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</si>
  <si>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</si>
  <si>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</si>
  <si>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</si>
  <si>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</si>
  <si>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</si>
  <si>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</si>
  <si>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</si>
  <si>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</si>
  <si>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</si>
  <si>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</si>
  <si>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</si>
  <si>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</si>
  <si>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</si>
  <si>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</si>
  <si>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</si>
  <si>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</si>
  <si>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</si>
  <si>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</si>
  <si>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</si>
  <si>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</si>
  <si>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</si>
  <si>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</si>
  <si>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</si>
  <si>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</si>
  <si>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</si>
  <si>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</si>
  <si>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</si>
  <si>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</si>
  <si>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</si>
  <si>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</si>
  <si>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</si>
  <si>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</si>
  <si>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</si>
  <si>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</si>
  <si>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</si>
  <si>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</si>
  <si>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</si>
  <si>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</si>
  <si>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</si>
  <si>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</si>
  <si>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</si>
  <si>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</si>
  <si>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</si>
  <si>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</si>
  <si>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</si>
  <si>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</si>
  <si>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</si>
  <si>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</si>
  <si>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</si>
  <si>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</si>
  <si>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</si>
  <si>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</si>
  <si>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</si>
  <si>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</si>
  <si>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</si>
  <si>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</si>
  <si>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</si>
  <si>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</si>
  <si>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</si>
  <si>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</si>
  <si>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</si>
  <si>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</si>
  <si>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</si>
  <si>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</si>
  <si>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</si>
  <si>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</si>
  <si>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</si>
  <si>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</si>
  <si>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</si>
  <si>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</si>
  <si>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</si>
  <si>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</si>
  <si>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</si>
  <si>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</si>
  <si>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</si>
  <si>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</si>
  <si>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</si>
  <si>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</si>
  <si>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</si>
  <si>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</si>
  <si>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</si>
  <si>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</si>
  <si>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</si>
  <si>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</si>
  <si>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</si>
  <si>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</si>
  <si>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</si>
  <si>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</si>
  <si>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</si>
  <si>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</si>
  <si>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</si>
  <si>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</si>
  <si>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</si>
  <si>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</si>
  <si>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</si>
  <si>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</si>
  <si>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</si>
  <si>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</si>
  <si>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</si>
  <si>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</si>
  <si>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</si>
  <si>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</si>
  <si>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</si>
  <si>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</si>
  <si>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</si>
  <si>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</si>
  <si>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</si>
  <si>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</si>
  <si>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</si>
  <si>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</si>
  <si>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</si>
  <si>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</si>
  <si>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</si>
  <si>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</si>
  <si>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</si>
  <si>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</si>
  <si>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</si>
  <si>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</si>
  <si>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</si>
  <si>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</si>
  <si>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</si>
  <si>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</si>
  <si>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</si>
  <si>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</si>
  <si>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</si>
  <si>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</si>
  <si>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</si>
  <si>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</si>
  <si>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</si>
  <si>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</si>
  <si>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</si>
  <si>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</si>
  <si>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</si>
  <si>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</si>
  <si>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</si>
  <si>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</si>
  <si>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</si>
  <si>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</si>
  <si>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</si>
  <si>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</si>
  <si>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</si>
  <si>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</si>
  <si>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</si>
  <si>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</si>
  <si>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</si>
  <si>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</si>
  <si>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</si>
  <si>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</si>
  <si>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</si>
  <si>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</si>
  <si>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</si>
  <si>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</si>
  <si>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</si>
  <si>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</si>
  <si>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</si>
  <si>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</si>
  <si>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</si>
  <si>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</si>
  <si>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</si>
  <si>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</si>
  <si>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</si>
  <si>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</si>
  <si>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</si>
  <si>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</si>
  <si>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</si>
  <si>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</si>
  <si>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</si>
  <si>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</si>
  <si>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</si>
  <si>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</si>
  <si>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</si>
  <si>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</si>
  <si>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</si>
  <si>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</si>
  <si>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</si>
  <si>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</si>
  <si>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</si>
  <si>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</si>
  <si>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</si>
  <si>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</si>
  <si>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</si>
  <si>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</si>
  <si>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</si>
  <si>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</si>
  <si>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</si>
  <si>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</si>
  <si>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</si>
  <si>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</si>
  <si>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</si>
  <si>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</si>
  <si>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</si>
  <si>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</si>
  <si>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</si>
  <si>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</si>
  <si>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</si>
  <si>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</si>
  <si>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</si>
  <si>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</si>
  <si>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</si>
  <si>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</si>
  <si>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</si>
  <si>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</si>
  <si>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</si>
  <si>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</si>
  <si>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</si>
  <si>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</si>
  <si>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</si>
  <si>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</si>
  <si>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</si>
  <si>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</si>
  <si>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</si>
  <si>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</si>
  <si>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</si>
  <si>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</si>
  <si>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</si>
  <si>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</si>
  <si>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</si>
  <si>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</si>
  <si>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</si>
  <si>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</si>
  <si>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</si>
  <si>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</si>
  <si>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</si>
  <si>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</si>
  <si>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</si>
  <si>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</si>
  <si>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</si>
  <si>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</si>
  <si>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</si>
  <si>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</si>
  <si>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</si>
  <si>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</si>
  <si>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</si>
  <si>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</si>
  <si>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</si>
  <si>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</si>
  <si>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</si>
  <si>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</si>
  <si>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</si>
  <si>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</si>
  <si>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</si>
  <si>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</si>
  <si>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</si>
  <si>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</si>
  <si>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</si>
  <si>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</si>
  <si>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</si>
  <si>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</si>
  <si>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</si>
  <si>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</si>
  <si>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</si>
  <si>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</si>
  <si>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</si>
  <si>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</si>
  <si>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</si>
  <si>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</si>
  <si>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</si>
  <si>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</si>
  <si>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</si>
  <si>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</si>
  <si>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</si>
  <si>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</si>
  <si>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</si>
  <si>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</si>
  <si>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</si>
  <si>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</si>
  <si>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</si>
  <si>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</si>
  <si>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</si>
  <si>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</si>
  <si>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</si>
  <si>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</si>
  <si>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</si>
  <si>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</si>
  <si>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</si>
  <si>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</si>
  <si>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</si>
  <si>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</si>
  <si>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</si>
  <si>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</si>
  <si>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</si>
  <si>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</si>
  <si>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</si>
  <si>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</si>
  <si>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</si>
  <si>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</si>
  <si>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</si>
  <si>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</si>
  <si>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</si>
  <si>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</si>
  <si>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</si>
  <si>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</si>
  <si>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</si>
  <si>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</si>
  <si>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</si>
  <si>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</si>
  <si>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</si>
  <si>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</si>
  <si>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</si>
  <si>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</si>
  <si>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</si>
  <si>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</si>
  <si>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</si>
  <si>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</si>
  <si>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</si>
  <si>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</si>
  <si>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</si>
  <si>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</si>
  <si>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</si>
  <si>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</si>
  <si>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</si>
  <si>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</si>
  <si>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</si>
  <si>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</si>
  <si>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</si>
  <si>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</si>
  <si>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</si>
  <si>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</si>
  <si>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</si>
  <si>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29201</t>
  </si>
  <si>
    <t>奈良市</t>
  </si>
  <si>
    <t>29201_令和4年度</t>
  </si>
  <si>
    <t>29201_令和6年度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</si>
  <si>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</si>
  <si>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</si>
  <si>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</si>
  <si>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</si>
  <si>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</si>
  <si>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</si>
  <si>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</si>
  <si>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</si>
  <si>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</si>
  <si>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</si>
  <si>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</si>
  <si>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</si>
  <si>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</si>
  <si>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</si>
  <si>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</si>
  <si>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</si>
  <si>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</si>
  <si>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</si>
  <si>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</si>
  <si>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</si>
  <si>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</si>
  <si>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</si>
  <si>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</si>
  <si>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</si>
  <si>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</si>
  <si>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</si>
  <si>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</si>
  <si>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</si>
  <si>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</si>
  <si>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</si>
  <si>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</si>
  <si>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</si>
  <si>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</si>
  <si>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</si>
  <si>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</si>
  <si>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</si>
  <si>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</si>
  <si>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</si>
  <si>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</si>
  <si>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</si>
  <si>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</si>
  <si>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</si>
  <si>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</si>
  <si>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</si>
  <si>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</si>
  <si>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</si>
  <si>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</si>
  <si>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</si>
  <si>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</si>
  <si>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</si>
  <si>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</si>
  <si>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</si>
  <si>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日野町</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</si>
  <si>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</si>
  <si>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</si>
  <si>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</si>
  <si>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</si>
  <si>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</si>
  <si>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</si>
  <si>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</si>
  <si>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</si>
  <si>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</si>
  <si>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</si>
  <si>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</si>
  <si>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</si>
  <si>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</si>
  <si>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</si>
  <si>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</si>
  <si>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</si>
  <si>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</si>
  <si>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</si>
  <si>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</si>
  <si>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</si>
  <si>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</si>
  <si>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</si>
  <si>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</si>
  <si>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</si>
  <si>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</si>
  <si>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</si>
  <si>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</si>
  <si>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</si>
  <si>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</si>
  <si>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</si>
  <si>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</si>
  <si>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</si>
  <si>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</si>
  <si>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</si>
  <si>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</si>
  <si>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</si>
  <si>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</si>
  <si>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</si>
  <si>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</si>
  <si>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</si>
  <si>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</si>
  <si>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</si>
  <si>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</si>
  <si>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</si>
  <si>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</si>
  <si>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</si>
  <si>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</si>
  <si>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</si>
  <si>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</si>
  <si>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</si>
  <si>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</si>
  <si>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</si>
  <si>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</si>
  <si>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</si>
  <si>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</si>
  <si>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</si>
  <si>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</si>
  <si>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</si>
  <si>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</si>
  <si>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</si>
  <si>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</si>
  <si>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</si>
  <si>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</si>
  <si>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</si>
  <si>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</si>
  <si>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</si>
  <si>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</si>
  <si>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</si>
  <si>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</si>
  <si>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</si>
  <si>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</si>
  <si>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</si>
  <si>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</si>
  <si>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</si>
  <si>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</si>
  <si>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</si>
  <si>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</si>
  <si>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</si>
  <si>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</si>
  <si>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</si>
  <si>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</si>
  <si>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</si>
  <si>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</si>
  <si>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</si>
  <si>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</si>
  <si>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</si>
  <si>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</si>
  <si>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</si>
  <si>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</si>
  <si>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</si>
  <si>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</si>
  <si>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</si>
  <si>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</si>
  <si>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</si>
  <si>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</si>
  <si>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</si>
  <si>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</si>
  <si>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</si>
  <si>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</si>
  <si>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</si>
  <si>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</si>
  <si>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</si>
  <si>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</si>
  <si>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</si>
  <si>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</si>
  <si>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</si>
  <si>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</si>
  <si>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</si>
  <si>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</si>
  <si>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</si>
  <si>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</si>
  <si>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</si>
  <si>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</si>
  <si>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</si>
  <si>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</si>
  <si>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</si>
  <si>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</si>
  <si>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</si>
  <si>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</si>
  <si>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</si>
  <si>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</si>
  <si>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</si>
  <si>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</si>
  <si>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</si>
  <si>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</si>
  <si>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</si>
  <si>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</si>
  <si>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</si>
  <si>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</si>
  <si>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</si>
  <si>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</si>
  <si>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</si>
  <si>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</si>
  <si>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</si>
  <si>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</si>
  <si>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</si>
  <si>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</si>
  <si>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</si>
  <si>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</si>
  <si>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</si>
  <si>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</si>
  <si>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</si>
  <si>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</si>
  <si>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</si>
  <si>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</si>
  <si>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</si>
  <si>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</si>
  <si>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</si>
  <si>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</si>
  <si>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</si>
  <si>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</si>
  <si>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</si>
  <si>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</si>
  <si>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</si>
  <si>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</si>
  <si>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</si>
  <si>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</si>
  <si>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</si>
  <si>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</si>
  <si>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</si>
  <si>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</si>
  <si>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</si>
  <si>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</si>
  <si>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</si>
  <si>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</si>
  <si>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</si>
  <si>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</si>
  <si>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</si>
  <si>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</si>
  <si>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</si>
  <si>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</si>
  <si>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</si>
  <si>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</si>
  <si>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</si>
  <si>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</si>
  <si>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</si>
  <si>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</si>
  <si>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</si>
  <si>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</si>
  <si>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</si>
  <si>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</si>
  <si>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</si>
  <si>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</si>
  <si>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</si>
  <si>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</si>
  <si>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</si>
  <si>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</si>
  <si>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</si>
  <si>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</si>
  <si>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</si>
  <si>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</si>
  <si>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</si>
  <si>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</si>
  <si>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</si>
  <si>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</si>
  <si>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</si>
  <si>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</si>
  <si>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</si>
  <si>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</si>
  <si>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</si>
  <si>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</si>
  <si>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</si>
  <si>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</si>
  <si>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</si>
  <si>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</si>
  <si>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</si>
  <si>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</si>
  <si>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</si>
  <si>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</si>
  <si>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</si>
  <si>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</si>
  <si>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</si>
  <si>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</si>
  <si>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</si>
  <si>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</si>
  <si>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</si>
  <si>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</si>
  <si>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</si>
  <si>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</si>
  <si>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</si>
  <si>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</si>
  <si>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</si>
  <si>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</si>
  <si>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</si>
  <si>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</si>
  <si>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</si>
  <si>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</si>
  <si>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</si>
  <si>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</si>
  <si>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</si>
  <si>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</si>
  <si>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</si>
  <si>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</si>
  <si>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</si>
  <si>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</si>
  <si>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</si>
  <si>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</si>
  <si>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</si>
  <si>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</si>
  <si>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</si>
  <si>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</si>
  <si>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</si>
  <si>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</si>
  <si>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</si>
  <si>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</si>
  <si>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</si>
  <si>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</si>
  <si>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</si>
  <si>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</si>
  <si>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</si>
  <si>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</si>
  <si>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</si>
  <si>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</si>
  <si>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</si>
  <si>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</si>
  <si>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</si>
  <si>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</si>
  <si>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</si>
  <si>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</si>
  <si>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</si>
  <si>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</si>
  <si>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</si>
  <si>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</si>
  <si>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</si>
  <si>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</si>
  <si>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</si>
  <si>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</si>
  <si>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</si>
  <si>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</si>
  <si>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</si>
  <si>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</si>
  <si>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</si>
  <si>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</si>
  <si>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</si>
  <si>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</si>
  <si>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</si>
  <si>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</si>
  <si>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</si>
  <si>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</si>
  <si>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</si>
  <si>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</si>
  <si>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</si>
  <si>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</si>
  <si>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</si>
  <si>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</si>
  <si>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</si>
  <si>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</si>
  <si>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</si>
  <si>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</si>
  <si>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</si>
  <si>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</si>
  <si>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</si>
  <si>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</si>
  <si>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</si>
  <si>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</si>
  <si>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</si>
  <si>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</si>
  <si>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</si>
  <si>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</si>
  <si>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</si>
  <si>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</si>
  <si>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</si>
  <si>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</si>
  <si>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</si>
  <si>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</si>
  <si>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</si>
  <si>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</si>
  <si>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</si>
  <si>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</si>
  <si>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</si>
  <si>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</si>
  <si>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</si>
  <si>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</si>
  <si>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</si>
  <si>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</si>
  <si>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</si>
  <si>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</si>
  <si>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</si>
  <si>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</si>
  <si>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</si>
  <si>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</si>
  <si>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</si>
  <si>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</si>
  <si>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</si>
  <si>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</si>
  <si>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</si>
  <si>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</si>
  <si>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</si>
  <si>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</si>
  <si>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</si>
  <si>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</si>
  <si>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</si>
  <si>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</si>
  <si>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</si>
  <si>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</si>
  <si>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</si>
  <si>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</si>
  <si>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</si>
  <si>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</si>
  <si>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</si>
  <si>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</si>
  <si>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</si>
  <si>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</si>
  <si>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</si>
  <si>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</si>
  <si>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</si>
  <si>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</si>
  <si>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</si>
  <si>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</si>
  <si>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</si>
  <si>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</si>
  <si>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</si>
  <si>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</si>
  <si>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</si>
  <si>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</si>
  <si>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</si>
  <si>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</si>
  <si>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</si>
  <si>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</si>
  <si>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</si>
  <si>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</si>
  <si>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</si>
  <si>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</si>
  <si>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</si>
  <si>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</si>
  <si>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</si>
  <si>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</si>
  <si>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</si>
  <si>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</si>
  <si>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</si>
  <si>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</si>
  <si>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</si>
  <si>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</si>
  <si>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</si>
  <si>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</si>
  <si>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</si>
  <si>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</si>
  <si>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</si>
  <si>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</si>
  <si>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</si>
  <si>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</si>
  <si>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</si>
  <si>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</si>
  <si>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</si>
  <si>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</si>
  <si>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</si>
  <si>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</si>
  <si>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</si>
  <si>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</si>
  <si>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</si>
  <si>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</si>
  <si>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</si>
  <si>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</si>
  <si>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</si>
  <si>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</si>
  <si>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</si>
  <si>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</si>
  <si>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</si>
  <si>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</si>
  <si>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</si>
  <si>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</si>
  <si>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</si>
  <si>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</si>
  <si>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</si>
  <si>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</si>
  <si>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</si>
  <si>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</si>
  <si>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</si>
  <si>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</si>
  <si>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</si>
  <si>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</si>
  <si>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</si>
  <si>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</si>
  <si>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</si>
  <si>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</si>
  <si>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</si>
  <si>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</si>
  <si>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</si>
  <si>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</si>
  <si>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</si>
  <si>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</si>
  <si>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</si>
  <si>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</si>
  <si>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</si>
  <si>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</si>
  <si>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</si>
  <si>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</si>
  <si>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</si>
  <si>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</si>
  <si>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</si>
  <si>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</si>
  <si>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</si>
  <si>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</si>
  <si>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</si>
  <si>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</si>
  <si>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</si>
  <si>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</si>
  <si>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</si>
  <si>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</si>
  <si>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</si>
  <si>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</si>
  <si>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</si>
  <si>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</si>
  <si>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</si>
  <si>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</si>
  <si>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</si>
  <si>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</si>
  <si>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</si>
  <si>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</si>
  <si>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</si>
  <si>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</si>
  <si>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</si>
  <si>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</si>
  <si>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</si>
  <si>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</si>
  <si>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</si>
  <si>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</si>
  <si>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</si>
  <si>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</si>
  <si>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</si>
  <si>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</si>
  <si>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</si>
  <si>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</si>
  <si>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</si>
  <si>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</si>
  <si>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</si>
  <si>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</si>
  <si>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</si>
  <si>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</si>
  <si>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</si>
  <si>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</si>
  <si>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</si>
  <si>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</si>
  <si>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</si>
  <si>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</si>
  <si>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</si>
  <si>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</si>
  <si>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</si>
  <si>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</si>
  <si>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</si>
  <si>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</si>
  <si>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</si>
  <si>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</si>
  <si>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</si>
  <si>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</si>
  <si>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</si>
  <si>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</si>
  <si>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</si>
  <si>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</si>
  <si>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</si>
  <si>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</si>
  <si>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</si>
  <si>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</si>
  <si>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</si>
  <si>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</si>
  <si>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</si>
  <si>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</si>
  <si>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</si>
  <si>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</si>
  <si>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</si>
  <si>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</si>
  <si>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</si>
  <si>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</si>
  <si>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</si>
  <si>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</si>
  <si>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</si>
  <si>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</si>
  <si>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</si>
  <si>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</si>
  <si>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</si>
  <si>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</si>
  <si>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</si>
  <si>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</si>
  <si>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</si>
  <si>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</si>
  <si>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</si>
  <si>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</si>
  <si>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</si>
  <si>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</si>
  <si>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</si>
  <si>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</si>
  <si>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</si>
  <si>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</si>
  <si>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</si>
  <si>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</si>
  <si>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</si>
  <si>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</si>
  <si>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</si>
  <si>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</si>
  <si>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</si>
  <si>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</si>
  <si>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</si>
  <si>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</si>
  <si>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</si>
  <si>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</si>
  <si>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</si>
  <si>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</si>
  <si>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</si>
  <si>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</si>
  <si>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</si>
  <si>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</si>
  <si>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</si>
  <si>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</si>
  <si>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</si>
  <si>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</si>
  <si>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</si>
  <si>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</si>
  <si>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</si>
  <si>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</si>
  <si>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</si>
  <si>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</si>
  <si>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</si>
  <si>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</si>
  <si>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</si>
  <si>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</si>
  <si>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</si>
  <si>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</si>
  <si>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</si>
  <si>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</si>
  <si>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</si>
  <si>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</si>
  <si>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</si>
  <si>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</si>
  <si>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</si>
  <si>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</si>
  <si>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</si>
  <si>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</si>
  <si>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</si>
  <si>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</si>
  <si>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</si>
  <si>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</si>
  <si>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</si>
  <si>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</si>
  <si>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</si>
  <si>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</si>
  <si>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</si>
  <si>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</si>
  <si>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</si>
  <si>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</si>
  <si>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</si>
  <si>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</si>
  <si>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</si>
  <si>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</si>
  <si>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</si>
  <si>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</si>
  <si>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</si>
  <si>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</si>
  <si>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</si>
  <si>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</si>
  <si>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</si>
  <si>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</si>
  <si>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</si>
  <si>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</si>
  <si>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</si>
  <si>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</si>
  <si>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</si>
  <si>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</si>
  <si>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</si>
  <si>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</si>
  <si>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</si>
  <si>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</si>
  <si>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</si>
  <si>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</si>
  <si>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</si>
  <si>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</si>
  <si>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</si>
  <si>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</si>
  <si>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</si>
  <si>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</si>
  <si>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</si>
  <si>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</si>
  <si>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</si>
  <si>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</si>
  <si>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</si>
  <si>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</si>
  <si>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</si>
  <si>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</si>
  <si>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</si>
  <si>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</si>
  <si>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</si>
  <si>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</si>
  <si>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</si>
  <si>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</si>
  <si>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</si>
  <si>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</si>
  <si>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</si>
  <si>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</si>
  <si>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</si>
  <si>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</si>
  <si>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</si>
  <si>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</si>
  <si>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</si>
  <si>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</si>
  <si>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</si>
  <si>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</si>
  <si>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</si>
  <si>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</si>
  <si>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</si>
  <si>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</si>
  <si>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</si>
  <si>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</si>
  <si>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</si>
  <si>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</si>
  <si>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</si>
  <si>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</si>
  <si>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</si>
  <si>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</si>
  <si>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</si>
  <si>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</si>
  <si>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</si>
  <si>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</si>
  <si>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</si>
  <si>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</si>
  <si>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</si>
  <si>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</si>
  <si>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</si>
  <si>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</si>
  <si>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</si>
  <si>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</si>
  <si>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</si>
  <si>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</si>
  <si>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</si>
  <si>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</si>
  <si>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</si>
  <si>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</si>
  <si>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</si>
  <si>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</si>
  <si>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</si>
  <si>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</si>
  <si>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</si>
  <si>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</si>
  <si>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</si>
  <si>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</si>
  <si>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</si>
  <si>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</si>
  <si>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</si>
  <si>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</si>
  <si>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</si>
  <si>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</si>
  <si>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</si>
  <si>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</si>
  <si>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</si>
  <si>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</si>
  <si>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</si>
  <si>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</si>
  <si>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</si>
  <si>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</si>
  <si>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</si>
  <si>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</si>
  <si>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</si>
  <si>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</si>
  <si>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</si>
  <si>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</si>
  <si>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</si>
  <si>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</si>
  <si>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</si>
  <si>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</si>
  <si>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</si>
  <si>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</si>
  <si>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</si>
  <si>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</si>
  <si>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</si>
  <si>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</si>
  <si>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</si>
  <si>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</si>
  <si>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</si>
  <si>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</si>
  <si>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</si>
  <si>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</si>
  <si>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</si>
  <si>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</si>
  <si>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</si>
  <si>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</si>
  <si>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</si>
  <si>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</si>
  <si>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</si>
  <si>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</si>
  <si>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</si>
  <si>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</si>
  <si>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</si>
  <si>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</si>
  <si>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</si>
  <si>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</si>
  <si>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</si>
  <si>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</si>
  <si>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</si>
  <si>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</si>
  <si>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</si>
  <si>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</si>
  <si>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</si>
  <si>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</si>
  <si>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</si>
  <si>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</si>
  <si>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</si>
  <si>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</si>
  <si>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</si>
  <si>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</si>
  <si>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</si>
  <si>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</si>
  <si>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</si>
  <si>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</si>
  <si>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</si>
  <si>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</si>
  <si>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</si>
  <si>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</si>
  <si>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</si>
  <si>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</si>
  <si>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</si>
  <si>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</si>
  <si>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</si>
  <si>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</si>
  <si>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</si>
  <si>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</si>
  <si>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</si>
  <si>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</si>
  <si>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</si>
  <si>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</si>
  <si>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</si>
  <si>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</si>
  <si>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</si>
  <si>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</si>
  <si>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</si>
  <si>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</si>
  <si>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</si>
  <si>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</si>
  <si>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</si>
  <si>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</si>
  <si>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</si>
  <si>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</si>
  <si>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29449_令和7年度</t>
  </si>
  <si>
    <t>29449_令和8年度</t>
  </si>
  <si>
    <t>29449_令和9年度</t>
  </si>
  <si>
    <t>29449_令和10年度</t>
  </si>
  <si>
    <t>29449_令和11年度</t>
  </si>
  <si>
    <t>29449_令和12年度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</si>
</sst>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0.33833265087999997</c:v>
                </c:pt>
                <c:pt idx="1">
                  <c:v>0.381581948</c:v>
                </c:pt>
                <c:pt idx="2">
                  <c:v>0.7119608232800001</c:v>
                </c:pt>
                <c:pt idx="3">
                  <c:v>0.42725166462000003</c:v>
                </c:pt>
                <c:pt idx="4">
                  <c:v>0.48899277306</c:v>
                </c:pt>
                <c:pt idx="5">
                  <c:v>0.41893679352000007</c:v>
                </c:pt>
                <c:pt idx="6">
                  <c:v>0.45522518160000008</c:v>
                </c:pt>
                <c:pt idx="7">
                  <c:v>0.53449508699999992</c:v>
                </c:pt>
                <c:pt idx="8">
                  <c:v>0.37041861250800001</c:v>
                </c:pt>
                <c:pt idx="9">
                  <c:v>0.7934141576399999</c:v>
                </c:pt>
                <c:pt idx="10">
                  <c:v>0.38028849549999993</c:v>
                </c:pt>
                <c:pt idx="11">
                  <c:v>0.52404340032000007</c:v>
                </c:pt>
                <c:pt idx="12">
                  <c:v>0.55855724995199996</c:v>
                </c:pt>
                <c:pt idx="13">
                  <c:v>0.52812726399999999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11.806704341582867</c:v>
                </c:pt>
                <c:pt idx="1">
                  <c:v>11.858218858074629</c:v>
                </c:pt>
                <c:pt idx="2">
                  <c:v>11.605339321742894</c:v>
                </c:pt>
                <c:pt idx="3">
                  <c:v>11.804935190460521</c:v>
                </c:pt>
                <c:pt idx="4">
                  <c:v>11.780029342318937</c:v>
                </c:pt>
                <c:pt idx="5">
                  <c:v>11.626414442724007</c:v>
                </c:pt>
                <c:pt idx="6">
                  <c:v>11.55836323347221</c:v>
                </c:pt>
                <c:pt idx="7">
                  <c:v>11.586773819983989</c:v>
                </c:pt>
                <c:pt idx="8">
                  <c:v>11.395095158023821</c:v>
                </c:pt>
                <c:pt idx="9">
                  <c:v>11.118462301166646</c:v>
                </c:pt>
                <c:pt idx="10">
                  <c:v>10.683785268385181</c:v>
                </c:pt>
                <c:pt idx="11">
                  <c:v>9.8851682628238038</c:v>
                </c:pt>
                <c:pt idx="12">
                  <c:v>9.9322605528322629</c:v>
                </c:pt>
                <c:pt idx="13">
                  <c:v>9.8965355680394467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5.3932926947125033</c:v>
                </c:pt>
                <c:pt idx="1">
                  <c:v>5.3153324346560158</c:v>
                </c:pt>
                <c:pt idx="2">
                  <c:v>6.6211476192921506</c:v>
                </c:pt>
                <c:pt idx="3">
                  <c:v>7.2527517389461913</c:v>
                </c:pt>
                <c:pt idx="4">
                  <c:v>7.4554561743419399</c:v>
                </c:pt>
                <c:pt idx="5">
                  <c:v>7.1941610247405388</c:v>
                </c:pt>
                <c:pt idx="6">
                  <c:v>6.6586864418145906</c:v>
                </c:pt>
                <c:pt idx="7">
                  <c:v>6.7626630326184838</c:v>
                </c:pt>
                <c:pt idx="8">
                  <c:v>5.8025170056042583</c:v>
                </c:pt>
                <c:pt idx="9">
                  <c:v>4.3987443744885288</c:v>
                </c:pt>
                <c:pt idx="10">
                  <c:v>4.5656334475807787</c:v>
                </c:pt>
                <c:pt idx="11">
                  <c:v>4.14371711807674</c:v>
                </c:pt>
                <c:pt idx="12">
                  <c:v>4.081129771309886</c:v>
                </c:pt>
                <c:pt idx="13">
                  <c:v>4.294504044170675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4.874385075298135</c:v>
                </c:pt>
                <c:pt idx="1">
                  <c:v>5.2842868093104363</c:v>
                </c:pt>
                <c:pt idx="2">
                  <c:v>6.4663087549262093</c:v>
                </c:pt>
                <c:pt idx="3">
                  <c:v>6.6330140600105754</c:v>
                </c:pt>
                <c:pt idx="4">
                  <c:v>6.7987588474191778</c:v>
                </c:pt>
                <c:pt idx="5">
                  <c:v>6.1100397936704942</c:v>
                </c:pt>
                <c:pt idx="6">
                  <c:v>6.3270996897848786</c:v>
                </c:pt>
                <c:pt idx="7">
                  <c:v>5.5531991439593815</c:v>
                </c:pt>
                <c:pt idx="8">
                  <c:v>4.9977751446262753</c:v>
                </c:pt>
                <c:pt idx="9">
                  <c:v>4.425959884854759</c:v>
                </c:pt>
                <c:pt idx="10">
                  <c:v>3.9443861948787067</c:v>
                </c:pt>
                <c:pt idx="11">
                  <c:v>3.4330875379153158</c:v>
                </c:pt>
                <c:pt idx="12">
                  <c:v>3.4609618574856555</c:v>
                </c:pt>
                <c:pt idx="13">
                  <c:v>3.9728282086646223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2.1689467020710045</c:v>
                </c:pt>
                <c:pt idx="1">
                  <c:v>2.3760070665118866</c:v>
                </c:pt>
                <c:pt idx="2">
                  <c:v>2.572081087207692</c:v>
                </c:pt>
                <c:pt idx="3">
                  <c:v>2.5788298966034455</c:v>
                </c:pt>
                <c:pt idx="4">
                  <c:v>2.4528491245832322</c:v>
                </c:pt>
                <c:pt idx="5">
                  <c:v>2.6207096438539925</c:v>
                </c:pt>
                <c:pt idx="6">
                  <c:v>3.2008857028802025</c:v>
                </c:pt>
                <c:pt idx="7">
                  <c:v>2.8148903345596867</c:v>
                </c:pt>
                <c:pt idx="8">
                  <c:v>2.4718961986957595</c:v>
                </c:pt>
                <c:pt idx="9">
                  <c:v>2.2006540438971145</c:v>
                </c:pt>
                <c:pt idx="10">
                  <c:v>2.112522543985234</c:v>
                </c:pt>
                <c:pt idx="11">
                  <c:v>2.7807798600871445</c:v>
                </c:pt>
                <c:pt idx="12">
                  <c:v>2.818525009393662</c:v>
                </c:pt>
                <c:pt idx="13">
                  <c:v>2.5031289962180807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2257</c:v>
                </c:pt>
                <c:pt idx="1">
                  <c:v>2266</c:v>
                </c:pt>
                <c:pt idx="2">
                  <c:v>2238</c:v>
                </c:pt>
                <c:pt idx="3">
                  <c:v>2272</c:v>
                </c:pt>
                <c:pt idx="4">
                  <c:v>2263</c:v>
                </c:pt>
                <c:pt idx="5">
                  <c:v>2234</c:v>
                </c:pt>
                <c:pt idx="6">
                  <c:v>2225</c:v>
                </c:pt>
                <c:pt idx="7">
                  <c:v>2209</c:v>
                </c:pt>
                <c:pt idx="8">
                  <c:v>2204</c:v>
                </c:pt>
                <c:pt idx="9">
                  <c:v>2159</c:v>
                </c:pt>
                <c:pt idx="10">
                  <c:v>2129</c:v>
                </c:pt>
                <c:pt idx="11">
                  <c:v>2126</c:v>
                </c:pt>
                <c:pt idx="12">
                  <c:v>2093</c:v>
                </c:pt>
                <c:pt idx="13">
                  <c:v>2058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1429</c:v>
                </c:pt>
                <c:pt idx="1">
                  <c:v>1403</c:v>
                </c:pt>
                <c:pt idx="2">
                  <c:v>1418</c:v>
                </c:pt>
                <c:pt idx="3">
                  <c:v>1441</c:v>
                </c:pt>
                <c:pt idx="4">
                  <c:v>1471</c:v>
                </c:pt>
                <c:pt idx="5">
                  <c:v>1488</c:v>
                </c:pt>
                <c:pt idx="6">
                  <c:v>1486</c:v>
                </c:pt>
                <c:pt idx="7">
                  <c:v>1561</c:v>
                </c:pt>
                <c:pt idx="8">
                  <c:v>1549</c:v>
                </c:pt>
                <c:pt idx="9">
                  <c:v>1541</c:v>
                </c:pt>
                <c:pt idx="10">
                  <c:v>1471</c:v>
                </c:pt>
                <c:pt idx="11">
                  <c:v>1484</c:v>
                </c:pt>
                <c:pt idx="12">
                  <c:v>1487</c:v>
                </c:pt>
                <c:pt idx="13">
                  <c:v>1481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1977</c:v>
                </c:pt>
                <c:pt idx="1">
                  <c:v>1981</c:v>
                </c:pt>
                <c:pt idx="2">
                  <c:v>1950</c:v>
                </c:pt>
                <c:pt idx="3">
                  <c:v>1884</c:v>
                </c:pt>
                <c:pt idx="4">
                  <c:v>1882</c:v>
                </c:pt>
                <c:pt idx="5">
                  <c:v>1853</c:v>
                </c:pt>
                <c:pt idx="6">
                  <c:v>1867</c:v>
                </c:pt>
                <c:pt idx="7">
                  <c:v>1841</c:v>
                </c:pt>
                <c:pt idx="8">
                  <c:v>1811</c:v>
                </c:pt>
                <c:pt idx="9">
                  <c:v>1779</c:v>
                </c:pt>
                <c:pt idx="10">
                  <c:v>1752</c:v>
                </c:pt>
                <c:pt idx="11">
                  <c:v>1750</c:v>
                </c:pt>
                <c:pt idx="12">
                  <c:v>1725</c:v>
                </c:pt>
                <c:pt idx="13">
                  <c:v>1688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32</c:v>
                </c:pt>
                <c:pt idx="1">
                  <c:v>32</c:v>
                </c:pt>
                <c:pt idx="2">
                  <c:v>32</c:v>
                </c:pt>
                <c:pt idx="3">
                  <c:v>32</c:v>
                </c:pt>
                <c:pt idx="4">
                  <c:v>32</c:v>
                </c:pt>
                <c:pt idx="5">
                  <c:v>30</c:v>
                </c:pt>
                <c:pt idx="6">
                  <c:v>30</c:v>
                </c:pt>
                <c:pt idx="7">
                  <c:v>30</c:v>
                </c:pt>
                <c:pt idx="8">
                  <c:v>30</c:v>
                </c:pt>
                <c:pt idx="9">
                  <c:v>30</c:v>
                </c:pt>
                <c:pt idx="10">
                  <c:v>30</c:v>
                </c:pt>
                <c:pt idx="11">
                  <c:v>57</c:v>
                </c:pt>
                <c:pt idx="12">
                  <c:v>57</c:v>
                </c:pt>
                <c:pt idx="13">
                  <c:v>57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409</c:v>
                </c:pt>
                <c:pt idx="1">
                  <c:v>409</c:v>
                </c:pt>
                <c:pt idx="2">
                  <c:v>409</c:v>
                </c:pt>
                <c:pt idx="3">
                  <c:v>409</c:v>
                </c:pt>
                <c:pt idx="4">
                  <c:v>409</c:v>
                </c:pt>
                <c:pt idx="5">
                  <c:v>426</c:v>
                </c:pt>
                <c:pt idx="6">
                  <c:v>426</c:v>
                </c:pt>
                <c:pt idx="7">
                  <c:v>426</c:v>
                </c:pt>
                <c:pt idx="8">
                  <c:v>426</c:v>
                </c:pt>
                <c:pt idx="9">
                  <c:v>426</c:v>
                </c:pt>
                <c:pt idx="10">
                  <c:v>426</c:v>
                </c:pt>
                <c:pt idx="11">
                  <c:v>361</c:v>
                </c:pt>
                <c:pt idx="12">
                  <c:v>361</c:v>
                </c:pt>
                <c:pt idx="13">
                  <c:v>361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5.7138</c:v>
                </c:pt>
                <c:pt idx="1">
                  <c:v>10.23</c:v>
                </c:pt>
                <c:pt idx="2">
                  <c:v>12.112500000000001</c:v>
                </c:pt>
                <c:pt idx="3">
                  <c:v>13.0877</c:v>
                </c:pt>
                <c:pt idx="4">
                  <c:v>15.3847</c:v>
                </c:pt>
                <c:pt idx="5">
                  <c:v>13.2158</c:v>
                </c:pt>
                <c:pt idx="6">
                  <c:v>18.671199999999999</c:v>
                </c:pt>
                <c:pt idx="7">
                  <c:v>9.2079000000000004</c:v>
                </c:pt>
                <c:pt idx="8">
                  <c:v>8.3285</c:v>
                </c:pt>
                <c:pt idx="9">
                  <c:v>8.7457999999999991</c:v>
                </c:pt>
                <c:pt idx="10">
                  <c:v>7.8535000000000004</c:v>
                </c:pt>
                <c:pt idx="11">
                  <c:v>15.315799999999999</c:v>
                </c:pt>
                <c:pt idx="12">
                  <c:v>13.937099999999999</c:v>
                </c:pt>
                <c:pt idx="13">
                  <c:v>13.113300000000001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6.4663087549262093</c:v>
                </c:pt>
                <c:pt idx="1">
                  <c:v>6.6330140600105754</c:v>
                </c:pt>
                <c:pt idx="2">
                  <c:v>6.7987588474191778</c:v>
                </c:pt>
                <c:pt idx="3">
                  <c:v>6.1100397936704942</c:v>
                </c:pt>
                <c:pt idx="4">
                  <c:v>6.3270996897848786</c:v>
                </c:pt>
                <c:pt idx="5">
                  <c:v>5.5531991439593815</c:v>
                </c:pt>
                <c:pt idx="6">
                  <c:v>4.9977751446262753</c:v>
                </c:pt>
                <c:pt idx="7">
                  <c:v>4.425959884854759</c:v>
                </c:pt>
                <c:pt idx="8">
                  <c:v>3.9443861948787067</c:v>
                </c:pt>
                <c:pt idx="9">
                  <c:v>3.4330875379153158</c:v>
                </c:pt>
                <c:pt idx="10">
                  <c:v>3.4609618574856555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2.572081087207692</c:v>
                </c:pt>
                <c:pt idx="1">
                  <c:v>2.5788298966034455</c:v>
                </c:pt>
                <c:pt idx="2">
                  <c:v>2.4528491245832322</c:v>
                </c:pt>
                <c:pt idx="3">
                  <c:v>2.6207096438539925</c:v>
                </c:pt>
                <c:pt idx="4">
                  <c:v>3.2008857028802025</c:v>
                </c:pt>
                <c:pt idx="5">
                  <c:v>2.8148903345596867</c:v>
                </c:pt>
                <c:pt idx="6">
                  <c:v>2.4718961986957595</c:v>
                </c:pt>
                <c:pt idx="7">
                  <c:v>2.2006540438971145</c:v>
                </c:pt>
                <c:pt idx="8">
                  <c:v>2.112522543985234</c:v>
                </c:pt>
                <c:pt idx="9">
                  <c:v>2.7807798600871445</c:v>
                </c:pt>
                <c:pt idx="10">
                  <c:v>2.818525009393662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0.302817163916063</c:v>
                </c:pt>
                <c:pt idx="2">
                  <c:v>0.99654635640788602</c:v>
                </c:pt>
                <c:pt idx="3">
                  <c:v>0.542831210123351</c:v>
                </c:pt>
                <c:pt idx="4">
                  <c:v>4.3948603807977893</c:v>
                </c:pt>
                <c:pt idx="5">
                  <c:v>5.9957140342748829</c:v>
                </c:pt>
                <c:pt idx="7">
                  <c:v>13.068502416859801</c:v>
                </c:pt>
                <c:pt idx="8">
                  <c:v>0.26688185574036</c:v>
                </c:pt>
                <c:pt idx="9">
                  <c:v>0</c:v>
                </c:pt>
                <c:pt idx="10">
                  <c:v>0.6606678720000001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1.8421947304473001</c:v>
                </c:pt>
                <c:pt idx="4" formatCode="#,##0">
                  <c:v>4.3948603807977893</c:v>
                </c:pt>
                <c:pt idx="5" formatCode="#,##0">
                  <c:v>5.9957140342748829</c:v>
                </c:pt>
                <c:pt idx="6" formatCode="#,##0">
                  <c:v>13.335384272600161</c:v>
                </c:pt>
                <c:pt idx="10" formatCode="#,##0">
                  <c:v>0.6606678720000001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十津川村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十津川村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十津川村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十津川村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16,825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417.19999999999993</c:v>
                </c:pt>
                <c:pt idx="1">
                  <c:v>207.49999999999997</c:v>
                </c:pt>
                <c:pt idx="2">
                  <c:v>0</c:v>
                </c:pt>
                <c:pt idx="3">
                  <c:v>16200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85,922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500.69006399999984</c:v>
                </c:pt>
                <c:pt idx="1">
                  <c:v>274.47269999999997</c:v>
                </c:pt>
                <c:pt idx="2">
                  <c:v>0</c:v>
                </c:pt>
                <c:pt idx="3">
                  <c:v>85147.199999999997</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十津川村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2.0685872160000001</c:v>
                </c:pt>
                <c:pt idx="1">
                  <c:v>29.444319071999999</c:v>
                </c:pt>
                <c:pt idx="2">
                  <c:v>5.0741530200000016</c:v>
                </c:pt>
                <c:pt idx="3">
                  <c:v>1.5187680000000002E-3</c:v>
                </c:pt>
                <c:pt idx="4">
                  <c:v>0.15687708</c:v>
                </c:pt>
                <c:pt idx="5">
                  <c:v>2.1071534299999999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369,793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十津川村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44624</c:v>
                </c:pt>
                <c:pt idx="1">
                  <c:v>301000</c:v>
                </c:pt>
                <c:pt idx="2">
                  <c:v>24162</c:v>
                </c:pt>
                <c:pt idx="3">
                  <c:v>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16200</c:v>
                </c:pt>
                <c:pt idx="6">
                  <c:v>16200</c:v>
                </c:pt>
                <c:pt idx="7">
                  <c:v>16200</c:v>
                </c:pt>
                <c:pt idx="8">
                  <c:v>16200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102.7</c:v>
                </c:pt>
                <c:pt idx="1">
                  <c:v>102.7</c:v>
                </c:pt>
                <c:pt idx="2">
                  <c:v>142.30000000000001</c:v>
                </c:pt>
                <c:pt idx="3">
                  <c:v>142.6</c:v>
                </c:pt>
                <c:pt idx="4">
                  <c:v>158</c:v>
                </c:pt>
                <c:pt idx="5">
                  <c:v>158</c:v>
                </c:pt>
                <c:pt idx="6">
                  <c:v>158</c:v>
                </c:pt>
                <c:pt idx="7">
                  <c:v>157.99999999999997</c:v>
                </c:pt>
                <c:pt idx="8">
                  <c:v>207.49999999999997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346.5</c:v>
                </c:pt>
                <c:pt idx="1">
                  <c:v>356.2</c:v>
                </c:pt>
                <c:pt idx="2">
                  <c:v>366.7</c:v>
                </c:pt>
                <c:pt idx="3">
                  <c:v>381.99999999999994</c:v>
                </c:pt>
                <c:pt idx="4">
                  <c:v>388.9</c:v>
                </c:pt>
                <c:pt idx="5">
                  <c:v>383.4</c:v>
                </c:pt>
                <c:pt idx="6">
                  <c:v>398.3</c:v>
                </c:pt>
                <c:pt idx="7">
                  <c:v>407.29999999999995</c:v>
                </c:pt>
                <c:pt idx="8">
                  <c:v>417.19999999999993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2.6523033043558172E-2</c:v>
                </c:pt>
                <c:pt idx="1">
                  <c:v>2.8016183236825094E-2</c:v>
                </c:pt>
                <c:pt idx="2">
                  <c:v>3.0946831690470508E-2</c:v>
                </c:pt>
                <c:pt idx="3">
                  <c:v>3.4853902548189424E-2</c:v>
                </c:pt>
                <c:pt idx="4">
                  <c:v>3.6276817949337764E-2</c:v>
                </c:pt>
                <c:pt idx="5">
                  <c:v>5.0943193714472237</c:v>
                </c:pt>
                <c:pt idx="6">
                  <c:v>4.7152977617667409</c:v>
                </c:pt>
                <c:pt idx="7">
                  <c:v>4.7732903386277528</c:v>
                </c:pt>
                <c:pt idx="8">
                  <c:v>4.7775917103585028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0.7401637656013883</c:v>
                </c:pt>
                <c:pt idx="2">
                  <c:v>0.73197918056390543</c:v>
                </c:pt>
                <c:pt idx="3">
                  <c:v>0.98070617841793861</c:v>
                </c:pt>
                <c:pt idx="4">
                  <c:v>6.7987588474191778</c:v>
                </c:pt>
                <c:pt idx="5">
                  <c:v>7.4554561743419399</c:v>
                </c:pt>
                <c:pt idx="7">
                  <c:v>11.49002584547023</c:v>
                </c:pt>
                <c:pt idx="8">
                  <c:v>0.29000349684870702</c:v>
                </c:pt>
                <c:pt idx="9">
                  <c:v>0</c:v>
                </c:pt>
                <c:pt idx="10">
                  <c:v>0.48899277306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2.4528491245832322</c:v>
                </c:pt>
                <c:pt idx="4" formatCode="#,##0">
                  <c:v>6.7987588474191778</c:v>
                </c:pt>
                <c:pt idx="5" formatCode="#,##0">
                  <c:v>7.4554561743419399</c:v>
                </c:pt>
                <c:pt idx="6" formatCode="#,##0">
                  <c:v>11.780029342318937</c:v>
                </c:pt>
                <c:pt idx="10" formatCode="#,##0">
                  <c:v>0.48899277306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c:v>
                </c:pt>
                <c:pt idx="1">
                  <c:v>79</c:v>
                </c:pt>
                <c:pt idx="2">
                  <c:v>81</c:v>
                </c:pt>
                <c:pt idx="3">
                  <c:v>83</c:v>
                </c:pt>
                <c:pt idx="4">
                  <c:v>84</c:v>
                </c:pt>
                <c:pt idx="5">
                  <c:v>82</c:v>
                </c:pt>
                <c:pt idx="6">
                  <c:v>84</c:v>
                </c:pt>
                <c:pt idx="7">
                  <c:v>86</c:v>
                </c:pt>
                <c:pt idx="8">
                  <c:v>87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17984.450738581952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85922.36276399999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1016349.3910000001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57460.756000000001</c:v>
                </c:pt>
                <c:pt idx="1">
                  <c:v>817897.75199999998</c:v>
                </c:pt>
                <c:pt idx="2">
                  <c:v>140948.69500000004</c:v>
                </c:pt>
                <c:pt idx="3">
                  <c:v>42.188000000000002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775.16276399999981</c:v>
                </c:pt>
                <c:pt idx="1">
                  <c:v>0</c:v>
                </c:pt>
                <c:pt idx="2">
                  <c:v>85147.199999999997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0.39282253750847979</c:v>
                </c:pt>
                <c:pt idx="2">
                  <c:v>0.71187055617083106</c:v>
                </c:pt>
                <c:pt idx="3">
                  <c:v>1.3984359025387698</c:v>
                </c:pt>
                <c:pt idx="4">
                  <c:v>3.9728282086646223</c:v>
                </c:pt>
                <c:pt idx="5">
                  <c:v>4.294504044170675</c:v>
                </c:pt>
                <c:pt idx="7">
                  <c:v>9.722280834218477</c:v>
                </c:pt>
                <c:pt idx="8">
                  <c:v>0.17425473382096943</c:v>
                </c:pt>
                <c:pt idx="9">
                  <c:v>0</c:v>
                </c:pt>
                <c:pt idx="10">
                  <c:v>0.52812726399999999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2.5031289962180807</c:v>
                </c:pt>
                <c:pt idx="4">
                  <c:v>3.9728282086646223</c:v>
                </c:pt>
                <c:pt idx="5">
                  <c:v>4.294504044170675</c:v>
                </c:pt>
                <c:pt idx="6">
                  <c:v>9.8965355680394467</c:v>
                </c:pt>
                <c:pt idx="10">
                  <c:v>0.52812726399999999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十津川村</c:v>
                </c:pt>
              </c:strCache>
            </c:strRef>
          </c:cat>
          <c:val>
            <c:numRef>
              <c:f>①CO2排出量の現状把握!$AX$43:$AX$45</c:f>
              <c:numCache>
                <c:formatCode>0%</c:formatCode>
                <c:ptCount val="3"/>
                <c:pt idx="0">
                  <c:v>0.42072759503743129</c:v>
                </c:pt>
                <c:pt idx="1">
                  <c:v>0.1252314899047389</c:v>
                </c:pt>
                <c:pt idx="2">
                  <c:v>0.11809928484688632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十津川村</c:v>
                </c:pt>
              </c:strCache>
            </c:strRef>
          </c:cat>
          <c:val>
            <c:numRef>
              <c:f>①CO2排出量の現状把握!$AY$43:$AY$45</c:f>
              <c:numCache>
                <c:formatCode>0%</c:formatCode>
                <c:ptCount val="3"/>
                <c:pt idx="0">
                  <c:v>0.19118662390594171</c:v>
                </c:pt>
                <c:pt idx="1">
                  <c:v>0.24733082490867014</c:v>
                </c:pt>
                <c:pt idx="2">
                  <c:v>0.18744066764905598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十津川村</c:v>
                </c:pt>
              </c:strCache>
            </c:strRef>
          </c:cat>
          <c:val>
            <c:numRef>
              <c:f>①CO2排出量の現状把握!$AZ$43:$AZ$45</c:f>
              <c:numCache>
                <c:formatCode>0%</c:formatCode>
                <c:ptCount val="3"/>
                <c:pt idx="0">
                  <c:v>0.18034974026133399</c:v>
                </c:pt>
                <c:pt idx="1">
                  <c:v>0.28451379348729128</c:v>
                </c:pt>
                <c:pt idx="2">
                  <c:v>0.20261754674046004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十津川村</c:v>
                </c:pt>
              </c:strCache>
            </c:strRef>
          </c:cat>
          <c:val>
            <c:numRef>
              <c:f>①CO2排出量の現状把握!$BA$43:$BA$45</c:f>
              <c:numCache>
                <c:formatCode>0%</c:formatCode>
                <c:ptCount val="3"/>
                <c:pt idx="0">
                  <c:v>0.19226168778726088</c:v>
                </c:pt>
                <c:pt idx="1">
                  <c:v>0.31555046617024857</c:v>
                </c:pt>
                <c:pt idx="2">
                  <c:v>0.46692510646199442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十津川村</c:v>
                </c:pt>
              </c:strCache>
            </c:strRef>
          </c:cat>
          <c:val>
            <c:numRef>
              <c:f>①CO2排出量の現状把握!$BB$43:$BB$45</c:f>
              <c:numCache>
                <c:formatCode>0%</c:formatCode>
                <c:ptCount val="3"/>
                <c:pt idx="0">
                  <c:v>1.5474353008032191E-2</c:v>
                </c:pt>
                <c:pt idx="1">
                  <c:v>2.7373425529051039E-2</c:v>
                </c:pt>
                <c:pt idx="2">
                  <c:v>2.4917394301603436E-2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1335</c:v>
                </c:pt>
                <c:pt idx="1">
                  <c:v>1335</c:v>
                </c:pt>
                <c:pt idx="2">
                  <c:v>1335</c:v>
                </c:pt>
                <c:pt idx="3">
                  <c:v>1335</c:v>
                </c:pt>
                <c:pt idx="4">
                  <c:v>1335</c:v>
                </c:pt>
                <c:pt idx="5">
                  <c:v>1199</c:v>
                </c:pt>
                <c:pt idx="6">
                  <c:v>1199</c:v>
                </c:pt>
                <c:pt idx="7">
                  <c:v>1199</c:v>
                </c:pt>
                <c:pt idx="8">
                  <c:v>1199</c:v>
                </c:pt>
                <c:pt idx="9">
                  <c:v>1199</c:v>
                </c:pt>
                <c:pt idx="10">
                  <c:v>1199</c:v>
                </c:pt>
                <c:pt idx="11">
                  <c:v>1175</c:v>
                </c:pt>
                <c:pt idx="12">
                  <c:v>1175</c:v>
                </c:pt>
                <c:pt idx="13">
                  <c:v>1175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0.33833265087999997</c:v>
                </c:pt>
                <c:pt idx="1">
                  <c:v>0.381581948</c:v>
                </c:pt>
                <c:pt idx="2">
                  <c:v>0.7119608232800001</c:v>
                </c:pt>
                <c:pt idx="3">
                  <c:v>0.42725166462000003</c:v>
                </c:pt>
                <c:pt idx="4">
                  <c:v>0.48899277306</c:v>
                </c:pt>
                <c:pt idx="5">
                  <c:v>0.41893679352000007</c:v>
                </c:pt>
                <c:pt idx="6">
                  <c:v>0.45522518160000008</c:v>
                </c:pt>
                <c:pt idx="7">
                  <c:v>0.53449508699999992</c:v>
                </c:pt>
                <c:pt idx="8">
                  <c:v>0.37041861250800001</c:v>
                </c:pt>
                <c:pt idx="9">
                  <c:v>0.7934141576399999</c:v>
                </c:pt>
                <c:pt idx="10">
                  <c:v>0.38028849549999988</c:v>
                </c:pt>
                <c:pt idx="11">
                  <c:v>0.52404340032000007</c:v>
                </c:pt>
                <c:pt idx="12">
                  <c:v>0.55855724995199996</c:v>
                </c:pt>
                <c:pt idx="13">
                  <c:v>0.52812726399999999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4153</c:v>
                </c:pt>
                <c:pt idx="1">
                  <c:v>4063</c:v>
                </c:pt>
                <c:pt idx="2">
                  <c:v>3926</c:v>
                </c:pt>
                <c:pt idx="3">
                  <c:v>3799</c:v>
                </c:pt>
                <c:pt idx="4">
                  <c:v>3749</c:v>
                </c:pt>
                <c:pt idx="5">
                  <c:v>3672</c:v>
                </c:pt>
                <c:pt idx="6">
                  <c:v>3594</c:v>
                </c:pt>
                <c:pt idx="7">
                  <c:v>3488</c:v>
                </c:pt>
                <c:pt idx="8">
                  <c:v>3372</c:v>
                </c:pt>
                <c:pt idx="9">
                  <c:v>3305</c:v>
                </c:pt>
                <c:pt idx="10">
                  <c:v>3224</c:v>
                </c:pt>
                <c:pt idx="11">
                  <c:v>3155</c:v>
                </c:pt>
                <c:pt idx="12">
                  <c:v>3050</c:v>
                </c:pt>
                <c:pt idx="13">
                  <c:v>2960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十津川村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426</v>
      </c>
      <c r="C9" s="70">
        <v>1</v>
      </c>
      <c r="D9" s="70">
        <v>26</v>
      </c>
      <c r="E9" s="70">
        <v>1990</v>
      </c>
      <c r="F9" s="70" t="s">
        <v>787</v>
      </c>
      <c r="G9" s="70" t="s">
        <v>1718</v>
      </c>
      <c r="H9" s="70" t="s">
        <v>1719</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427</v>
      </c>
      <c r="C10" s="70">
        <v>2</v>
      </c>
      <c r="D10" s="70">
        <v>26</v>
      </c>
      <c r="E10" s="70">
        <v>2005</v>
      </c>
      <c r="F10" s="70" t="s">
        <v>789</v>
      </c>
      <c r="G10" s="70" t="s">
        <v>1718</v>
      </c>
      <c r="H10" s="70" t="s">
        <v>1719</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428</v>
      </c>
      <c r="C11" s="70">
        <v>3</v>
      </c>
      <c r="D11" s="70">
        <v>26</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429</v>
      </c>
      <c r="C12" s="70">
        <v>4</v>
      </c>
      <c r="D12" s="70">
        <v>26</v>
      </c>
      <c r="E12" s="70">
        <v>2007</v>
      </c>
      <c r="F12" s="70" t="s">
        <v>791</v>
      </c>
      <c r="G12" s="70" t="s">
        <v>1718</v>
      </c>
      <c r="H12" s="70" t="s">
        <v>1719</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430</v>
      </c>
      <c r="C13" s="70">
        <v>5</v>
      </c>
      <c r="D13" s="70">
        <v>26</v>
      </c>
      <c r="E13" s="70">
        <v>2008</v>
      </c>
      <c r="F13" s="70" t="s">
        <v>792</v>
      </c>
      <c r="G13" s="70" t="s">
        <v>1718</v>
      </c>
      <c r="H13" s="70" t="s">
        <v>1719</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431</v>
      </c>
      <c r="C14" s="70">
        <v>6</v>
      </c>
      <c r="D14" s="70">
        <v>26</v>
      </c>
      <c r="E14" s="70">
        <v>2009</v>
      </c>
      <c r="F14" s="70" t="s">
        <v>176</v>
      </c>
      <c r="G14" s="70" t="s">
        <v>1718</v>
      </c>
      <c r="H14" s="70" t="s">
        <v>1719</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1725</v>
      </c>
      <c r="B15" s="70">
        <v>432</v>
      </c>
      <c r="C15" s="70">
        <v>7</v>
      </c>
      <c r="D15" s="70">
        <v>26</v>
      </c>
      <c r="E15" s="70">
        <v>2010</v>
      </c>
      <c r="F15" s="70" t="s">
        <v>177</v>
      </c>
      <c r="G15" s="70" t="s">
        <v>1718</v>
      </c>
      <c r="H15" s="70" t="s">
        <v>1719</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1726</v>
      </c>
      <c r="B16" s="70">
        <v>433</v>
      </c>
      <c r="C16" s="70">
        <v>8</v>
      </c>
      <c r="D16" s="70">
        <v>26</v>
      </c>
      <c r="E16" s="70">
        <v>2011</v>
      </c>
      <c r="F16" s="70" t="s">
        <v>178</v>
      </c>
      <c r="G16" s="70" t="s">
        <v>1718</v>
      </c>
      <c r="H16" s="70" t="s">
        <v>1719</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1727</v>
      </c>
      <c r="B17" s="70">
        <v>434</v>
      </c>
      <c r="C17" s="70">
        <v>9</v>
      </c>
      <c r="D17" s="70">
        <v>26</v>
      </c>
      <c r="E17" s="70">
        <v>2012</v>
      </c>
      <c r="F17" s="70" t="s">
        <v>179</v>
      </c>
      <c r="G17" s="70" t="s">
        <v>1718</v>
      </c>
      <c r="H17" s="70" t="s">
        <v>1719</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1728</v>
      </c>
      <c r="B18" s="70">
        <v>435</v>
      </c>
      <c r="C18" s="70">
        <v>10</v>
      </c>
      <c r="D18" s="70">
        <v>26</v>
      </c>
      <c r="E18" s="70">
        <v>2013</v>
      </c>
      <c r="F18" s="70" t="s">
        <v>180</v>
      </c>
      <c r="G18" s="70" t="s">
        <v>1718</v>
      </c>
      <c r="H18" s="70" t="s">
        <v>1719</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1729</v>
      </c>
      <c r="B19" s="70">
        <v>436</v>
      </c>
      <c r="C19" s="70">
        <v>11</v>
      </c>
      <c r="D19" s="70">
        <v>26</v>
      </c>
      <c r="E19" s="70">
        <v>2014</v>
      </c>
      <c r="F19" s="70" t="s">
        <v>181</v>
      </c>
      <c r="G19" s="70" t="s">
        <v>1718</v>
      </c>
      <c r="H19" s="70" t="s">
        <v>1719</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1730</v>
      </c>
      <c r="B20" s="70">
        <v>437</v>
      </c>
      <c r="C20" s="70">
        <v>12</v>
      </c>
      <c r="D20" s="70">
        <v>26</v>
      </c>
      <c r="E20" s="70">
        <v>2015</v>
      </c>
      <c r="F20" s="70" t="s">
        <v>182</v>
      </c>
      <c r="G20" s="70" t="s">
        <v>1718</v>
      </c>
      <c r="H20" s="70" t="s">
        <v>1719</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1731</v>
      </c>
      <c r="B21" s="70">
        <v>438</v>
      </c>
      <c r="C21" s="70">
        <v>13</v>
      </c>
      <c r="D21" s="70">
        <v>26</v>
      </c>
      <c r="E21" s="70">
        <v>2016</v>
      </c>
      <c r="F21" s="70" t="s">
        <v>155</v>
      </c>
      <c r="G21" s="70" t="s">
        <v>1718</v>
      </c>
      <c r="H21" s="70" t="s">
        <v>1719</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1732</v>
      </c>
      <c r="B22" s="70">
        <v>439</v>
      </c>
      <c r="C22" s="70">
        <v>14</v>
      </c>
      <c r="D22" s="70">
        <v>26</v>
      </c>
      <c r="E22" s="70">
        <v>2017</v>
      </c>
      <c r="F22" s="70" t="s">
        <v>156</v>
      </c>
      <c r="G22" s="70" t="s">
        <v>1718</v>
      </c>
      <c r="H22" s="70" t="s">
        <v>1719</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1733</v>
      </c>
      <c r="B23" s="70">
        <v>440</v>
      </c>
      <c r="C23" s="70">
        <v>15</v>
      </c>
      <c r="D23" s="70">
        <v>26</v>
      </c>
      <c r="E23" s="70">
        <v>2018</v>
      </c>
      <c r="F23" s="70" t="s">
        <v>183</v>
      </c>
      <c r="G23" s="70" t="s">
        <v>1718</v>
      </c>
      <c r="H23" s="70" t="s">
        <v>1719</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1734</v>
      </c>
      <c r="B24" s="70">
        <v>441</v>
      </c>
      <c r="C24" s="70">
        <v>16</v>
      </c>
      <c r="D24" s="70">
        <v>26</v>
      </c>
      <c r="E24" s="70">
        <v>2019</v>
      </c>
      <c r="F24" s="70" t="s">
        <v>158</v>
      </c>
      <c r="G24" s="70" t="s">
        <v>1718</v>
      </c>
      <c r="H24" s="70" t="s">
        <v>1719</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1735</v>
      </c>
      <c r="B25" s="70">
        <v>442</v>
      </c>
      <c r="C25" s="70">
        <v>17</v>
      </c>
      <c r="D25" s="70">
        <v>26</v>
      </c>
      <c r="E25" s="70">
        <v>2020</v>
      </c>
      <c r="F25" s="70" t="s">
        <v>159</v>
      </c>
      <c r="G25" s="70" t="s">
        <v>1718</v>
      </c>
      <c r="H25" s="70" t="s">
        <v>1719</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1736</v>
      </c>
      <c r="B26" s="70">
        <v>442</v>
      </c>
      <c r="C26" s="70">
        <v>18</v>
      </c>
      <c r="D26" s="70">
        <v>26</v>
      </c>
      <c r="E26" s="70">
        <v>2021</v>
      </c>
      <c r="F26" s="70" t="s">
        <v>160</v>
      </c>
      <c r="G26" s="1064" t="s">
        <v>1718</v>
      </c>
      <c r="H26" s="70" t="s">
        <v>1719</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1737</v>
      </c>
      <c r="B27" s="70">
        <v>442</v>
      </c>
      <c r="C27" s="70">
        <v>19</v>
      </c>
      <c r="D27" s="70">
        <v>26</v>
      </c>
      <c r="E27" s="70">
        <v>2022</v>
      </c>
      <c r="F27" s="70" t="s">
        <v>161</v>
      </c>
      <c r="G27" s="1064" t="s">
        <v>1718</v>
      </c>
      <c r="H27" s="70" t="s">
        <v>1719</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442</v>
      </c>
      <c r="C28" s="70">
        <v>20</v>
      </c>
      <c r="D28" s="70">
        <v>26</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442</v>
      </c>
      <c r="C29" s="70">
        <v>21</v>
      </c>
      <c r="D29" s="70">
        <v>26</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358</v>
      </c>
      <c r="C30" s="70">
        <v>1</v>
      </c>
      <c r="D30" s="70">
        <v>22</v>
      </c>
      <c r="E30" s="70">
        <v>1990</v>
      </c>
      <c r="F30" s="70" t="s">
        <v>787</v>
      </c>
      <c r="G30" s="70" t="s">
        <v>1741</v>
      </c>
      <c r="H30" s="70" t="s">
        <v>1742</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359</v>
      </c>
      <c r="C31" s="70">
        <v>2</v>
      </c>
      <c r="D31" s="70">
        <v>22</v>
      </c>
      <c r="E31" s="70">
        <v>2005</v>
      </c>
      <c r="F31" s="70" t="s">
        <v>789</v>
      </c>
      <c r="G31" s="70" t="s">
        <v>1741</v>
      </c>
      <c r="H31" s="70" t="s">
        <v>1742</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360</v>
      </c>
      <c r="C32" s="70">
        <v>3</v>
      </c>
      <c r="D32" s="70">
        <v>22</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361</v>
      </c>
      <c r="C33" s="70">
        <v>4</v>
      </c>
      <c r="D33" s="70">
        <v>22</v>
      </c>
      <c r="E33" s="70">
        <v>2007</v>
      </c>
      <c r="F33" s="70" t="s">
        <v>791</v>
      </c>
      <c r="G33" s="70" t="s">
        <v>1741</v>
      </c>
      <c r="H33" s="70" t="s">
        <v>1742</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362</v>
      </c>
      <c r="C34" s="70">
        <v>5</v>
      </c>
      <c r="D34" s="70">
        <v>22</v>
      </c>
      <c r="E34" s="70">
        <v>2008</v>
      </c>
      <c r="F34" s="70" t="s">
        <v>792</v>
      </c>
      <c r="G34" s="70" t="s">
        <v>1741</v>
      </c>
      <c r="H34" s="70" t="s">
        <v>1742</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363</v>
      </c>
      <c r="C35" s="70">
        <v>6</v>
      </c>
      <c r="D35" s="70">
        <v>22</v>
      </c>
      <c r="E35" s="70">
        <v>2009</v>
      </c>
      <c r="F35" s="70" t="s">
        <v>176</v>
      </c>
      <c r="G35" s="70" t="s">
        <v>1741</v>
      </c>
      <c r="H35" s="70" t="s">
        <v>1742</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1748</v>
      </c>
      <c r="B36" s="70">
        <v>364</v>
      </c>
      <c r="C36" s="70">
        <v>7</v>
      </c>
      <c r="D36" s="70">
        <v>22</v>
      </c>
      <c r="E36" s="70">
        <v>2010</v>
      </c>
      <c r="F36" s="70" t="s">
        <v>177</v>
      </c>
      <c r="G36" s="70" t="s">
        <v>1741</v>
      </c>
      <c r="H36" s="70" t="s">
        <v>1742</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1749</v>
      </c>
      <c r="B37" s="70">
        <v>365</v>
      </c>
      <c r="C37" s="70">
        <v>8</v>
      </c>
      <c r="D37" s="70">
        <v>22</v>
      </c>
      <c r="E37" s="70">
        <v>2011</v>
      </c>
      <c r="F37" s="70" t="s">
        <v>178</v>
      </c>
      <c r="G37" s="70" t="s">
        <v>1741</v>
      </c>
      <c r="H37" s="70" t="s">
        <v>1742</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1750</v>
      </c>
      <c r="B38" s="70">
        <v>366</v>
      </c>
      <c r="C38" s="70">
        <v>9</v>
      </c>
      <c r="D38" s="70">
        <v>22</v>
      </c>
      <c r="E38" s="70">
        <v>2012</v>
      </c>
      <c r="F38" s="70" t="s">
        <v>179</v>
      </c>
      <c r="G38" s="70" t="s">
        <v>1741</v>
      </c>
      <c r="H38" s="70" t="s">
        <v>1742</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1751</v>
      </c>
      <c r="B39" s="70">
        <v>367</v>
      </c>
      <c r="C39" s="70">
        <v>10</v>
      </c>
      <c r="D39" s="70">
        <v>22</v>
      </c>
      <c r="E39" s="70">
        <v>2013</v>
      </c>
      <c r="F39" s="70" t="s">
        <v>180</v>
      </c>
      <c r="G39" s="70" t="s">
        <v>1741</v>
      </c>
      <c r="H39" s="70" t="s">
        <v>1742</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1752</v>
      </c>
      <c r="B40" s="70">
        <v>368</v>
      </c>
      <c r="C40" s="70">
        <v>11</v>
      </c>
      <c r="D40" s="70">
        <v>22</v>
      </c>
      <c r="E40" s="70">
        <v>2014</v>
      </c>
      <c r="F40" s="70" t="s">
        <v>181</v>
      </c>
      <c r="G40" s="70" t="s">
        <v>1741</v>
      </c>
      <c r="H40" s="70" t="s">
        <v>1742</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1753</v>
      </c>
      <c r="B41" s="70">
        <v>369</v>
      </c>
      <c r="C41" s="70">
        <v>12</v>
      </c>
      <c r="D41" s="70">
        <v>22</v>
      </c>
      <c r="E41" s="70">
        <v>2015</v>
      </c>
      <c r="F41" s="70" t="s">
        <v>182</v>
      </c>
      <c r="G41" s="70" t="s">
        <v>1741</v>
      </c>
      <c r="H41" s="70" t="s">
        <v>1742</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1754</v>
      </c>
      <c r="B42" s="70">
        <v>370</v>
      </c>
      <c r="C42" s="70">
        <v>13</v>
      </c>
      <c r="D42" s="70">
        <v>22</v>
      </c>
      <c r="E42" s="70">
        <v>2016</v>
      </c>
      <c r="F42" s="70" t="s">
        <v>155</v>
      </c>
      <c r="G42" s="70" t="s">
        <v>1741</v>
      </c>
      <c r="H42" s="70" t="s">
        <v>1742</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1755</v>
      </c>
      <c r="B43" s="70">
        <v>371</v>
      </c>
      <c r="C43" s="70">
        <v>14</v>
      </c>
      <c r="D43" s="70">
        <v>22</v>
      </c>
      <c r="E43" s="70">
        <v>2017</v>
      </c>
      <c r="F43" s="70" t="s">
        <v>156</v>
      </c>
      <c r="G43" s="70" t="s">
        <v>1741</v>
      </c>
      <c r="H43" s="70" t="s">
        <v>1742</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1756</v>
      </c>
      <c r="B44" s="70">
        <v>372</v>
      </c>
      <c r="C44" s="70">
        <v>15</v>
      </c>
      <c r="D44" s="70">
        <v>22</v>
      </c>
      <c r="E44" s="70">
        <v>2018</v>
      </c>
      <c r="F44" s="70" t="s">
        <v>183</v>
      </c>
      <c r="G44" s="70" t="s">
        <v>1741</v>
      </c>
      <c r="H44" s="70" t="s">
        <v>1742</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1757</v>
      </c>
      <c r="B45" s="70">
        <v>372</v>
      </c>
      <c r="C45" s="70">
        <v>16</v>
      </c>
      <c r="D45" s="70">
        <v>22</v>
      </c>
      <c r="E45" s="70">
        <v>2019</v>
      </c>
      <c r="F45" s="70" t="s">
        <v>158</v>
      </c>
      <c r="G45" s="1064" t="s">
        <v>1741</v>
      </c>
      <c r="H45" s="70" t="s">
        <v>1742</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1758</v>
      </c>
      <c r="B46" s="70">
        <v>372</v>
      </c>
      <c r="C46" s="70">
        <v>17</v>
      </c>
      <c r="D46" s="70">
        <v>22</v>
      </c>
      <c r="E46" s="70">
        <v>2020</v>
      </c>
      <c r="F46" s="70" t="s">
        <v>159</v>
      </c>
      <c r="G46" s="1064" t="s">
        <v>1741</v>
      </c>
      <c r="H46" s="70" t="s">
        <v>1742</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1759</v>
      </c>
      <c r="B47" s="70">
        <v>372</v>
      </c>
      <c r="C47" s="70">
        <v>18</v>
      </c>
      <c r="D47" s="70">
        <v>22</v>
      </c>
      <c r="E47" s="70">
        <v>2021</v>
      </c>
      <c r="F47" s="70" t="s">
        <v>160</v>
      </c>
      <c r="G47" s="70" t="s">
        <v>1741</v>
      </c>
      <c r="H47" s="70" t="s">
        <v>1742</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1760</v>
      </c>
      <c r="B48" s="70">
        <v>372</v>
      </c>
      <c r="C48" s="70">
        <v>19</v>
      </c>
      <c r="D48" s="70">
        <v>22</v>
      </c>
      <c r="E48" s="70">
        <v>2022</v>
      </c>
      <c r="F48" s="70" t="s">
        <v>161</v>
      </c>
      <c r="G48" s="70" t="s">
        <v>1741</v>
      </c>
      <c r="H48" s="70" t="s">
        <v>1742</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372</v>
      </c>
      <c r="C49" s="70">
        <v>20</v>
      </c>
      <c r="D49" s="70">
        <v>22</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372</v>
      </c>
      <c r="C50" s="70">
        <v>21</v>
      </c>
      <c r="D50" s="70">
        <v>22</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188</v>
      </c>
      <c r="C51" s="70">
        <v>1</v>
      </c>
      <c r="D51" s="70">
        <v>12</v>
      </c>
      <c r="E51" s="70">
        <v>1990</v>
      </c>
      <c r="F51" s="70" t="s">
        <v>787</v>
      </c>
      <c r="G51" s="70" t="s">
        <v>1764</v>
      </c>
      <c r="H51" s="70" t="s">
        <v>1765</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189</v>
      </c>
      <c r="C52" s="70">
        <v>2</v>
      </c>
      <c r="D52" s="70">
        <v>12</v>
      </c>
      <c r="E52" s="70">
        <v>2005</v>
      </c>
      <c r="F52" s="70" t="s">
        <v>789</v>
      </c>
      <c r="G52" s="70" t="s">
        <v>1764</v>
      </c>
      <c r="H52" s="70" t="s">
        <v>1765</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190</v>
      </c>
      <c r="C53" s="70">
        <v>3</v>
      </c>
      <c r="D53" s="70">
        <v>12</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191</v>
      </c>
      <c r="C54" s="70">
        <v>4</v>
      </c>
      <c r="D54" s="70">
        <v>12</v>
      </c>
      <c r="E54" s="70">
        <v>2007</v>
      </c>
      <c r="F54" s="70" t="s">
        <v>791</v>
      </c>
      <c r="G54" s="70" t="s">
        <v>1764</v>
      </c>
      <c r="H54" s="70" t="s">
        <v>1765</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192</v>
      </c>
      <c r="C55" s="70">
        <v>5</v>
      </c>
      <c r="D55" s="70">
        <v>12</v>
      </c>
      <c r="E55" s="70">
        <v>2008</v>
      </c>
      <c r="F55" s="70" t="s">
        <v>792</v>
      </c>
      <c r="G55" s="70" t="s">
        <v>1764</v>
      </c>
      <c r="H55" s="70" t="s">
        <v>1765</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193</v>
      </c>
      <c r="C56" s="70">
        <v>6</v>
      </c>
      <c r="D56" s="70">
        <v>12</v>
      </c>
      <c r="E56" s="70">
        <v>2009</v>
      </c>
      <c r="F56" s="70" t="s">
        <v>176</v>
      </c>
      <c r="G56" s="70" t="s">
        <v>1764</v>
      </c>
      <c r="H56" s="70" t="s">
        <v>1765</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1771</v>
      </c>
      <c r="B57" s="70">
        <v>194</v>
      </c>
      <c r="C57" s="70">
        <v>7</v>
      </c>
      <c r="D57" s="70">
        <v>12</v>
      </c>
      <c r="E57" s="70">
        <v>2010</v>
      </c>
      <c r="F57" s="70" t="s">
        <v>177</v>
      </c>
      <c r="G57" s="70" t="s">
        <v>1764</v>
      </c>
      <c r="H57" s="70" t="s">
        <v>1765</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1772</v>
      </c>
      <c r="B58" s="70">
        <v>195</v>
      </c>
      <c r="C58" s="70">
        <v>8</v>
      </c>
      <c r="D58" s="70">
        <v>12</v>
      </c>
      <c r="E58" s="70">
        <v>2011</v>
      </c>
      <c r="F58" s="70" t="s">
        <v>178</v>
      </c>
      <c r="G58" s="70" t="s">
        <v>1764</v>
      </c>
      <c r="H58" s="70" t="s">
        <v>1765</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1773</v>
      </c>
      <c r="B59" s="70">
        <v>196</v>
      </c>
      <c r="C59" s="70">
        <v>9</v>
      </c>
      <c r="D59" s="70">
        <v>12</v>
      </c>
      <c r="E59" s="70">
        <v>2012</v>
      </c>
      <c r="F59" s="70" t="s">
        <v>179</v>
      </c>
      <c r="G59" s="70" t="s">
        <v>1764</v>
      </c>
      <c r="H59" s="70" t="s">
        <v>1765</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1774</v>
      </c>
      <c r="B60" s="70">
        <v>197</v>
      </c>
      <c r="C60" s="70">
        <v>10</v>
      </c>
      <c r="D60" s="70">
        <v>12</v>
      </c>
      <c r="E60" s="70">
        <v>2013</v>
      </c>
      <c r="F60" s="70" t="s">
        <v>180</v>
      </c>
      <c r="G60" s="70" t="s">
        <v>1764</v>
      </c>
      <c r="H60" s="70" t="s">
        <v>1765</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1775</v>
      </c>
      <c r="B61" s="70">
        <v>198</v>
      </c>
      <c r="C61" s="70">
        <v>11</v>
      </c>
      <c r="D61" s="70">
        <v>12</v>
      </c>
      <c r="E61" s="70">
        <v>2014</v>
      </c>
      <c r="F61" s="70" t="s">
        <v>181</v>
      </c>
      <c r="G61" s="70" t="s">
        <v>1764</v>
      </c>
      <c r="H61" s="70" t="s">
        <v>1765</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1776</v>
      </c>
      <c r="B62" s="70">
        <v>199</v>
      </c>
      <c r="C62" s="70">
        <v>12</v>
      </c>
      <c r="D62" s="70">
        <v>12</v>
      </c>
      <c r="E62" s="70">
        <v>2015</v>
      </c>
      <c r="F62" s="70" t="s">
        <v>182</v>
      </c>
      <c r="G62" s="70" t="s">
        <v>1764</v>
      </c>
      <c r="H62" s="70" t="s">
        <v>1765</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1777</v>
      </c>
      <c r="B63" s="70">
        <v>200</v>
      </c>
      <c r="C63" s="70">
        <v>13</v>
      </c>
      <c r="D63" s="70">
        <v>12</v>
      </c>
      <c r="E63" s="70">
        <v>2016</v>
      </c>
      <c r="F63" s="70" t="s">
        <v>155</v>
      </c>
      <c r="G63" s="70" t="s">
        <v>1764</v>
      </c>
      <c r="H63" s="70" t="s">
        <v>1765</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1778</v>
      </c>
      <c r="B64" s="70">
        <v>201</v>
      </c>
      <c r="C64" s="70">
        <v>14</v>
      </c>
      <c r="D64" s="70">
        <v>12</v>
      </c>
      <c r="E64" s="70">
        <v>2017</v>
      </c>
      <c r="F64" s="70" t="s">
        <v>156</v>
      </c>
      <c r="G64" s="1064" t="s">
        <v>1764</v>
      </c>
      <c r="H64" s="70" t="s">
        <v>1765</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1779</v>
      </c>
      <c r="B65" s="70">
        <v>202</v>
      </c>
      <c r="C65" s="70">
        <v>15</v>
      </c>
      <c r="D65" s="70">
        <v>12</v>
      </c>
      <c r="E65" s="70">
        <v>2018</v>
      </c>
      <c r="F65" s="70" t="s">
        <v>183</v>
      </c>
      <c r="G65" s="1064" t="s">
        <v>1764</v>
      </c>
      <c r="H65" s="70" t="s">
        <v>1765</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1780</v>
      </c>
      <c r="B66" s="70">
        <v>203</v>
      </c>
      <c r="C66" s="70">
        <v>16</v>
      </c>
      <c r="D66" s="70">
        <v>12</v>
      </c>
      <c r="E66" s="70">
        <v>2019</v>
      </c>
      <c r="F66" s="70" t="s">
        <v>158</v>
      </c>
      <c r="G66" s="70" t="s">
        <v>1764</v>
      </c>
      <c r="H66" s="70" t="s">
        <v>1765</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1781</v>
      </c>
      <c r="B67" s="70">
        <v>204</v>
      </c>
      <c r="C67" s="70">
        <v>17</v>
      </c>
      <c r="D67" s="70">
        <v>12</v>
      </c>
      <c r="E67" s="70">
        <v>2020</v>
      </c>
      <c r="F67" s="70" t="s">
        <v>159</v>
      </c>
      <c r="G67" s="70" t="s">
        <v>1764</v>
      </c>
      <c r="H67" s="70" t="s">
        <v>1765</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1782</v>
      </c>
      <c r="B68" s="70">
        <v>204</v>
      </c>
      <c r="C68" s="70">
        <v>18</v>
      </c>
      <c r="D68" s="70">
        <v>12</v>
      </c>
      <c r="E68" s="70">
        <v>2021</v>
      </c>
      <c r="F68" s="70" t="s">
        <v>160</v>
      </c>
      <c r="G68" s="70" t="s">
        <v>1764</v>
      </c>
      <c r="H68" s="70" t="s">
        <v>1765</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1783</v>
      </c>
      <c r="B69" s="70">
        <v>204</v>
      </c>
      <c r="C69" s="70">
        <v>19</v>
      </c>
      <c r="D69" s="70">
        <v>12</v>
      </c>
      <c r="E69" s="70">
        <v>2022</v>
      </c>
      <c r="F69" s="70" t="s">
        <v>161</v>
      </c>
      <c r="G69" s="70" t="s">
        <v>1764</v>
      </c>
      <c r="H69" s="70" t="s">
        <v>1765</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204</v>
      </c>
      <c r="C70" s="70">
        <v>20</v>
      </c>
      <c r="D70" s="70">
        <v>12</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204</v>
      </c>
      <c r="C71" s="70">
        <v>21</v>
      </c>
      <c r="D71" s="70">
        <v>12</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392</v>
      </c>
      <c r="C72" s="70">
        <v>1</v>
      </c>
      <c r="D72" s="70">
        <v>24</v>
      </c>
      <c r="E72" s="70">
        <v>1990</v>
      </c>
      <c r="F72" s="70" t="s">
        <v>787</v>
      </c>
      <c r="G72" s="70" t="s">
        <v>1787</v>
      </c>
      <c r="H72" s="70" t="s">
        <v>1788</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393</v>
      </c>
      <c r="C73" s="70">
        <v>2</v>
      </c>
      <c r="D73" s="70">
        <v>24</v>
      </c>
      <c r="E73" s="70">
        <v>2005</v>
      </c>
      <c r="F73" s="70" t="s">
        <v>789</v>
      </c>
      <c r="G73" s="70" t="s">
        <v>1787</v>
      </c>
      <c r="H73" s="70" t="s">
        <v>1788</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394</v>
      </c>
      <c r="C74" s="70">
        <v>3</v>
      </c>
      <c r="D74" s="70">
        <v>24</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395</v>
      </c>
      <c r="C75" s="70">
        <v>4</v>
      </c>
      <c r="D75" s="70">
        <v>24</v>
      </c>
      <c r="E75" s="70">
        <v>2007</v>
      </c>
      <c r="F75" s="70" t="s">
        <v>791</v>
      </c>
      <c r="G75" s="70" t="s">
        <v>1787</v>
      </c>
      <c r="H75" s="70" t="s">
        <v>1788</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396</v>
      </c>
      <c r="C76" s="70">
        <v>5</v>
      </c>
      <c r="D76" s="70">
        <v>24</v>
      </c>
      <c r="E76" s="70">
        <v>2008</v>
      </c>
      <c r="F76" s="70" t="s">
        <v>792</v>
      </c>
      <c r="G76" s="70" t="s">
        <v>1787</v>
      </c>
      <c r="H76" s="70" t="s">
        <v>1788</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397</v>
      </c>
      <c r="C77" s="70">
        <v>6</v>
      </c>
      <c r="D77" s="70">
        <v>24</v>
      </c>
      <c r="E77" s="70">
        <v>2009</v>
      </c>
      <c r="F77" s="70" t="s">
        <v>176</v>
      </c>
      <c r="G77" s="70" t="s">
        <v>1787</v>
      </c>
      <c r="H77" s="70" t="s">
        <v>1788</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1794</v>
      </c>
      <c r="B78" s="70">
        <v>398</v>
      </c>
      <c r="C78" s="70">
        <v>7</v>
      </c>
      <c r="D78" s="70">
        <v>24</v>
      </c>
      <c r="E78" s="70">
        <v>2010</v>
      </c>
      <c r="F78" s="70" t="s">
        <v>177</v>
      </c>
      <c r="G78" s="70" t="s">
        <v>1787</v>
      </c>
      <c r="H78" s="70" t="s">
        <v>1788</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1795</v>
      </c>
      <c r="B79" s="70">
        <v>399</v>
      </c>
      <c r="C79" s="70">
        <v>8</v>
      </c>
      <c r="D79" s="70">
        <v>24</v>
      </c>
      <c r="E79" s="70">
        <v>2011</v>
      </c>
      <c r="F79" s="70" t="s">
        <v>178</v>
      </c>
      <c r="G79" s="70" t="s">
        <v>1787</v>
      </c>
      <c r="H79" s="70" t="s">
        <v>1788</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1796</v>
      </c>
      <c r="B80" s="70">
        <v>400</v>
      </c>
      <c r="C80" s="70">
        <v>9</v>
      </c>
      <c r="D80" s="70">
        <v>24</v>
      </c>
      <c r="E80" s="70">
        <v>2012</v>
      </c>
      <c r="F80" s="70" t="s">
        <v>179</v>
      </c>
      <c r="G80" s="70" t="s">
        <v>1787</v>
      </c>
      <c r="H80" s="70" t="s">
        <v>1788</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1797</v>
      </c>
      <c r="B81" s="70">
        <v>401</v>
      </c>
      <c r="C81" s="70">
        <v>10</v>
      </c>
      <c r="D81" s="70">
        <v>24</v>
      </c>
      <c r="E81" s="70">
        <v>2013</v>
      </c>
      <c r="F81" s="70" t="s">
        <v>180</v>
      </c>
      <c r="G81" s="70" t="s">
        <v>1787</v>
      </c>
      <c r="H81" s="70" t="s">
        <v>1788</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1798</v>
      </c>
      <c r="B82" s="70">
        <v>402</v>
      </c>
      <c r="C82" s="70">
        <v>11</v>
      </c>
      <c r="D82" s="70">
        <v>24</v>
      </c>
      <c r="E82" s="70">
        <v>2014</v>
      </c>
      <c r="F82" s="70" t="s">
        <v>181</v>
      </c>
      <c r="G82" s="70" t="s">
        <v>1787</v>
      </c>
      <c r="H82" s="70" t="s">
        <v>1788</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1799</v>
      </c>
      <c r="B83" s="70">
        <v>403</v>
      </c>
      <c r="C83" s="70">
        <v>12</v>
      </c>
      <c r="D83" s="70">
        <v>24</v>
      </c>
      <c r="E83" s="70">
        <v>2015</v>
      </c>
      <c r="F83" s="70" t="s">
        <v>182</v>
      </c>
      <c r="G83" s="1064" t="s">
        <v>1787</v>
      </c>
      <c r="H83" s="70" t="s">
        <v>1788</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1800</v>
      </c>
      <c r="B84" s="70">
        <v>404</v>
      </c>
      <c r="C84" s="70">
        <v>13</v>
      </c>
      <c r="D84" s="70">
        <v>24</v>
      </c>
      <c r="E84" s="70">
        <v>2016</v>
      </c>
      <c r="F84" s="70" t="s">
        <v>155</v>
      </c>
      <c r="G84" s="1064" t="s">
        <v>1787</v>
      </c>
      <c r="H84" s="70" t="s">
        <v>1788</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1801</v>
      </c>
      <c r="B85" s="70">
        <v>405</v>
      </c>
      <c r="C85" s="70">
        <v>14</v>
      </c>
      <c r="D85" s="70">
        <v>24</v>
      </c>
      <c r="E85" s="70">
        <v>2017</v>
      </c>
      <c r="F85" s="70" t="s">
        <v>156</v>
      </c>
      <c r="G85" s="70" t="s">
        <v>1787</v>
      </c>
      <c r="H85" s="70" t="s">
        <v>1788</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1802</v>
      </c>
      <c r="B86" s="70">
        <v>406</v>
      </c>
      <c r="C86" s="70">
        <v>15</v>
      </c>
      <c r="D86" s="70">
        <v>24</v>
      </c>
      <c r="E86" s="70">
        <v>2018</v>
      </c>
      <c r="F86" s="70" t="s">
        <v>183</v>
      </c>
      <c r="G86" s="70" t="s">
        <v>1787</v>
      </c>
      <c r="H86" s="70" t="s">
        <v>1788</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1803</v>
      </c>
      <c r="B87" s="70">
        <v>407</v>
      </c>
      <c r="C87" s="70">
        <v>16</v>
      </c>
      <c r="D87" s="70">
        <v>24</v>
      </c>
      <c r="E87" s="70">
        <v>2019</v>
      </c>
      <c r="F87" s="70" t="s">
        <v>158</v>
      </c>
      <c r="G87" s="70" t="s">
        <v>1787</v>
      </c>
      <c r="H87" s="70" t="s">
        <v>1788</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1804</v>
      </c>
      <c r="B88" s="70">
        <v>408</v>
      </c>
      <c r="C88" s="70">
        <v>17</v>
      </c>
      <c r="D88" s="70">
        <v>24</v>
      </c>
      <c r="E88" s="70">
        <v>2020</v>
      </c>
      <c r="F88" s="70" t="s">
        <v>159</v>
      </c>
      <c r="G88" s="70" t="s">
        <v>1787</v>
      </c>
      <c r="H88" s="70" t="s">
        <v>1788</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1805</v>
      </c>
      <c r="B89" s="70">
        <v>408</v>
      </c>
      <c r="C89" s="70">
        <v>18</v>
      </c>
      <c r="D89" s="70">
        <v>24</v>
      </c>
      <c r="E89" s="70">
        <v>2021</v>
      </c>
      <c r="F89" s="70" t="s">
        <v>160</v>
      </c>
      <c r="G89" s="70" t="s">
        <v>1787</v>
      </c>
      <c r="H89" s="70" t="s">
        <v>1788</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1806</v>
      </c>
      <c r="B90" s="70">
        <v>408</v>
      </c>
      <c r="C90" s="70">
        <v>19</v>
      </c>
      <c r="D90" s="70">
        <v>24</v>
      </c>
      <c r="E90" s="70">
        <v>2022</v>
      </c>
      <c r="F90" s="70" t="s">
        <v>161</v>
      </c>
      <c r="G90" s="70" t="s">
        <v>1787</v>
      </c>
      <c r="H90" s="70" t="s">
        <v>1788</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408</v>
      </c>
      <c r="C91" s="70">
        <v>20</v>
      </c>
      <c r="D91" s="70">
        <v>24</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408</v>
      </c>
      <c r="C92" s="70">
        <v>21</v>
      </c>
      <c r="D92" s="70">
        <v>24</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443</v>
      </c>
      <c r="C93" s="70">
        <v>1</v>
      </c>
      <c r="D93" s="70">
        <v>27</v>
      </c>
      <c r="E93" s="70">
        <v>1990</v>
      </c>
      <c r="F93" s="70" t="s">
        <v>787</v>
      </c>
      <c r="G93" s="70" t="s">
        <v>1810</v>
      </c>
      <c r="H93" s="70" t="s">
        <v>1811</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444</v>
      </c>
      <c r="C94" s="70">
        <v>2</v>
      </c>
      <c r="D94" s="70">
        <v>27</v>
      </c>
      <c r="E94" s="70">
        <v>2005</v>
      </c>
      <c r="F94" s="70" t="s">
        <v>789</v>
      </c>
      <c r="G94" s="70" t="s">
        <v>1810</v>
      </c>
      <c r="H94" s="70" t="s">
        <v>1811</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445</v>
      </c>
      <c r="C95" s="70">
        <v>3</v>
      </c>
      <c r="D95" s="70">
        <v>27</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446</v>
      </c>
      <c r="C96" s="70">
        <v>4</v>
      </c>
      <c r="D96" s="70">
        <v>27</v>
      </c>
      <c r="E96" s="70">
        <v>2007</v>
      </c>
      <c r="F96" s="70" t="s">
        <v>791</v>
      </c>
      <c r="G96" s="70" t="s">
        <v>1810</v>
      </c>
      <c r="H96" s="70" t="s">
        <v>1811</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447</v>
      </c>
      <c r="C97" s="70">
        <v>5</v>
      </c>
      <c r="D97" s="70">
        <v>27</v>
      </c>
      <c r="E97" s="70">
        <v>2008</v>
      </c>
      <c r="F97" s="70" t="s">
        <v>792</v>
      </c>
      <c r="G97" s="70" t="s">
        <v>1810</v>
      </c>
      <c r="H97" s="70" t="s">
        <v>1811</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448</v>
      </c>
      <c r="C98" s="70">
        <v>6</v>
      </c>
      <c r="D98" s="70">
        <v>27</v>
      </c>
      <c r="E98" s="70">
        <v>2009</v>
      </c>
      <c r="F98" s="70" t="s">
        <v>176</v>
      </c>
      <c r="G98" s="70" t="s">
        <v>1810</v>
      </c>
      <c r="H98" s="70" t="s">
        <v>1811</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1817</v>
      </c>
      <c r="B99" s="70">
        <v>449</v>
      </c>
      <c r="C99" s="70">
        <v>7</v>
      </c>
      <c r="D99" s="70">
        <v>27</v>
      </c>
      <c r="E99" s="70">
        <v>2010</v>
      </c>
      <c r="F99" s="70" t="s">
        <v>177</v>
      </c>
      <c r="G99" s="70" t="s">
        <v>1810</v>
      </c>
      <c r="H99" s="70" t="s">
        <v>1811</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1818</v>
      </c>
      <c r="B100" s="70">
        <v>450</v>
      </c>
      <c r="C100" s="70">
        <v>8</v>
      </c>
      <c r="D100" s="70">
        <v>27</v>
      </c>
      <c r="E100" s="70">
        <v>2011</v>
      </c>
      <c r="F100" s="70" t="s">
        <v>178</v>
      </c>
      <c r="G100" s="70" t="s">
        <v>1810</v>
      </c>
      <c r="H100" s="70" t="s">
        <v>1811</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1819</v>
      </c>
      <c r="B101" s="70">
        <v>451</v>
      </c>
      <c r="C101" s="70">
        <v>9</v>
      </c>
      <c r="D101" s="70">
        <v>27</v>
      </c>
      <c r="E101" s="70">
        <v>2012</v>
      </c>
      <c r="F101" s="70" t="s">
        <v>179</v>
      </c>
      <c r="G101" s="70" t="s">
        <v>1810</v>
      </c>
      <c r="H101" s="70" t="s">
        <v>1811</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1820</v>
      </c>
      <c r="B102" s="70">
        <v>452</v>
      </c>
      <c r="C102" s="70">
        <v>10</v>
      </c>
      <c r="D102" s="70">
        <v>27</v>
      </c>
      <c r="E102" s="70">
        <v>2013</v>
      </c>
      <c r="F102" s="70" t="s">
        <v>180</v>
      </c>
      <c r="G102" s="1064" t="s">
        <v>1810</v>
      </c>
      <c r="H102" s="70" t="s">
        <v>1811</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1821</v>
      </c>
      <c r="B103" s="70">
        <v>453</v>
      </c>
      <c r="C103" s="70">
        <v>11</v>
      </c>
      <c r="D103" s="70">
        <v>27</v>
      </c>
      <c r="E103" s="70">
        <v>2014</v>
      </c>
      <c r="F103" s="70" t="s">
        <v>181</v>
      </c>
      <c r="G103" s="1064" t="s">
        <v>1810</v>
      </c>
      <c r="H103" s="70" t="s">
        <v>1811</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1822</v>
      </c>
      <c r="B104" s="70">
        <v>454</v>
      </c>
      <c r="C104" s="70">
        <v>12</v>
      </c>
      <c r="D104" s="70">
        <v>27</v>
      </c>
      <c r="E104" s="70">
        <v>2015</v>
      </c>
      <c r="F104" s="70" t="s">
        <v>182</v>
      </c>
      <c r="G104" s="70" t="s">
        <v>1810</v>
      </c>
      <c r="H104" s="70" t="s">
        <v>1811</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1823</v>
      </c>
      <c r="B105" s="70">
        <v>455</v>
      </c>
      <c r="C105" s="70">
        <v>13</v>
      </c>
      <c r="D105" s="70">
        <v>27</v>
      </c>
      <c r="E105" s="70">
        <v>2016</v>
      </c>
      <c r="F105" s="70" t="s">
        <v>155</v>
      </c>
      <c r="G105" s="70" t="s">
        <v>1810</v>
      </c>
      <c r="H105" s="70" t="s">
        <v>1811</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1824</v>
      </c>
      <c r="B106" s="70">
        <v>456</v>
      </c>
      <c r="C106" s="70">
        <v>14</v>
      </c>
      <c r="D106" s="70">
        <v>27</v>
      </c>
      <c r="E106" s="70">
        <v>2017</v>
      </c>
      <c r="F106" s="70" t="s">
        <v>156</v>
      </c>
      <c r="G106" s="70" t="s">
        <v>1810</v>
      </c>
      <c r="H106" s="70" t="s">
        <v>1811</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1825</v>
      </c>
      <c r="B107" s="70">
        <v>457</v>
      </c>
      <c r="C107" s="70">
        <v>15</v>
      </c>
      <c r="D107" s="70">
        <v>27</v>
      </c>
      <c r="E107" s="70">
        <v>2018</v>
      </c>
      <c r="F107" s="70" t="s">
        <v>183</v>
      </c>
      <c r="G107" s="70" t="s">
        <v>1810</v>
      </c>
      <c r="H107" s="70" t="s">
        <v>1811</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1826</v>
      </c>
      <c r="B108" s="70">
        <v>458</v>
      </c>
      <c r="C108" s="70">
        <v>16</v>
      </c>
      <c r="D108" s="70">
        <v>27</v>
      </c>
      <c r="E108" s="70">
        <v>2019</v>
      </c>
      <c r="F108" s="70" t="s">
        <v>158</v>
      </c>
      <c r="G108" s="70" t="s">
        <v>1810</v>
      </c>
      <c r="H108" s="70" t="s">
        <v>1811</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1827</v>
      </c>
      <c r="B109" s="70">
        <v>459</v>
      </c>
      <c r="C109" s="70">
        <v>17</v>
      </c>
      <c r="D109" s="70">
        <v>27</v>
      </c>
      <c r="E109" s="70">
        <v>2020</v>
      </c>
      <c r="F109" s="70" t="s">
        <v>159</v>
      </c>
      <c r="G109" s="70" t="s">
        <v>1810</v>
      </c>
      <c r="H109" s="70" t="s">
        <v>1811</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1828</v>
      </c>
      <c r="B110" s="70">
        <v>459</v>
      </c>
      <c r="C110" s="70">
        <v>18</v>
      </c>
      <c r="D110" s="70">
        <v>27</v>
      </c>
      <c r="E110" s="70">
        <v>2021</v>
      </c>
      <c r="F110" s="70" t="s">
        <v>160</v>
      </c>
      <c r="G110" s="70" t="s">
        <v>1810</v>
      </c>
      <c r="H110" s="70" t="s">
        <v>1811</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1829</v>
      </c>
      <c r="B111" s="70">
        <v>459</v>
      </c>
      <c r="C111" s="70">
        <v>19</v>
      </c>
      <c r="D111" s="70">
        <v>27</v>
      </c>
      <c r="E111" s="70">
        <v>2022</v>
      </c>
      <c r="F111" s="70" t="s">
        <v>161</v>
      </c>
      <c r="G111" s="70" t="s">
        <v>1810</v>
      </c>
      <c r="H111" s="70" t="s">
        <v>1811</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459</v>
      </c>
      <c r="C112" s="70">
        <v>20</v>
      </c>
      <c r="D112" s="70">
        <v>27</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459</v>
      </c>
      <c r="C113" s="70">
        <v>21</v>
      </c>
      <c r="D113" s="70">
        <v>27</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375</v>
      </c>
      <c r="C114" s="70">
        <v>1</v>
      </c>
      <c r="D114" s="70">
        <v>23</v>
      </c>
      <c r="E114" s="70">
        <v>1990</v>
      </c>
      <c r="F114" s="70" t="s">
        <v>787</v>
      </c>
      <c r="G114" s="70" t="s">
        <v>1833</v>
      </c>
      <c r="H114" s="70" t="s">
        <v>1834</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376</v>
      </c>
      <c r="C115" s="70">
        <v>2</v>
      </c>
      <c r="D115" s="70">
        <v>23</v>
      </c>
      <c r="E115" s="70">
        <v>2005</v>
      </c>
      <c r="F115" s="70" t="s">
        <v>789</v>
      </c>
      <c r="G115" s="70" t="s">
        <v>1833</v>
      </c>
      <c r="H115" s="70" t="s">
        <v>1834</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377</v>
      </c>
      <c r="C116" s="70">
        <v>3</v>
      </c>
      <c r="D116" s="70">
        <v>23</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378</v>
      </c>
      <c r="C117" s="70">
        <v>4</v>
      </c>
      <c r="D117" s="70">
        <v>23</v>
      </c>
      <c r="E117" s="70">
        <v>2007</v>
      </c>
      <c r="F117" s="70" t="s">
        <v>791</v>
      </c>
      <c r="G117" s="70" t="s">
        <v>1833</v>
      </c>
      <c r="H117" s="70" t="s">
        <v>1834</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379</v>
      </c>
      <c r="C118" s="70">
        <v>5</v>
      </c>
      <c r="D118" s="70">
        <v>23</v>
      </c>
      <c r="E118" s="70">
        <v>2008</v>
      </c>
      <c r="F118" s="70" t="s">
        <v>792</v>
      </c>
      <c r="G118" s="70" t="s">
        <v>1833</v>
      </c>
      <c r="H118" s="70" t="s">
        <v>1834</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380</v>
      </c>
      <c r="C119" s="70">
        <v>6</v>
      </c>
      <c r="D119" s="70">
        <v>23</v>
      </c>
      <c r="E119" s="70">
        <v>2009</v>
      </c>
      <c r="F119" s="70" t="s">
        <v>176</v>
      </c>
      <c r="G119" s="70" t="s">
        <v>1833</v>
      </c>
      <c r="H119" s="70" t="s">
        <v>1834</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1840</v>
      </c>
      <c r="B120" s="70">
        <v>381</v>
      </c>
      <c r="C120" s="70">
        <v>7</v>
      </c>
      <c r="D120" s="70">
        <v>23</v>
      </c>
      <c r="E120" s="70">
        <v>2010</v>
      </c>
      <c r="F120" s="70" t="s">
        <v>177</v>
      </c>
      <c r="G120" s="70" t="s">
        <v>1833</v>
      </c>
      <c r="H120" s="70" t="s">
        <v>1834</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1841</v>
      </c>
      <c r="B121" s="70">
        <v>382</v>
      </c>
      <c r="C121" s="70">
        <v>8</v>
      </c>
      <c r="D121" s="70">
        <v>23</v>
      </c>
      <c r="E121" s="70">
        <v>2011</v>
      </c>
      <c r="F121" s="70" t="s">
        <v>178</v>
      </c>
      <c r="G121" s="1064" t="s">
        <v>1833</v>
      </c>
      <c r="H121" s="70" t="s">
        <v>1834</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1842</v>
      </c>
      <c r="B122" s="70">
        <v>383</v>
      </c>
      <c r="C122" s="70">
        <v>9</v>
      </c>
      <c r="D122" s="70">
        <v>23</v>
      </c>
      <c r="E122" s="70">
        <v>2012</v>
      </c>
      <c r="F122" s="70" t="s">
        <v>179</v>
      </c>
      <c r="G122" s="1064" t="s">
        <v>1833</v>
      </c>
      <c r="H122" s="70" t="s">
        <v>1834</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1843</v>
      </c>
      <c r="B123" s="70">
        <v>384</v>
      </c>
      <c r="C123" s="70">
        <v>10</v>
      </c>
      <c r="D123" s="70">
        <v>23</v>
      </c>
      <c r="E123" s="70">
        <v>2013</v>
      </c>
      <c r="F123" s="70" t="s">
        <v>180</v>
      </c>
      <c r="G123" s="70" t="s">
        <v>1833</v>
      </c>
      <c r="H123" s="70" t="s">
        <v>1834</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1844</v>
      </c>
      <c r="B124" s="70">
        <v>385</v>
      </c>
      <c r="C124" s="70">
        <v>11</v>
      </c>
      <c r="D124" s="70">
        <v>23</v>
      </c>
      <c r="E124" s="70">
        <v>2014</v>
      </c>
      <c r="F124" s="70" t="s">
        <v>181</v>
      </c>
      <c r="G124" s="70" t="s">
        <v>1833</v>
      </c>
      <c r="H124" s="70" t="s">
        <v>1834</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1845</v>
      </c>
      <c r="B125" s="70">
        <v>386</v>
      </c>
      <c r="C125" s="70">
        <v>12</v>
      </c>
      <c r="D125" s="70">
        <v>23</v>
      </c>
      <c r="E125" s="70">
        <v>2015</v>
      </c>
      <c r="F125" s="70" t="s">
        <v>182</v>
      </c>
      <c r="G125" s="70" t="s">
        <v>1833</v>
      </c>
      <c r="H125" s="70" t="s">
        <v>1834</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1846</v>
      </c>
      <c r="B126" s="70">
        <v>387</v>
      </c>
      <c r="C126" s="70">
        <v>13</v>
      </c>
      <c r="D126" s="70">
        <v>23</v>
      </c>
      <c r="E126" s="70">
        <v>2016</v>
      </c>
      <c r="F126" s="70" t="s">
        <v>155</v>
      </c>
      <c r="G126" s="70" t="s">
        <v>1833</v>
      </c>
      <c r="H126" s="70" t="s">
        <v>1834</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1847</v>
      </c>
      <c r="B127" s="70">
        <v>388</v>
      </c>
      <c r="C127" s="70">
        <v>14</v>
      </c>
      <c r="D127" s="70">
        <v>23</v>
      </c>
      <c r="E127" s="70">
        <v>2017</v>
      </c>
      <c r="F127" s="70" t="s">
        <v>156</v>
      </c>
      <c r="G127" s="70" t="s">
        <v>1833</v>
      </c>
      <c r="H127" s="70" t="s">
        <v>1834</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1848</v>
      </c>
      <c r="B128" s="70">
        <v>389</v>
      </c>
      <c r="C128" s="70">
        <v>15</v>
      </c>
      <c r="D128" s="70">
        <v>23</v>
      </c>
      <c r="E128" s="70">
        <v>2018</v>
      </c>
      <c r="F128" s="70" t="s">
        <v>183</v>
      </c>
      <c r="G128" s="70" t="s">
        <v>1833</v>
      </c>
      <c r="H128" s="70" t="s">
        <v>1834</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1849</v>
      </c>
      <c r="B129" s="70">
        <v>390</v>
      </c>
      <c r="C129" s="70">
        <v>16</v>
      </c>
      <c r="D129" s="70">
        <v>23</v>
      </c>
      <c r="E129" s="70">
        <v>2019</v>
      </c>
      <c r="F129" s="70" t="s">
        <v>158</v>
      </c>
      <c r="G129" s="70" t="s">
        <v>1833</v>
      </c>
      <c r="H129" s="70" t="s">
        <v>1834</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1850</v>
      </c>
      <c r="B130" s="70">
        <v>391</v>
      </c>
      <c r="C130" s="70">
        <v>17</v>
      </c>
      <c r="D130" s="70">
        <v>23</v>
      </c>
      <c r="E130" s="70">
        <v>2020</v>
      </c>
      <c r="F130" s="70" t="s">
        <v>159</v>
      </c>
      <c r="G130" s="70" t="s">
        <v>1833</v>
      </c>
      <c r="H130" s="70" t="s">
        <v>1834</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1851</v>
      </c>
      <c r="B131" s="70">
        <v>391</v>
      </c>
      <c r="C131" s="70">
        <v>18</v>
      </c>
      <c r="D131" s="70">
        <v>23</v>
      </c>
      <c r="E131" s="70">
        <v>2021</v>
      </c>
      <c r="F131" s="70" t="s">
        <v>160</v>
      </c>
      <c r="G131" s="70" t="s">
        <v>1833</v>
      </c>
      <c r="H131" s="70" t="s">
        <v>1834</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1852</v>
      </c>
      <c r="B132" s="70">
        <v>391</v>
      </c>
      <c r="C132" s="70">
        <v>19</v>
      </c>
      <c r="D132" s="70">
        <v>23</v>
      </c>
      <c r="E132" s="70">
        <v>2022</v>
      </c>
      <c r="F132" s="70" t="s">
        <v>161</v>
      </c>
      <c r="G132" s="70" t="s">
        <v>1833</v>
      </c>
      <c r="H132" s="70" t="s">
        <v>1834</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391</v>
      </c>
      <c r="C133" s="70">
        <v>20</v>
      </c>
      <c r="D133" s="70">
        <v>23</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391</v>
      </c>
      <c r="C134" s="70">
        <v>21</v>
      </c>
      <c r="D134" s="70">
        <v>23</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171</v>
      </c>
      <c r="C135" s="70">
        <v>1</v>
      </c>
      <c r="D135" s="70">
        <v>11</v>
      </c>
      <c r="E135" s="70">
        <v>1990</v>
      </c>
      <c r="F135" s="70" t="s">
        <v>787</v>
      </c>
      <c r="G135" s="70" t="s">
        <v>1673</v>
      </c>
      <c r="H135" s="70" t="s">
        <v>1674</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172</v>
      </c>
      <c r="C136" s="70">
        <v>2</v>
      </c>
      <c r="D136" s="70">
        <v>11</v>
      </c>
      <c r="E136" s="70">
        <v>2005</v>
      </c>
      <c r="F136" s="70" t="s">
        <v>789</v>
      </c>
      <c r="G136" s="70" t="s">
        <v>1673</v>
      </c>
      <c r="H136" s="70" t="s">
        <v>1674</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173</v>
      </c>
      <c r="C137" s="70">
        <v>3</v>
      </c>
      <c r="D137" s="70">
        <v>11</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174</v>
      </c>
      <c r="C138" s="70">
        <v>4</v>
      </c>
      <c r="D138" s="70">
        <v>11</v>
      </c>
      <c r="E138" s="70">
        <v>2007</v>
      </c>
      <c r="F138" s="70" t="s">
        <v>791</v>
      </c>
      <c r="G138" s="70" t="s">
        <v>1673</v>
      </c>
      <c r="H138" s="70" t="s">
        <v>1674</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175</v>
      </c>
      <c r="C139" s="70">
        <v>5</v>
      </c>
      <c r="D139" s="70">
        <v>11</v>
      </c>
      <c r="E139" s="70">
        <v>2008</v>
      </c>
      <c r="F139" s="70" t="s">
        <v>792</v>
      </c>
      <c r="G139" s="70" t="s">
        <v>1673</v>
      </c>
      <c r="H139" s="70" t="s">
        <v>1674</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176</v>
      </c>
      <c r="C140" s="70">
        <v>6</v>
      </c>
      <c r="D140" s="70">
        <v>11</v>
      </c>
      <c r="E140" s="70">
        <v>2009</v>
      </c>
      <c r="F140" s="70" t="s">
        <v>176</v>
      </c>
      <c r="G140" s="1064" t="s">
        <v>1673</v>
      </c>
      <c r="H140" s="70" t="s">
        <v>1674</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1861</v>
      </c>
      <c r="B141" s="70">
        <v>177</v>
      </c>
      <c r="C141" s="70">
        <v>7</v>
      </c>
      <c r="D141" s="70">
        <v>11</v>
      </c>
      <c r="E141" s="70">
        <v>2010</v>
      </c>
      <c r="F141" s="70" t="s">
        <v>177</v>
      </c>
      <c r="G141" s="1064" t="s">
        <v>1673</v>
      </c>
      <c r="H141" s="70" t="s">
        <v>1674</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1862</v>
      </c>
      <c r="B142" s="70">
        <v>178</v>
      </c>
      <c r="C142" s="70">
        <v>8</v>
      </c>
      <c r="D142" s="70">
        <v>11</v>
      </c>
      <c r="E142" s="70">
        <v>2011</v>
      </c>
      <c r="F142" s="70" t="s">
        <v>178</v>
      </c>
      <c r="G142" s="70" t="s">
        <v>1673</v>
      </c>
      <c r="H142" s="70" t="s">
        <v>1674</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1863</v>
      </c>
      <c r="B143" s="70">
        <v>179</v>
      </c>
      <c r="C143" s="70">
        <v>9</v>
      </c>
      <c r="D143" s="70">
        <v>11</v>
      </c>
      <c r="E143" s="70">
        <v>2012</v>
      </c>
      <c r="F143" s="70" t="s">
        <v>179</v>
      </c>
      <c r="G143" s="70" t="s">
        <v>1673</v>
      </c>
      <c r="H143" s="70" t="s">
        <v>1674</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1864</v>
      </c>
      <c r="B144" s="70">
        <v>180</v>
      </c>
      <c r="C144" s="70">
        <v>10</v>
      </c>
      <c r="D144" s="70">
        <v>11</v>
      </c>
      <c r="E144" s="70">
        <v>2013</v>
      </c>
      <c r="F144" s="70" t="s">
        <v>180</v>
      </c>
      <c r="G144" s="70" t="s">
        <v>1673</v>
      </c>
      <c r="H144" s="70" t="s">
        <v>1674</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1865</v>
      </c>
      <c r="B145" s="70">
        <v>181</v>
      </c>
      <c r="C145" s="70">
        <v>11</v>
      </c>
      <c r="D145" s="70">
        <v>11</v>
      </c>
      <c r="E145" s="70">
        <v>2014</v>
      </c>
      <c r="F145" s="70" t="s">
        <v>181</v>
      </c>
      <c r="G145" s="70" t="s">
        <v>1673</v>
      </c>
      <c r="H145" s="70" t="s">
        <v>1674</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1866</v>
      </c>
      <c r="B146" s="70">
        <v>182</v>
      </c>
      <c r="C146" s="70">
        <v>12</v>
      </c>
      <c r="D146" s="70">
        <v>11</v>
      </c>
      <c r="E146" s="70">
        <v>2015</v>
      </c>
      <c r="F146" s="70" t="s">
        <v>182</v>
      </c>
      <c r="G146" s="70" t="s">
        <v>1673</v>
      </c>
      <c r="H146" s="70" t="s">
        <v>1674</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1867</v>
      </c>
      <c r="B147" s="70">
        <v>183</v>
      </c>
      <c r="C147" s="70">
        <v>13</v>
      </c>
      <c r="D147" s="70">
        <v>11</v>
      </c>
      <c r="E147" s="70">
        <v>2016</v>
      </c>
      <c r="F147" s="70" t="s">
        <v>155</v>
      </c>
      <c r="G147" s="70" t="s">
        <v>1673</v>
      </c>
      <c r="H147" s="70" t="s">
        <v>1674</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1868</v>
      </c>
      <c r="B148" s="70">
        <v>184</v>
      </c>
      <c r="C148" s="70">
        <v>14</v>
      </c>
      <c r="D148" s="70">
        <v>11</v>
      </c>
      <c r="E148" s="70">
        <v>2017</v>
      </c>
      <c r="F148" s="70" t="s">
        <v>156</v>
      </c>
      <c r="G148" s="70" t="s">
        <v>1673</v>
      </c>
      <c r="H148" s="70" t="s">
        <v>1674</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1869</v>
      </c>
      <c r="B149" s="70">
        <v>185</v>
      </c>
      <c r="C149" s="70">
        <v>15</v>
      </c>
      <c r="D149" s="70">
        <v>11</v>
      </c>
      <c r="E149" s="70">
        <v>2018</v>
      </c>
      <c r="F149" s="70" t="s">
        <v>183</v>
      </c>
      <c r="G149" s="70" t="s">
        <v>1673</v>
      </c>
      <c r="H149" s="70" t="s">
        <v>1674</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1870</v>
      </c>
      <c r="B150" s="70">
        <v>186</v>
      </c>
      <c r="C150" s="70">
        <v>16</v>
      </c>
      <c r="D150" s="70">
        <v>11</v>
      </c>
      <c r="E150" s="70">
        <v>2019</v>
      </c>
      <c r="F150" s="70" t="s">
        <v>158</v>
      </c>
      <c r="G150" s="70" t="s">
        <v>1673</v>
      </c>
      <c r="H150" s="70" t="s">
        <v>1674</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1871</v>
      </c>
      <c r="B151" s="70">
        <v>187</v>
      </c>
      <c r="C151" s="70">
        <v>17</v>
      </c>
      <c r="D151" s="70">
        <v>11</v>
      </c>
      <c r="E151" s="70">
        <v>2020</v>
      </c>
      <c r="F151" s="70" t="s">
        <v>159</v>
      </c>
      <c r="G151" s="70" t="s">
        <v>1673</v>
      </c>
      <c r="H151" s="70" t="s">
        <v>1674</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1872</v>
      </c>
      <c r="B152" s="70">
        <v>187</v>
      </c>
      <c r="C152" s="70">
        <v>18</v>
      </c>
      <c r="D152" s="70">
        <v>11</v>
      </c>
      <c r="E152" s="70">
        <v>2021</v>
      </c>
      <c r="F152" s="70" t="s">
        <v>160</v>
      </c>
      <c r="G152" s="70" t="s">
        <v>1673</v>
      </c>
      <c r="H152" s="70" t="s">
        <v>1674</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1675</v>
      </c>
      <c r="B153" s="70">
        <v>187</v>
      </c>
      <c r="C153" s="70">
        <v>19</v>
      </c>
      <c r="D153" s="70">
        <v>11</v>
      </c>
      <c r="E153" s="70">
        <v>2022</v>
      </c>
      <c r="F153" s="70" t="s">
        <v>161</v>
      </c>
      <c r="G153" s="70" t="s">
        <v>1673</v>
      </c>
      <c r="H153" s="70" t="s">
        <v>1674</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1873</v>
      </c>
      <c r="B154" s="70">
        <v>187</v>
      </c>
      <c r="C154" s="70">
        <v>20</v>
      </c>
      <c r="D154" s="70">
        <v>11</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187</v>
      </c>
      <c r="C155" s="70">
        <v>21</v>
      </c>
      <c r="D155" s="70">
        <v>11</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1875</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1876</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1877</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1878</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1879</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1880</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1881</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1882</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1883</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1884</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1885</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1886</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1887</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1888</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1889</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1890</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1891</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1892</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120</v>
      </c>
      <c r="C177" s="70">
        <v>1</v>
      </c>
      <c r="D177" s="70">
        <v>8</v>
      </c>
      <c r="E177" s="70">
        <v>1990</v>
      </c>
      <c r="F177" s="70" t="s">
        <v>787</v>
      </c>
      <c r="G177" s="70" t="s">
        <v>1894</v>
      </c>
      <c r="H177" s="70" t="s">
        <v>1895</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121</v>
      </c>
      <c r="C178" s="70">
        <v>2</v>
      </c>
      <c r="D178" s="70">
        <v>8</v>
      </c>
      <c r="E178" s="70">
        <v>2005</v>
      </c>
      <c r="F178" s="70" t="s">
        <v>789</v>
      </c>
      <c r="G178" s="1064" t="s">
        <v>1894</v>
      </c>
      <c r="H178" s="70" t="s">
        <v>1895</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122</v>
      </c>
      <c r="C179" s="70">
        <v>3</v>
      </c>
      <c r="D179" s="70">
        <v>8</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123</v>
      </c>
      <c r="C180" s="70">
        <v>4</v>
      </c>
      <c r="D180" s="70">
        <v>8</v>
      </c>
      <c r="E180" s="70">
        <v>2007</v>
      </c>
      <c r="F180" s="70" t="s">
        <v>791</v>
      </c>
      <c r="G180" s="70" t="s">
        <v>1894</v>
      </c>
      <c r="H180" s="70" t="s">
        <v>1895</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124</v>
      </c>
      <c r="C181" s="70">
        <v>5</v>
      </c>
      <c r="D181" s="70">
        <v>8</v>
      </c>
      <c r="E181" s="70">
        <v>2008</v>
      </c>
      <c r="F181" s="70" t="s">
        <v>792</v>
      </c>
      <c r="G181" s="70" t="s">
        <v>1894</v>
      </c>
      <c r="H181" s="70" t="s">
        <v>1895</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125</v>
      </c>
      <c r="C182" s="70">
        <v>6</v>
      </c>
      <c r="D182" s="70">
        <v>8</v>
      </c>
      <c r="E182" s="70">
        <v>2009</v>
      </c>
      <c r="F182" s="70" t="s">
        <v>176</v>
      </c>
      <c r="G182" s="70" t="s">
        <v>1894</v>
      </c>
      <c r="H182" s="70" t="s">
        <v>1895</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1901</v>
      </c>
      <c r="B183" s="70">
        <v>126</v>
      </c>
      <c r="C183" s="70">
        <v>7</v>
      </c>
      <c r="D183" s="70">
        <v>8</v>
      </c>
      <c r="E183" s="70">
        <v>2010</v>
      </c>
      <c r="F183" s="70" t="s">
        <v>177</v>
      </c>
      <c r="G183" s="70" t="s">
        <v>1894</v>
      </c>
      <c r="H183" s="70" t="s">
        <v>1895</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1902</v>
      </c>
      <c r="B184" s="70">
        <v>127</v>
      </c>
      <c r="C184" s="70">
        <v>8</v>
      </c>
      <c r="D184" s="70">
        <v>8</v>
      </c>
      <c r="E184" s="70">
        <v>2011</v>
      </c>
      <c r="F184" s="70" t="s">
        <v>178</v>
      </c>
      <c r="G184" s="70" t="s">
        <v>1894</v>
      </c>
      <c r="H184" s="70" t="s">
        <v>1895</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1903</v>
      </c>
      <c r="B185" s="70">
        <v>128</v>
      </c>
      <c r="C185" s="70">
        <v>9</v>
      </c>
      <c r="D185" s="70">
        <v>8</v>
      </c>
      <c r="E185" s="70">
        <v>2012</v>
      </c>
      <c r="F185" s="70" t="s">
        <v>179</v>
      </c>
      <c r="G185" s="70" t="s">
        <v>1894</v>
      </c>
      <c r="H185" s="70" t="s">
        <v>1895</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1904</v>
      </c>
      <c r="B186" s="70">
        <v>129</v>
      </c>
      <c r="C186" s="70">
        <v>10</v>
      </c>
      <c r="D186" s="70">
        <v>8</v>
      </c>
      <c r="E186" s="70">
        <v>2013</v>
      </c>
      <c r="F186" s="70" t="s">
        <v>180</v>
      </c>
      <c r="G186" s="70" t="s">
        <v>1894</v>
      </c>
      <c r="H186" s="70" t="s">
        <v>1895</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1905</v>
      </c>
      <c r="B187" s="70">
        <v>130</v>
      </c>
      <c r="C187" s="70">
        <v>11</v>
      </c>
      <c r="D187" s="70">
        <v>8</v>
      </c>
      <c r="E187" s="70">
        <v>2014</v>
      </c>
      <c r="F187" s="70" t="s">
        <v>181</v>
      </c>
      <c r="G187" s="70" t="s">
        <v>1894</v>
      </c>
      <c r="H187" s="70" t="s">
        <v>1895</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1906</v>
      </c>
      <c r="B188" s="70">
        <v>131</v>
      </c>
      <c r="C188" s="70">
        <v>12</v>
      </c>
      <c r="D188" s="70">
        <v>8</v>
      </c>
      <c r="E188" s="70">
        <v>2015</v>
      </c>
      <c r="F188" s="70" t="s">
        <v>182</v>
      </c>
      <c r="G188" s="70" t="s">
        <v>1894</v>
      </c>
      <c r="H188" s="70" t="s">
        <v>1895</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1907</v>
      </c>
      <c r="B189" s="70">
        <v>132</v>
      </c>
      <c r="C189" s="70">
        <v>13</v>
      </c>
      <c r="D189" s="70">
        <v>8</v>
      </c>
      <c r="E189" s="70">
        <v>2016</v>
      </c>
      <c r="F189" s="70" t="s">
        <v>155</v>
      </c>
      <c r="G189" s="70" t="s">
        <v>1894</v>
      </c>
      <c r="H189" s="70" t="s">
        <v>1895</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1908</v>
      </c>
      <c r="B190" s="70">
        <v>133</v>
      </c>
      <c r="C190" s="70">
        <v>14</v>
      </c>
      <c r="D190" s="70">
        <v>8</v>
      </c>
      <c r="E190" s="70">
        <v>2017</v>
      </c>
      <c r="F190" s="70" t="s">
        <v>156</v>
      </c>
      <c r="G190" s="70" t="s">
        <v>1894</v>
      </c>
      <c r="H190" s="70" t="s">
        <v>1895</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1909</v>
      </c>
      <c r="B191" s="70">
        <v>134</v>
      </c>
      <c r="C191" s="70">
        <v>15</v>
      </c>
      <c r="D191" s="70">
        <v>8</v>
      </c>
      <c r="E191" s="70">
        <v>2018</v>
      </c>
      <c r="F191" s="70" t="s">
        <v>183</v>
      </c>
      <c r="G191" s="70" t="s">
        <v>1894</v>
      </c>
      <c r="H191" s="70" t="s">
        <v>1895</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1910</v>
      </c>
      <c r="B192" s="70">
        <v>135</v>
      </c>
      <c r="C192" s="70">
        <v>16</v>
      </c>
      <c r="D192" s="70">
        <v>8</v>
      </c>
      <c r="E192" s="70">
        <v>2019</v>
      </c>
      <c r="F192" s="70" t="s">
        <v>158</v>
      </c>
      <c r="G192" s="70" t="s">
        <v>1894</v>
      </c>
      <c r="H192" s="70" t="s">
        <v>1895</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1911</v>
      </c>
      <c r="B193" s="70">
        <v>136</v>
      </c>
      <c r="C193" s="70">
        <v>17</v>
      </c>
      <c r="D193" s="70">
        <v>8</v>
      </c>
      <c r="E193" s="70">
        <v>2020</v>
      </c>
      <c r="F193" s="70" t="s">
        <v>159</v>
      </c>
      <c r="G193" s="70" t="s">
        <v>1894</v>
      </c>
      <c r="H193" s="70" t="s">
        <v>1895</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1912</v>
      </c>
      <c r="B194" s="70">
        <v>136</v>
      </c>
      <c r="C194" s="70">
        <v>18</v>
      </c>
      <c r="D194" s="70">
        <v>8</v>
      </c>
      <c r="E194" s="70">
        <v>2021</v>
      </c>
      <c r="F194" s="70" t="s">
        <v>160</v>
      </c>
      <c r="G194" s="70" t="s">
        <v>1894</v>
      </c>
      <c r="H194" s="70" t="s">
        <v>1895</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1913</v>
      </c>
      <c r="B195" s="70">
        <v>136</v>
      </c>
      <c r="C195" s="70">
        <v>19</v>
      </c>
      <c r="D195" s="70">
        <v>8</v>
      </c>
      <c r="E195" s="70">
        <v>2022</v>
      </c>
      <c r="F195" s="70" t="s">
        <v>161</v>
      </c>
      <c r="G195" s="70" t="s">
        <v>1894</v>
      </c>
      <c r="H195" s="70" t="s">
        <v>1895</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136</v>
      </c>
      <c r="C196" s="70">
        <v>20</v>
      </c>
      <c r="D196" s="70">
        <v>8</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136</v>
      </c>
      <c r="C197" s="70">
        <v>21</v>
      </c>
      <c r="D197" s="70">
        <v>8</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1917</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1918</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1919</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1920</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1921</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1922</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1923</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1924</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1925</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1926</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1927</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1928</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1929</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1930</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1931</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1932</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1933</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1934</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1935</v>
      </c>
      <c r="B219" s="70">
        <v>205</v>
      </c>
      <c r="C219" s="70">
        <v>1</v>
      </c>
      <c r="D219" s="70">
        <v>13</v>
      </c>
      <c r="E219" s="70">
        <v>1990</v>
      </c>
      <c r="F219" s="70" t="s">
        <v>787</v>
      </c>
      <c r="G219" s="70" t="s">
        <v>1936</v>
      </c>
      <c r="H219" s="70" t="s">
        <v>1937</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1938</v>
      </c>
      <c r="B220" s="70">
        <v>206</v>
      </c>
      <c r="C220" s="70">
        <v>2</v>
      </c>
      <c r="D220" s="70">
        <v>13</v>
      </c>
      <c r="E220" s="70">
        <v>2005</v>
      </c>
      <c r="F220" s="70" t="s">
        <v>789</v>
      </c>
      <c r="G220" s="70" t="s">
        <v>1936</v>
      </c>
      <c r="H220" s="70" t="s">
        <v>1937</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1939</v>
      </c>
      <c r="B221" s="70">
        <v>207</v>
      </c>
      <c r="C221" s="70">
        <v>3</v>
      </c>
      <c r="D221" s="70">
        <v>13</v>
      </c>
      <c r="E221" s="70">
        <v>2006</v>
      </c>
      <c r="F221" s="70" t="s">
        <v>790</v>
      </c>
      <c r="G221" s="70" t="s">
        <v>1936</v>
      </c>
      <c r="H221" s="70" t="s">
        <v>1937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1940</v>
      </c>
      <c r="B222" s="70">
        <v>208</v>
      </c>
      <c r="C222" s="70">
        <v>4</v>
      </c>
      <c r="D222" s="70">
        <v>13</v>
      </c>
      <c r="E222" s="70">
        <v>2007</v>
      </c>
      <c r="F222" s="70" t="s">
        <v>791</v>
      </c>
      <c r="G222" s="70" t="s">
        <v>1936</v>
      </c>
      <c r="H222" s="70" t="s">
        <v>1937</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1941</v>
      </c>
      <c r="B223" s="70">
        <v>209</v>
      </c>
      <c r="C223" s="70">
        <v>5</v>
      </c>
      <c r="D223" s="70">
        <v>13</v>
      </c>
      <c r="E223" s="70">
        <v>2008</v>
      </c>
      <c r="F223" s="70" t="s">
        <v>792</v>
      </c>
      <c r="G223" s="70" t="s">
        <v>1936</v>
      </c>
      <c r="H223" s="70" t="s">
        <v>1937</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1942</v>
      </c>
      <c r="B224" s="70">
        <v>210</v>
      </c>
      <c r="C224" s="70">
        <v>6</v>
      </c>
      <c r="D224" s="70">
        <v>13</v>
      </c>
      <c r="E224" s="70">
        <v>2009</v>
      </c>
      <c r="F224" s="70" t="s">
        <v>176</v>
      </c>
      <c r="G224" s="70" t="s">
        <v>1936</v>
      </c>
      <c r="H224" s="70" t="s">
        <v>1937</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1943</v>
      </c>
      <c r="B225" s="70">
        <v>211</v>
      </c>
      <c r="C225" s="70">
        <v>7</v>
      </c>
      <c r="D225" s="70">
        <v>13</v>
      </c>
      <c r="E225" s="70">
        <v>2010</v>
      </c>
      <c r="F225" s="70" t="s">
        <v>177</v>
      </c>
      <c r="G225" s="70" t="s">
        <v>1936</v>
      </c>
      <c r="H225" s="70" t="s">
        <v>1937</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1944</v>
      </c>
      <c r="B226" s="70">
        <v>212</v>
      </c>
      <c r="C226" s="70">
        <v>8</v>
      </c>
      <c r="D226" s="70">
        <v>13</v>
      </c>
      <c r="E226" s="70">
        <v>2011</v>
      </c>
      <c r="F226" s="70" t="s">
        <v>178</v>
      </c>
      <c r="G226" s="70" t="s">
        <v>1936</v>
      </c>
      <c r="H226" s="70" t="s">
        <v>1937</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1945</v>
      </c>
      <c r="B227" s="70">
        <v>213</v>
      </c>
      <c r="C227" s="70">
        <v>9</v>
      </c>
      <c r="D227" s="70">
        <v>13</v>
      </c>
      <c r="E227" s="70">
        <v>2012</v>
      </c>
      <c r="F227" s="70" t="s">
        <v>179</v>
      </c>
      <c r="G227" s="70" t="s">
        <v>1936</v>
      </c>
      <c r="H227" s="70" t="s">
        <v>1937</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1946</v>
      </c>
      <c r="B228" s="70">
        <v>214</v>
      </c>
      <c r="C228" s="70">
        <v>10</v>
      </c>
      <c r="D228" s="70">
        <v>13</v>
      </c>
      <c r="E228" s="70">
        <v>2013</v>
      </c>
      <c r="F228" s="70" t="s">
        <v>180</v>
      </c>
      <c r="G228" s="70" t="s">
        <v>1936</v>
      </c>
      <c r="H228" s="70" t="s">
        <v>1937</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1947</v>
      </c>
      <c r="B229" s="70">
        <v>215</v>
      </c>
      <c r="C229" s="70">
        <v>11</v>
      </c>
      <c r="D229" s="70">
        <v>13</v>
      </c>
      <c r="E229" s="70">
        <v>2014</v>
      </c>
      <c r="F229" s="70" t="s">
        <v>181</v>
      </c>
      <c r="G229" s="70" t="s">
        <v>1936</v>
      </c>
      <c r="H229" s="70" t="s">
        <v>1937</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1948</v>
      </c>
      <c r="B230" s="70">
        <v>216</v>
      </c>
      <c r="C230" s="70">
        <v>12</v>
      </c>
      <c r="D230" s="70">
        <v>13</v>
      </c>
      <c r="E230" s="70">
        <v>2015</v>
      </c>
      <c r="F230" s="70" t="s">
        <v>182</v>
      </c>
      <c r="G230" s="70" t="s">
        <v>1936</v>
      </c>
      <c r="H230" s="70" t="s">
        <v>1937</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1949</v>
      </c>
      <c r="B231" s="70">
        <v>217</v>
      </c>
      <c r="C231" s="70">
        <v>13</v>
      </c>
      <c r="D231" s="70">
        <v>13</v>
      </c>
      <c r="E231" s="70">
        <v>2016</v>
      </c>
      <c r="F231" s="70" t="s">
        <v>155</v>
      </c>
      <c r="G231" s="70" t="s">
        <v>1936</v>
      </c>
      <c r="H231" s="70" t="s">
        <v>1937</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1950</v>
      </c>
      <c r="B232" s="70">
        <v>218</v>
      </c>
      <c r="C232" s="70">
        <v>14</v>
      </c>
      <c r="D232" s="70">
        <v>13</v>
      </c>
      <c r="E232" s="70">
        <v>2017</v>
      </c>
      <c r="F232" s="70" t="s">
        <v>156</v>
      </c>
      <c r="G232" s="70" t="s">
        <v>1936</v>
      </c>
      <c r="H232" s="70" t="s">
        <v>1937</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1951</v>
      </c>
      <c r="B233" s="70">
        <v>219</v>
      </c>
      <c r="C233" s="70">
        <v>15</v>
      </c>
      <c r="D233" s="70">
        <v>13</v>
      </c>
      <c r="E233" s="70">
        <v>2018</v>
      </c>
      <c r="F233" s="70" t="s">
        <v>183</v>
      </c>
      <c r="G233" s="70" t="s">
        <v>1936</v>
      </c>
      <c r="H233" s="70" t="s">
        <v>1937</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1952</v>
      </c>
      <c r="B234" s="70">
        <v>220</v>
      </c>
      <c r="C234" s="70">
        <v>16</v>
      </c>
      <c r="D234" s="70">
        <v>13</v>
      </c>
      <c r="E234" s="70">
        <v>2019</v>
      </c>
      <c r="F234" s="70" t="s">
        <v>158</v>
      </c>
      <c r="G234" s="70" t="s">
        <v>1936</v>
      </c>
      <c r="H234" s="70" t="s">
        <v>1937</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1953</v>
      </c>
      <c r="B235" s="70">
        <v>221</v>
      </c>
      <c r="C235" s="70">
        <v>17</v>
      </c>
      <c r="D235" s="70">
        <v>13</v>
      </c>
      <c r="E235" s="70">
        <v>2020</v>
      </c>
      <c r="F235" s="70" t="s">
        <v>159</v>
      </c>
      <c r="G235" s="1064" t="s">
        <v>1936</v>
      </c>
      <c r="H235" s="70" t="s">
        <v>1937</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1954</v>
      </c>
      <c r="B236" s="70">
        <v>221</v>
      </c>
      <c r="C236" s="70">
        <v>18</v>
      </c>
      <c r="D236" s="70">
        <v>13</v>
      </c>
      <c r="E236" s="70">
        <v>2021</v>
      </c>
      <c r="F236" s="70" t="s">
        <v>160</v>
      </c>
      <c r="G236" s="1064" t="s">
        <v>1936</v>
      </c>
      <c r="H236" s="70" t="s">
        <v>1937</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1955</v>
      </c>
      <c r="B237" s="70">
        <v>221</v>
      </c>
      <c r="C237" s="70">
        <v>19</v>
      </c>
      <c r="D237" s="70">
        <v>13</v>
      </c>
      <c r="E237" s="70">
        <v>2022</v>
      </c>
      <c r="F237" s="70" t="s">
        <v>161</v>
      </c>
      <c r="G237" s="70" t="s">
        <v>1936</v>
      </c>
      <c r="H237" s="70" t="s">
        <v>1937</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1956</v>
      </c>
      <c r="B238" s="70">
        <v>221</v>
      </c>
      <c r="C238" s="70">
        <v>20</v>
      </c>
      <c r="D238" s="70">
        <v>13</v>
      </c>
      <c r="E238" s="70">
        <v>2023</v>
      </c>
      <c r="F238" s="70" t="s">
        <v>1539</v>
      </c>
      <c r="G238" s="70" t="s">
        <v>1936</v>
      </c>
      <c r="H238" s="70" t="s">
        <v>1937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1957</v>
      </c>
      <c r="B239" s="70">
        <v>221</v>
      </c>
      <c r="C239" s="70">
        <v>21</v>
      </c>
      <c r="D239" s="70">
        <v>13</v>
      </c>
      <c r="E239" s="70">
        <v>2024</v>
      </c>
      <c r="F239" s="70" t="s">
        <v>1554</v>
      </c>
      <c r="G239" s="70" t="s">
        <v>1936</v>
      </c>
      <c r="H239" s="70" t="s">
        <v>1937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1958</v>
      </c>
      <c r="B240" s="70">
        <v>477</v>
      </c>
      <c r="C240" s="70">
        <v>1</v>
      </c>
      <c r="D240" s="70">
        <v>29</v>
      </c>
      <c r="E240" s="70">
        <v>1990</v>
      </c>
      <c r="F240" s="70" t="s">
        <v>787</v>
      </c>
      <c r="G240" s="70" t="s">
        <v>1959</v>
      </c>
      <c r="H240" s="70" t="s">
        <v>1960</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1961</v>
      </c>
      <c r="B241" s="70">
        <v>478</v>
      </c>
      <c r="C241" s="70">
        <v>2</v>
      </c>
      <c r="D241" s="70">
        <v>29</v>
      </c>
      <c r="E241" s="70">
        <v>2005</v>
      </c>
      <c r="F241" s="70" t="s">
        <v>789</v>
      </c>
      <c r="G241" s="70" t="s">
        <v>1959</v>
      </c>
      <c r="H241" s="70" t="s">
        <v>1960</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1962</v>
      </c>
      <c r="B242" s="70">
        <v>479</v>
      </c>
      <c r="C242" s="70">
        <v>3</v>
      </c>
      <c r="D242" s="70">
        <v>29</v>
      </c>
      <c r="E242" s="70">
        <v>2006</v>
      </c>
      <c r="F242" s="70" t="s">
        <v>790</v>
      </c>
      <c r="G242" s="70" t="s">
        <v>1959</v>
      </c>
      <c r="H242" s="70" t="s">
        <v>1960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1963</v>
      </c>
      <c r="B243" s="70">
        <v>480</v>
      </c>
      <c r="C243" s="70">
        <v>4</v>
      </c>
      <c r="D243" s="70">
        <v>29</v>
      </c>
      <c r="E243" s="70">
        <v>2007</v>
      </c>
      <c r="F243" s="70" t="s">
        <v>791</v>
      </c>
      <c r="G243" s="70" t="s">
        <v>1959</v>
      </c>
      <c r="H243" s="70" t="s">
        <v>1960</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1964</v>
      </c>
      <c r="B244" s="70">
        <v>481</v>
      </c>
      <c r="C244" s="70">
        <v>5</v>
      </c>
      <c r="D244" s="70">
        <v>29</v>
      </c>
      <c r="E244" s="70">
        <v>2008</v>
      </c>
      <c r="F244" s="70" t="s">
        <v>792</v>
      </c>
      <c r="G244" s="70" t="s">
        <v>1959</v>
      </c>
      <c r="H244" s="70" t="s">
        <v>1960</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1965</v>
      </c>
      <c r="B245" s="70">
        <v>482</v>
      </c>
      <c r="C245" s="70">
        <v>6</v>
      </c>
      <c r="D245" s="70">
        <v>29</v>
      </c>
      <c r="E245" s="70">
        <v>2009</v>
      </c>
      <c r="F245" s="70" t="s">
        <v>176</v>
      </c>
      <c r="G245" s="70" t="s">
        <v>1959</v>
      </c>
      <c r="H245" s="70" t="s">
        <v>1960</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1966</v>
      </c>
      <c r="B246" s="70">
        <v>483</v>
      </c>
      <c r="C246" s="70">
        <v>7</v>
      </c>
      <c r="D246" s="70">
        <v>29</v>
      </c>
      <c r="E246" s="70">
        <v>2010</v>
      </c>
      <c r="F246" s="70" t="s">
        <v>177</v>
      </c>
      <c r="G246" s="70" t="s">
        <v>1959</v>
      </c>
      <c r="H246" s="70" t="s">
        <v>1960</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1967</v>
      </c>
      <c r="B247" s="70">
        <v>484</v>
      </c>
      <c r="C247" s="70">
        <v>8</v>
      </c>
      <c r="D247" s="70">
        <v>29</v>
      </c>
      <c r="E247" s="70">
        <v>2011</v>
      </c>
      <c r="F247" s="70" t="s">
        <v>178</v>
      </c>
      <c r="G247" s="70" t="s">
        <v>1959</v>
      </c>
      <c r="H247" s="70" t="s">
        <v>1960</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1968</v>
      </c>
      <c r="B248" s="70">
        <v>485</v>
      </c>
      <c r="C248" s="70">
        <v>9</v>
      </c>
      <c r="D248" s="70">
        <v>29</v>
      </c>
      <c r="E248" s="70">
        <v>2012</v>
      </c>
      <c r="F248" s="70" t="s">
        <v>179</v>
      </c>
      <c r="G248" s="70" t="s">
        <v>1959</v>
      </c>
      <c r="H248" s="70" t="s">
        <v>1960</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1969</v>
      </c>
      <c r="B249" s="70">
        <v>486</v>
      </c>
      <c r="C249" s="70">
        <v>10</v>
      </c>
      <c r="D249" s="70">
        <v>29</v>
      </c>
      <c r="E249" s="70">
        <v>2013</v>
      </c>
      <c r="F249" s="70" t="s">
        <v>180</v>
      </c>
      <c r="G249" s="70" t="s">
        <v>1959</v>
      </c>
      <c r="H249" s="70" t="s">
        <v>1960</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1970</v>
      </c>
      <c r="B250" s="70">
        <v>487</v>
      </c>
      <c r="C250" s="70">
        <v>11</v>
      </c>
      <c r="D250" s="70">
        <v>29</v>
      </c>
      <c r="E250" s="70">
        <v>2014</v>
      </c>
      <c r="F250" s="70" t="s">
        <v>181</v>
      </c>
      <c r="G250" s="70" t="s">
        <v>1959</v>
      </c>
      <c r="H250" s="70" t="s">
        <v>1960</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1971</v>
      </c>
      <c r="B251" s="70">
        <v>488</v>
      </c>
      <c r="C251" s="70">
        <v>12</v>
      </c>
      <c r="D251" s="70">
        <v>29</v>
      </c>
      <c r="E251" s="70">
        <v>2015</v>
      </c>
      <c r="F251" s="70" t="s">
        <v>182</v>
      </c>
      <c r="G251" s="70" t="s">
        <v>1959</v>
      </c>
      <c r="H251" s="70" t="s">
        <v>1960</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1972</v>
      </c>
      <c r="B252" s="70">
        <v>489</v>
      </c>
      <c r="C252" s="70">
        <v>13</v>
      </c>
      <c r="D252" s="70">
        <v>29</v>
      </c>
      <c r="E252" s="70">
        <v>2016</v>
      </c>
      <c r="F252" s="70" t="s">
        <v>155</v>
      </c>
      <c r="G252" s="70" t="s">
        <v>1959</v>
      </c>
      <c r="H252" s="70" t="s">
        <v>1960</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1973</v>
      </c>
      <c r="B253" s="70">
        <v>490</v>
      </c>
      <c r="C253" s="70">
        <v>14</v>
      </c>
      <c r="D253" s="70">
        <v>29</v>
      </c>
      <c r="E253" s="70">
        <v>2017</v>
      </c>
      <c r="F253" s="70" t="s">
        <v>156</v>
      </c>
      <c r="G253" s="70" t="s">
        <v>1959</v>
      </c>
      <c r="H253" s="70" t="s">
        <v>1960</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1974</v>
      </c>
      <c r="B254" s="70">
        <v>491</v>
      </c>
      <c r="C254" s="70">
        <v>15</v>
      </c>
      <c r="D254" s="70">
        <v>29</v>
      </c>
      <c r="E254" s="70">
        <v>2018</v>
      </c>
      <c r="F254" s="70" t="s">
        <v>183</v>
      </c>
      <c r="G254" s="1064" t="s">
        <v>1959</v>
      </c>
      <c r="H254" s="70" t="s">
        <v>1960</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1975</v>
      </c>
      <c r="B255" s="70">
        <v>492</v>
      </c>
      <c r="C255" s="70">
        <v>16</v>
      </c>
      <c r="D255" s="70">
        <v>29</v>
      </c>
      <c r="E255" s="70">
        <v>2019</v>
      </c>
      <c r="F255" s="70" t="s">
        <v>158</v>
      </c>
      <c r="G255" s="1064" t="s">
        <v>1959</v>
      </c>
      <c r="H255" s="70" t="s">
        <v>1960</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1976</v>
      </c>
      <c r="B256" s="70">
        <v>493</v>
      </c>
      <c r="C256" s="70">
        <v>17</v>
      </c>
      <c r="D256" s="70">
        <v>29</v>
      </c>
      <c r="E256" s="70">
        <v>2020</v>
      </c>
      <c r="F256" s="70" t="s">
        <v>159</v>
      </c>
      <c r="G256" s="70" t="s">
        <v>1959</v>
      </c>
      <c r="H256" s="70" t="s">
        <v>1960</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1977</v>
      </c>
      <c r="B257" s="70">
        <v>493</v>
      </c>
      <c r="C257" s="70">
        <v>18</v>
      </c>
      <c r="D257" s="70">
        <v>29</v>
      </c>
      <c r="E257" s="70">
        <v>2021</v>
      </c>
      <c r="F257" s="70" t="s">
        <v>160</v>
      </c>
      <c r="G257" s="70" t="s">
        <v>1959</v>
      </c>
      <c r="H257" s="70" t="s">
        <v>1960</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1978</v>
      </c>
      <c r="B258" s="70">
        <v>493</v>
      </c>
      <c r="C258" s="70">
        <v>19</v>
      </c>
      <c r="D258" s="70">
        <v>29</v>
      </c>
      <c r="E258" s="70">
        <v>2022</v>
      </c>
      <c r="F258" s="70" t="s">
        <v>161</v>
      </c>
      <c r="G258" s="70" t="s">
        <v>1959</v>
      </c>
      <c r="H258" s="70" t="s">
        <v>1960</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1979</v>
      </c>
      <c r="B259" s="70">
        <v>493</v>
      </c>
      <c r="C259" s="70">
        <v>20</v>
      </c>
      <c r="D259" s="70">
        <v>29</v>
      </c>
      <c r="E259" s="70">
        <v>2023</v>
      </c>
      <c r="F259" s="70" t="s">
        <v>1539</v>
      </c>
      <c r="G259" s="70" t="s">
        <v>1959</v>
      </c>
      <c r="H259" s="70" t="s">
        <v>1960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1980</v>
      </c>
      <c r="B260" s="70">
        <v>493</v>
      </c>
      <c r="C260" s="70">
        <v>21</v>
      </c>
      <c r="D260" s="70">
        <v>29</v>
      </c>
      <c r="E260" s="70">
        <v>2024</v>
      </c>
      <c r="F260" s="70" t="s">
        <v>1554</v>
      </c>
      <c r="G260" s="70" t="s">
        <v>1959</v>
      </c>
      <c r="H260" s="70" t="s">
        <v>1960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341</v>
      </c>
      <c r="C261" s="70">
        <v>1</v>
      </c>
      <c r="D261" s="70">
        <v>21</v>
      </c>
      <c r="E261" s="70">
        <v>1990</v>
      </c>
      <c r="F261" s="70" t="s">
        <v>787</v>
      </c>
      <c r="G261" s="70" t="s">
        <v>1982</v>
      </c>
      <c r="H261" s="70" t="s">
        <v>1983</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342</v>
      </c>
      <c r="C262" s="70">
        <v>2</v>
      </c>
      <c r="D262" s="70">
        <v>21</v>
      </c>
      <c r="E262" s="70">
        <v>2005</v>
      </c>
      <c r="F262" s="70" t="s">
        <v>789</v>
      </c>
      <c r="G262" s="70" t="s">
        <v>1982</v>
      </c>
      <c r="H262" s="70" t="s">
        <v>1983</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343</v>
      </c>
      <c r="C263" s="70">
        <v>3</v>
      </c>
      <c r="D263" s="70">
        <v>21</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344</v>
      </c>
      <c r="C264" s="70">
        <v>4</v>
      </c>
      <c r="D264" s="70">
        <v>21</v>
      </c>
      <c r="E264" s="70">
        <v>2007</v>
      </c>
      <c r="F264" s="70" t="s">
        <v>791</v>
      </c>
      <c r="G264" s="70" t="s">
        <v>1982</v>
      </c>
      <c r="H264" s="70" t="s">
        <v>1983</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345</v>
      </c>
      <c r="C265" s="70">
        <v>5</v>
      </c>
      <c r="D265" s="70">
        <v>21</v>
      </c>
      <c r="E265" s="70">
        <v>2008</v>
      </c>
      <c r="F265" s="70" t="s">
        <v>792</v>
      </c>
      <c r="G265" s="70" t="s">
        <v>1982</v>
      </c>
      <c r="H265" s="70" t="s">
        <v>1983</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346</v>
      </c>
      <c r="C266" s="70">
        <v>6</v>
      </c>
      <c r="D266" s="70">
        <v>21</v>
      </c>
      <c r="E266" s="70">
        <v>2009</v>
      </c>
      <c r="F266" s="70" t="s">
        <v>176</v>
      </c>
      <c r="G266" s="70" t="s">
        <v>1982</v>
      </c>
      <c r="H266" s="70" t="s">
        <v>1983</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1989</v>
      </c>
      <c r="B267" s="70">
        <v>347</v>
      </c>
      <c r="C267" s="70">
        <v>7</v>
      </c>
      <c r="D267" s="70">
        <v>21</v>
      </c>
      <c r="E267" s="70">
        <v>2010</v>
      </c>
      <c r="F267" s="70" t="s">
        <v>177</v>
      </c>
      <c r="G267" s="70" t="s">
        <v>1982</v>
      </c>
      <c r="H267" s="70" t="s">
        <v>1983</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1990</v>
      </c>
      <c r="B268" s="70">
        <v>348</v>
      </c>
      <c r="C268" s="70">
        <v>8</v>
      </c>
      <c r="D268" s="70">
        <v>21</v>
      </c>
      <c r="E268" s="70">
        <v>2011</v>
      </c>
      <c r="F268" s="70" t="s">
        <v>178</v>
      </c>
      <c r="G268" s="70" t="s">
        <v>1982</v>
      </c>
      <c r="H268" s="70" t="s">
        <v>1983</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1991</v>
      </c>
      <c r="B269" s="70">
        <v>349</v>
      </c>
      <c r="C269" s="70">
        <v>9</v>
      </c>
      <c r="D269" s="70">
        <v>21</v>
      </c>
      <c r="E269" s="70">
        <v>2012</v>
      </c>
      <c r="F269" s="70" t="s">
        <v>179</v>
      </c>
      <c r="G269" s="70" t="s">
        <v>1982</v>
      </c>
      <c r="H269" s="70" t="s">
        <v>1983</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1992</v>
      </c>
      <c r="B270" s="70">
        <v>350</v>
      </c>
      <c r="C270" s="70">
        <v>10</v>
      </c>
      <c r="D270" s="70">
        <v>21</v>
      </c>
      <c r="E270" s="70">
        <v>2013</v>
      </c>
      <c r="F270" s="70" t="s">
        <v>180</v>
      </c>
      <c r="G270" s="70" t="s">
        <v>1982</v>
      </c>
      <c r="H270" s="70" t="s">
        <v>1983</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1993</v>
      </c>
      <c r="B271" s="70">
        <v>351</v>
      </c>
      <c r="C271" s="70">
        <v>11</v>
      </c>
      <c r="D271" s="70">
        <v>21</v>
      </c>
      <c r="E271" s="70">
        <v>2014</v>
      </c>
      <c r="F271" s="70" t="s">
        <v>181</v>
      </c>
      <c r="G271" s="70" t="s">
        <v>1982</v>
      </c>
      <c r="H271" s="70" t="s">
        <v>1983</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1994</v>
      </c>
      <c r="B272" s="70">
        <v>352</v>
      </c>
      <c r="C272" s="70">
        <v>12</v>
      </c>
      <c r="D272" s="70">
        <v>21</v>
      </c>
      <c r="E272" s="70">
        <v>2015</v>
      </c>
      <c r="F272" s="70" t="s">
        <v>182</v>
      </c>
      <c r="G272" s="70" t="s">
        <v>1982</v>
      </c>
      <c r="H272" s="70" t="s">
        <v>1983</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1995</v>
      </c>
      <c r="B273" s="70">
        <v>353</v>
      </c>
      <c r="C273" s="70">
        <v>13</v>
      </c>
      <c r="D273" s="70">
        <v>21</v>
      </c>
      <c r="E273" s="70">
        <v>2016</v>
      </c>
      <c r="F273" s="70" t="s">
        <v>155</v>
      </c>
      <c r="G273" s="1064" t="s">
        <v>1982</v>
      </c>
      <c r="H273" s="70" t="s">
        <v>1983</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1996</v>
      </c>
      <c r="B274" s="70">
        <v>354</v>
      </c>
      <c r="C274" s="70">
        <v>14</v>
      </c>
      <c r="D274" s="70">
        <v>21</v>
      </c>
      <c r="E274" s="70">
        <v>2017</v>
      </c>
      <c r="F274" s="70" t="s">
        <v>156</v>
      </c>
      <c r="G274" s="1064" t="s">
        <v>1982</v>
      </c>
      <c r="H274" s="70" t="s">
        <v>1983</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1997</v>
      </c>
      <c r="B275" s="70">
        <v>355</v>
      </c>
      <c r="C275" s="70">
        <v>15</v>
      </c>
      <c r="D275" s="70">
        <v>21</v>
      </c>
      <c r="E275" s="70">
        <v>2018</v>
      </c>
      <c r="F275" s="70" t="s">
        <v>183</v>
      </c>
      <c r="G275" s="70" t="s">
        <v>1982</v>
      </c>
      <c r="H275" s="70" t="s">
        <v>1983</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1998</v>
      </c>
      <c r="B276" s="70">
        <v>356</v>
      </c>
      <c r="C276" s="70">
        <v>16</v>
      </c>
      <c r="D276" s="70">
        <v>21</v>
      </c>
      <c r="E276" s="70">
        <v>2019</v>
      </c>
      <c r="F276" s="70" t="s">
        <v>158</v>
      </c>
      <c r="G276" s="70" t="s">
        <v>1982</v>
      </c>
      <c r="H276" s="70" t="s">
        <v>1983</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1999</v>
      </c>
      <c r="B277" s="70">
        <v>357</v>
      </c>
      <c r="C277" s="70">
        <v>17</v>
      </c>
      <c r="D277" s="70">
        <v>21</v>
      </c>
      <c r="E277" s="70">
        <v>2020</v>
      </c>
      <c r="F277" s="70" t="s">
        <v>159</v>
      </c>
      <c r="G277" s="70" t="s">
        <v>1982</v>
      </c>
      <c r="H277" s="70" t="s">
        <v>1983</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2000</v>
      </c>
      <c r="B278" s="70">
        <v>357</v>
      </c>
      <c r="C278" s="70">
        <v>18</v>
      </c>
      <c r="D278" s="70">
        <v>21</v>
      </c>
      <c r="E278" s="70">
        <v>2021</v>
      </c>
      <c r="F278" s="70" t="s">
        <v>160</v>
      </c>
      <c r="G278" s="70" t="s">
        <v>1982</v>
      </c>
      <c r="H278" s="70" t="s">
        <v>1983</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2001</v>
      </c>
      <c r="B279" s="70">
        <v>357</v>
      </c>
      <c r="C279" s="70">
        <v>19</v>
      </c>
      <c r="D279" s="70">
        <v>21</v>
      </c>
      <c r="E279" s="70">
        <v>2022</v>
      </c>
      <c r="F279" s="70" t="s">
        <v>161</v>
      </c>
      <c r="G279" s="70" t="s">
        <v>1982</v>
      </c>
      <c r="H279" s="70" t="s">
        <v>1983</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357</v>
      </c>
      <c r="C280" s="70">
        <v>20</v>
      </c>
      <c r="D280" s="70">
        <v>21</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357</v>
      </c>
      <c r="C281" s="70">
        <v>21</v>
      </c>
      <c r="D281" s="70">
        <v>21</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2005</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2006</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2007</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2008</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2009</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2010</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2011</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2012</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2013</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2014</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2015</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2016</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2017</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2018</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2019</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2020</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2021</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2022</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69</v>
      </c>
      <c r="C303" s="70">
        <v>1</v>
      </c>
      <c r="D303" s="70">
        <v>5</v>
      </c>
      <c r="E303" s="70">
        <v>1990</v>
      </c>
      <c r="F303" s="70" t="s">
        <v>787</v>
      </c>
      <c r="G303" s="70" t="s">
        <v>2024</v>
      </c>
      <c r="H303" s="70" t="s">
        <v>2025</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70</v>
      </c>
      <c r="C304" s="70">
        <v>2</v>
      </c>
      <c r="D304" s="70">
        <v>5</v>
      </c>
      <c r="E304" s="70">
        <v>2005</v>
      </c>
      <c r="F304" s="70" t="s">
        <v>789</v>
      </c>
      <c r="G304" s="70" t="s">
        <v>2024</v>
      </c>
      <c r="H304" s="70" t="s">
        <v>2025</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71</v>
      </c>
      <c r="C305" s="70">
        <v>3</v>
      </c>
      <c r="D305" s="70">
        <v>5</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72</v>
      </c>
      <c r="C306" s="70">
        <v>4</v>
      </c>
      <c r="D306" s="70">
        <v>5</v>
      </c>
      <c r="E306" s="70">
        <v>2007</v>
      </c>
      <c r="F306" s="70" t="s">
        <v>791</v>
      </c>
      <c r="G306" s="70" t="s">
        <v>2024</v>
      </c>
      <c r="H306" s="70" t="s">
        <v>2025</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73</v>
      </c>
      <c r="C307" s="70">
        <v>5</v>
      </c>
      <c r="D307" s="70">
        <v>5</v>
      </c>
      <c r="E307" s="70">
        <v>2008</v>
      </c>
      <c r="F307" s="70" t="s">
        <v>792</v>
      </c>
      <c r="G307" s="70" t="s">
        <v>2024</v>
      </c>
      <c r="H307" s="70" t="s">
        <v>2025</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74</v>
      </c>
      <c r="C308" s="70">
        <v>6</v>
      </c>
      <c r="D308" s="70">
        <v>5</v>
      </c>
      <c r="E308" s="70">
        <v>2009</v>
      </c>
      <c r="F308" s="70" t="s">
        <v>176</v>
      </c>
      <c r="G308" s="70" t="s">
        <v>2024</v>
      </c>
      <c r="H308" s="70" t="s">
        <v>2025</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75</v>
      </c>
      <c r="C309" s="70">
        <v>7</v>
      </c>
      <c r="D309" s="70">
        <v>5</v>
      </c>
      <c r="E309" s="70">
        <v>2010</v>
      </c>
      <c r="F309" s="70" t="s">
        <v>177</v>
      </c>
      <c r="G309" s="70" t="s">
        <v>2024</v>
      </c>
      <c r="H309" s="70" t="s">
        <v>2025</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2032</v>
      </c>
      <c r="B310" s="70">
        <v>76</v>
      </c>
      <c r="C310" s="70">
        <v>8</v>
      </c>
      <c r="D310" s="70">
        <v>5</v>
      </c>
      <c r="E310" s="70">
        <v>2011</v>
      </c>
      <c r="F310" s="70" t="s">
        <v>178</v>
      </c>
      <c r="G310" s="70" t="s">
        <v>2024</v>
      </c>
      <c r="H310" s="70" t="s">
        <v>2025</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2033</v>
      </c>
      <c r="B311" s="70">
        <v>77</v>
      </c>
      <c r="C311" s="70">
        <v>9</v>
      </c>
      <c r="D311" s="70">
        <v>5</v>
      </c>
      <c r="E311" s="70">
        <v>2012</v>
      </c>
      <c r="F311" s="70" t="s">
        <v>179</v>
      </c>
      <c r="G311" s="1064" t="s">
        <v>2024</v>
      </c>
      <c r="H311" s="70" t="s">
        <v>2025</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2034</v>
      </c>
      <c r="B312" s="70">
        <v>78</v>
      </c>
      <c r="C312" s="70">
        <v>10</v>
      </c>
      <c r="D312" s="70">
        <v>5</v>
      </c>
      <c r="E312" s="70">
        <v>2013</v>
      </c>
      <c r="F312" s="70" t="s">
        <v>180</v>
      </c>
      <c r="G312" s="1064" t="s">
        <v>2024</v>
      </c>
      <c r="H312" s="70" t="s">
        <v>2025</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2035</v>
      </c>
      <c r="B313" s="70">
        <v>79</v>
      </c>
      <c r="C313" s="70">
        <v>11</v>
      </c>
      <c r="D313" s="70">
        <v>5</v>
      </c>
      <c r="E313" s="70">
        <v>2014</v>
      </c>
      <c r="F313" s="70" t="s">
        <v>181</v>
      </c>
      <c r="G313" s="70" t="s">
        <v>2024</v>
      </c>
      <c r="H313" s="70" t="s">
        <v>2025</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2036</v>
      </c>
      <c r="B314" s="70">
        <v>80</v>
      </c>
      <c r="C314" s="70">
        <v>12</v>
      </c>
      <c r="D314" s="70">
        <v>5</v>
      </c>
      <c r="E314" s="70">
        <v>2015</v>
      </c>
      <c r="F314" s="70" t="s">
        <v>182</v>
      </c>
      <c r="G314" s="70" t="s">
        <v>2024</v>
      </c>
      <c r="H314" s="70" t="s">
        <v>2025</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2037</v>
      </c>
      <c r="B315" s="70">
        <v>81</v>
      </c>
      <c r="C315" s="70">
        <v>13</v>
      </c>
      <c r="D315" s="70">
        <v>5</v>
      </c>
      <c r="E315" s="70">
        <v>2016</v>
      </c>
      <c r="F315" s="70" t="s">
        <v>155</v>
      </c>
      <c r="G315" s="70" t="s">
        <v>2024</v>
      </c>
      <c r="H315" s="70" t="s">
        <v>2025</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2038</v>
      </c>
      <c r="B316" s="70">
        <v>82</v>
      </c>
      <c r="C316" s="70">
        <v>14</v>
      </c>
      <c r="D316" s="70">
        <v>5</v>
      </c>
      <c r="E316" s="70">
        <v>2017</v>
      </c>
      <c r="F316" s="70" t="s">
        <v>156</v>
      </c>
      <c r="G316" s="70" t="s">
        <v>2024</v>
      </c>
      <c r="H316" s="70" t="s">
        <v>2025</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83</v>
      </c>
      <c r="C317" s="70">
        <v>15</v>
      </c>
      <c r="D317" s="70">
        <v>5</v>
      </c>
      <c r="E317" s="70">
        <v>2018</v>
      </c>
      <c r="F317" s="70" t="s">
        <v>183</v>
      </c>
      <c r="G317" s="70" t="s">
        <v>2024</v>
      </c>
      <c r="H317" s="70" t="s">
        <v>2025</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84</v>
      </c>
      <c r="C318" s="70">
        <v>16</v>
      </c>
      <c r="D318" s="70">
        <v>5</v>
      </c>
      <c r="E318" s="70">
        <v>2019</v>
      </c>
      <c r="F318" s="70" t="s">
        <v>158</v>
      </c>
      <c r="G318" s="70" t="s">
        <v>2024</v>
      </c>
      <c r="H318" s="70" t="s">
        <v>2025</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85</v>
      </c>
      <c r="C319" s="70">
        <v>17</v>
      </c>
      <c r="D319" s="70">
        <v>5</v>
      </c>
      <c r="E319" s="70">
        <v>2020</v>
      </c>
      <c r="F319" s="70" t="s">
        <v>159</v>
      </c>
      <c r="G319" s="70" t="s">
        <v>2024</v>
      </c>
      <c r="H319" s="70" t="s">
        <v>2025</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85</v>
      </c>
      <c r="C320" s="70">
        <v>18</v>
      </c>
      <c r="D320" s="70">
        <v>5</v>
      </c>
      <c r="E320" s="70">
        <v>2021</v>
      </c>
      <c r="F320" s="70" t="s">
        <v>160</v>
      </c>
      <c r="G320" s="70" t="s">
        <v>2024</v>
      </c>
      <c r="H320" s="70" t="s">
        <v>2025</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85</v>
      </c>
      <c r="C321" s="70">
        <v>19</v>
      </c>
      <c r="D321" s="70">
        <v>5</v>
      </c>
      <c r="E321" s="70">
        <v>2022</v>
      </c>
      <c r="F321" s="70" t="s">
        <v>161</v>
      </c>
      <c r="G321" s="70" t="s">
        <v>2024</v>
      </c>
      <c r="H321" s="70" t="s">
        <v>2025</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85</v>
      </c>
      <c r="C322" s="70">
        <v>20</v>
      </c>
      <c r="D322" s="70">
        <v>5</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85</v>
      </c>
      <c r="C323" s="70">
        <v>21</v>
      </c>
      <c r="D323" s="70">
        <v>5</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2047</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2048</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2049</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2050</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2051</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2052</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2053</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2054</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2055</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2056</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2057</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2058</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2059</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2060</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2061</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2062</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2063</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2064</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2065</v>
      </c>
      <c r="B345" s="70">
        <v>35</v>
      </c>
      <c r="C345" s="70">
        <v>1</v>
      </c>
      <c r="D345" s="70">
        <v>3</v>
      </c>
      <c r="E345" s="70">
        <v>1990</v>
      </c>
      <c r="F345" s="70" t="s">
        <v>787</v>
      </c>
      <c r="G345" s="70" t="s">
        <v>2066</v>
      </c>
      <c r="H345" s="70" t="s">
        <v>2067</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2068</v>
      </c>
      <c r="B346" s="70">
        <v>36</v>
      </c>
      <c r="C346" s="70">
        <v>2</v>
      </c>
      <c r="D346" s="70">
        <v>3</v>
      </c>
      <c r="E346" s="70">
        <v>2005</v>
      </c>
      <c r="F346" s="70" t="s">
        <v>789</v>
      </c>
      <c r="G346" s="70" t="s">
        <v>2066</v>
      </c>
      <c r="H346" s="70" t="s">
        <v>2067</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2069</v>
      </c>
      <c r="B347" s="70">
        <v>37</v>
      </c>
      <c r="C347" s="70">
        <v>3</v>
      </c>
      <c r="D347" s="70">
        <v>3</v>
      </c>
      <c r="E347" s="70">
        <v>2006</v>
      </c>
      <c r="F347" s="70" t="s">
        <v>790</v>
      </c>
      <c r="G347" s="70" t="s">
        <v>2066</v>
      </c>
      <c r="H347" s="70" t="s">
        <v>2067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2070</v>
      </c>
      <c r="B348" s="70">
        <v>38</v>
      </c>
      <c r="C348" s="70">
        <v>4</v>
      </c>
      <c r="D348" s="70">
        <v>3</v>
      </c>
      <c r="E348" s="70">
        <v>2007</v>
      </c>
      <c r="F348" s="70" t="s">
        <v>791</v>
      </c>
      <c r="G348" s="70" t="s">
        <v>2066</v>
      </c>
      <c r="H348" s="70" t="s">
        <v>2067</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2071</v>
      </c>
      <c r="B349" s="70">
        <v>39</v>
      </c>
      <c r="C349" s="70">
        <v>5</v>
      </c>
      <c r="D349" s="70">
        <v>3</v>
      </c>
      <c r="E349" s="70">
        <v>2008</v>
      </c>
      <c r="F349" s="70" t="s">
        <v>792</v>
      </c>
      <c r="G349" s="1064" t="s">
        <v>2066</v>
      </c>
      <c r="H349" s="70" t="s">
        <v>2067</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2072</v>
      </c>
      <c r="B350" s="70">
        <v>40</v>
      </c>
      <c r="C350" s="70">
        <v>6</v>
      </c>
      <c r="D350" s="70">
        <v>3</v>
      </c>
      <c r="E350" s="70">
        <v>2009</v>
      </c>
      <c r="F350" s="70" t="s">
        <v>176</v>
      </c>
      <c r="G350" s="1064" t="s">
        <v>2066</v>
      </c>
      <c r="H350" s="70" t="s">
        <v>2067</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2073</v>
      </c>
      <c r="B351" s="70">
        <v>41</v>
      </c>
      <c r="C351" s="70">
        <v>7</v>
      </c>
      <c r="D351" s="70">
        <v>3</v>
      </c>
      <c r="E351" s="70">
        <v>2010</v>
      </c>
      <c r="F351" s="70" t="s">
        <v>177</v>
      </c>
      <c r="G351" s="70" t="s">
        <v>2066</v>
      </c>
      <c r="H351" s="70" t="s">
        <v>2067</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2074</v>
      </c>
      <c r="B352" s="70">
        <v>42</v>
      </c>
      <c r="C352" s="70">
        <v>8</v>
      </c>
      <c r="D352" s="70">
        <v>3</v>
      </c>
      <c r="E352" s="70">
        <v>2011</v>
      </c>
      <c r="F352" s="70" t="s">
        <v>178</v>
      </c>
      <c r="G352" s="70" t="s">
        <v>2066</v>
      </c>
      <c r="H352" s="70" t="s">
        <v>2067</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2075</v>
      </c>
      <c r="B353" s="70">
        <v>43</v>
      </c>
      <c r="C353" s="70">
        <v>9</v>
      </c>
      <c r="D353" s="70">
        <v>3</v>
      </c>
      <c r="E353" s="70">
        <v>2012</v>
      </c>
      <c r="F353" s="70" t="s">
        <v>179</v>
      </c>
      <c r="G353" s="70" t="s">
        <v>2066</v>
      </c>
      <c r="H353" s="70" t="s">
        <v>2067</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2076</v>
      </c>
      <c r="B354" s="70">
        <v>44</v>
      </c>
      <c r="C354" s="70">
        <v>10</v>
      </c>
      <c r="D354" s="70">
        <v>3</v>
      </c>
      <c r="E354" s="70">
        <v>2013</v>
      </c>
      <c r="F354" s="70" t="s">
        <v>180</v>
      </c>
      <c r="G354" s="70" t="s">
        <v>2066</v>
      </c>
      <c r="H354" s="70" t="s">
        <v>2067</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2077</v>
      </c>
      <c r="B355" s="70">
        <v>45</v>
      </c>
      <c r="C355" s="70">
        <v>11</v>
      </c>
      <c r="D355" s="70">
        <v>3</v>
      </c>
      <c r="E355" s="70">
        <v>2014</v>
      </c>
      <c r="F355" s="70" t="s">
        <v>181</v>
      </c>
      <c r="G355" s="70" t="s">
        <v>2066</v>
      </c>
      <c r="H355" s="70" t="s">
        <v>2067</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2078</v>
      </c>
      <c r="B356" s="70">
        <v>46</v>
      </c>
      <c r="C356" s="70">
        <v>12</v>
      </c>
      <c r="D356" s="70">
        <v>3</v>
      </c>
      <c r="E356" s="70">
        <v>2015</v>
      </c>
      <c r="F356" s="70" t="s">
        <v>182</v>
      </c>
      <c r="G356" s="70" t="s">
        <v>2066</v>
      </c>
      <c r="H356" s="70" t="s">
        <v>2067</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2079</v>
      </c>
      <c r="B357" s="70">
        <v>47</v>
      </c>
      <c r="C357" s="70">
        <v>13</v>
      </c>
      <c r="D357" s="70">
        <v>3</v>
      </c>
      <c r="E357" s="70">
        <v>2016</v>
      </c>
      <c r="F357" s="70" t="s">
        <v>155</v>
      </c>
      <c r="G357" s="70" t="s">
        <v>2066</v>
      </c>
      <c r="H357" s="70" t="s">
        <v>2067</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2080</v>
      </c>
      <c r="B358" s="70">
        <v>48</v>
      </c>
      <c r="C358" s="70">
        <v>14</v>
      </c>
      <c r="D358" s="70">
        <v>3</v>
      </c>
      <c r="E358" s="70">
        <v>2017</v>
      </c>
      <c r="F358" s="70" t="s">
        <v>156</v>
      </c>
      <c r="G358" s="70" t="s">
        <v>2066</v>
      </c>
      <c r="H358" s="70" t="s">
        <v>2067</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2081</v>
      </c>
      <c r="B359" s="70">
        <v>49</v>
      </c>
      <c r="C359" s="70">
        <v>15</v>
      </c>
      <c r="D359" s="70">
        <v>3</v>
      </c>
      <c r="E359" s="70">
        <v>2018</v>
      </c>
      <c r="F359" s="70" t="s">
        <v>183</v>
      </c>
      <c r="G359" s="70" t="s">
        <v>2066</v>
      </c>
      <c r="H359" s="70" t="s">
        <v>2067</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2082</v>
      </c>
      <c r="B360" s="70">
        <v>50</v>
      </c>
      <c r="C360" s="70">
        <v>16</v>
      </c>
      <c r="D360" s="70">
        <v>3</v>
      </c>
      <c r="E360" s="70">
        <v>2019</v>
      </c>
      <c r="F360" s="70" t="s">
        <v>158</v>
      </c>
      <c r="G360" s="70" t="s">
        <v>2066</v>
      </c>
      <c r="H360" s="70" t="s">
        <v>2067</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2083</v>
      </c>
      <c r="B361" s="70">
        <v>51</v>
      </c>
      <c r="C361" s="70">
        <v>17</v>
      </c>
      <c r="D361" s="70">
        <v>3</v>
      </c>
      <c r="E361" s="70">
        <v>2020</v>
      </c>
      <c r="F361" s="70" t="s">
        <v>159</v>
      </c>
      <c r="G361" s="70" t="s">
        <v>2066</v>
      </c>
      <c r="H361" s="70" t="s">
        <v>2067</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2084</v>
      </c>
      <c r="B362" s="70">
        <v>51</v>
      </c>
      <c r="C362" s="70">
        <v>18</v>
      </c>
      <c r="D362" s="70">
        <v>3</v>
      </c>
      <c r="E362" s="70">
        <v>2021</v>
      </c>
      <c r="F362" s="70" t="s">
        <v>160</v>
      </c>
      <c r="G362" s="70" t="s">
        <v>2066</v>
      </c>
      <c r="H362" s="70" t="s">
        <v>2067</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2085</v>
      </c>
      <c r="B363" s="70">
        <v>51</v>
      </c>
      <c r="C363" s="70">
        <v>19</v>
      </c>
      <c r="D363" s="70">
        <v>3</v>
      </c>
      <c r="E363" s="70">
        <v>2022</v>
      </c>
      <c r="F363" s="70" t="s">
        <v>161</v>
      </c>
      <c r="G363" s="70" t="s">
        <v>2066</v>
      </c>
      <c r="H363" s="70" t="s">
        <v>2067</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2086</v>
      </c>
      <c r="B364" s="70">
        <v>51</v>
      </c>
      <c r="C364" s="70">
        <v>20</v>
      </c>
      <c r="D364" s="70">
        <v>3</v>
      </c>
      <c r="E364" s="70">
        <v>2023</v>
      </c>
      <c r="F364" s="70" t="s">
        <v>1539</v>
      </c>
      <c r="G364" s="70" t="s">
        <v>2066</v>
      </c>
      <c r="H364" s="70" t="s">
        <v>2067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2087</v>
      </c>
      <c r="B365" s="70">
        <v>51</v>
      </c>
      <c r="C365" s="70">
        <v>21</v>
      </c>
      <c r="D365" s="70">
        <v>3</v>
      </c>
      <c r="E365" s="70">
        <v>2024</v>
      </c>
      <c r="F365" s="70" t="s">
        <v>1554</v>
      </c>
      <c r="G365" s="70" t="s">
        <v>2066</v>
      </c>
      <c r="H365" s="70" t="s">
        <v>2067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2089</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2090</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2091</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2092</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2093</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2094</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2095</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2096</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2097</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2098</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2099</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2100</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2101</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2102</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2103</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2104</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2105</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2108</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2109</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2110</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2111</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2112</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2113</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2114</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2115</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2116</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2117</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2118</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2119</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2120</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2121</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2122</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2123</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2124</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2125</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2126</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2127</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2128</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2129</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2130</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2131</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2132</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2133</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2134</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2135</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2136</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2137</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2138</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2139</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2140</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2141</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2142</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2143</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2144</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2145</v>
      </c>
      <c r="B429" s="70">
        <v>171</v>
      </c>
      <c r="C429" s="70">
        <v>1</v>
      </c>
      <c r="D429" s="70">
        <v>11</v>
      </c>
      <c r="E429" s="70">
        <v>1990</v>
      </c>
      <c r="F429" s="70" t="s">
        <v>787</v>
      </c>
      <c r="G429" s="70" t="s">
        <v>2146</v>
      </c>
      <c r="H429" s="70" t="s">
        <v>2147</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2148</v>
      </c>
      <c r="B430" s="70">
        <v>172</v>
      </c>
      <c r="C430" s="70">
        <v>2</v>
      </c>
      <c r="D430" s="70">
        <v>11</v>
      </c>
      <c r="E430" s="70">
        <v>2005</v>
      </c>
      <c r="F430" s="70" t="s">
        <v>789</v>
      </c>
      <c r="G430" s="70" t="s">
        <v>2146</v>
      </c>
      <c r="H430" s="70" t="s">
        <v>2147</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2149</v>
      </c>
      <c r="B431" s="70">
        <v>173</v>
      </c>
      <c r="C431" s="70">
        <v>3</v>
      </c>
      <c r="D431" s="70">
        <v>11</v>
      </c>
      <c r="E431" s="70">
        <v>2006</v>
      </c>
      <c r="F431" s="70" t="s">
        <v>790</v>
      </c>
      <c r="G431" s="70" t="s">
        <v>2146</v>
      </c>
      <c r="H431" s="70" t="s">
        <v>2147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2150</v>
      </c>
      <c r="B432" s="70">
        <v>174</v>
      </c>
      <c r="C432" s="70">
        <v>4</v>
      </c>
      <c r="D432" s="70">
        <v>11</v>
      </c>
      <c r="E432" s="70">
        <v>2007</v>
      </c>
      <c r="F432" s="70" t="s">
        <v>791</v>
      </c>
      <c r="G432" s="70" t="s">
        <v>2146</v>
      </c>
      <c r="H432" s="70" t="s">
        <v>2147</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2151</v>
      </c>
      <c r="B433" s="70">
        <v>175</v>
      </c>
      <c r="C433" s="70">
        <v>5</v>
      </c>
      <c r="D433" s="70">
        <v>11</v>
      </c>
      <c r="E433" s="70">
        <v>2008</v>
      </c>
      <c r="F433" s="70" t="s">
        <v>792</v>
      </c>
      <c r="G433" s="70" t="s">
        <v>2146</v>
      </c>
      <c r="H433" s="70" t="s">
        <v>2147</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2152</v>
      </c>
      <c r="B434" s="70">
        <v>176</v>
      </c>
      <c r="C434" s="70">
        <v>6</v>
      </c>
      <c r="D434" s="70">
        <v>11</v>
      </c>
      <c r="E434" s="70">
        <v>2009</v>
      </c>
      <c r="F434" s="70" t="s">
        <v>176</v>
      </c>
      <c r="G434" s="70" t="s">
        <v>2146</v>
      </c>
      <c r="H434" s="70" t="s">
        <v>2147</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2153</v>
      </c>
      <c r="B435" s="70">
        <v>177</v>
      </c>
      <c r="C435" s="70">
        <v>7</v>
      </c>
      <c r="D435" s="70">
        <v>11</v>
      </c>
      <c r="E435" s="70">
        <v>2010</v>
      </c>
      <c r="F435" s="70" t="s">
        <v>177</v>
      </c>
      <c r="G435" s="70" t="s">
        <v>2146</v>
      </c>
      <c r="H435" s="70" t="s">
        <v>2147</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2154</v>
      </c>
      <c r="B436" s="70">
        <v>178</v>
      </c>
      <c r="C436" s="70">
        <v>8</v>
      </c>
      <c r="D436" s="70">
        <v>11</v>
      </c>
      <c r="E436" s="70">
        <v>2011</v>
      </c>
      <c r="F436" s="70" t="s">
        <v>178</v>
      </c>
      <c r="G436" s="70" t="s">
        <v>2146</v>
      </c>
      <c r="H436" s="70" t="s">
        <v>2147</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2155</v>
      </c>
      <c r="B437" s="70">
        <v>179</v>
      </c>
      <c r="C437" s="70">
        <v>9</v>
      </c>
      <c r="D437" s="70">
        <v>11</v>
      </c>
      <c r="E437" s="70">
        <v>2012</v>
      </c>
      <c r="F437" s="70" t="s">
        <v>179</v>
      </c>
      <c r="G437" s="70" t="s">
        <v>2146</v>
      </c>
      <c r="H437" s="70" t="s">
        <v>2147</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2156</v>
      </c>
      <c r="B438" s="70">
        <v>180</v>
      </c>
      <c r="C438" s="70">
        <v>10</v>
      </c>
      <c r="D438" s="70">
        <v>11</v>
      </c>
      <c r="E438" s="70">
        <v>2013</v>
      </c>
      <c r="F438" s="70" t="s">
        <v>180</v>
      </c>
      <c r="G438" s="70" t="s">
        <v>2146</v>
      </c>
      <c r="H438" s="70" t="s">
        <v>2147</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2157</v>
      </c>
      <c r="B439" s="70">
        <v>181</v>
      </c>
      <c r="C439" s="70">
        <v>11</v>
      </c>
      <c r="D439" s="70">
        <v>11</v>
      </c>
      <c r="E439" s="70">
        <v>2014</v>
      </c>
      <c r="F439" s="70" t="s">
        <v>181</v>
      </c>
      <c r="G439" s="70" t="s">
        <v>2146</v>
      </c>
      <c r="H439" s="70" t="s">
        <v>2147</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2158</v>
      </c>
      <c r="B440" s="70">
        <v>182</v>
      </c>
      <c r="C440" s="70">
        <v>12</v>
      </c>
      <c r="D440" s="70">
        <v>11</v>
      </c>
      <c r="E440" s="70">
        <v>2015</v>
      </c>
      <c r="F440" s="70" t="s">
        <v>182</v>
      </c>
      <c r="G440" s="70" t="s">
        <v>2146</v>
      </c>
      <c r="H440" s="70" t="s">
        <v>2147</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2159</v>
      </c>
      <c r="B441" s="70">
        <v>183</v>
      </c>
      <c r="C441" s="70">
        <v>13</v>
      </c>
      <c r="D441" s="70">
        <v>11</v>
      </c>
      <c r="E441" s="70">
        <v>2016</v>
      </c>
      <c r="F441" s="70" t="s">
        <v>155</v>
      </c>
      <c r="G441" s="70" t="s">
        <v>2146</v>
      </c>
      <c r="H441" s="70" t="s">
        <v>2147</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2160</v>
      </c>
      <c r="B442" s="70">
        <v>184</v>
      </c>
      <c r="C442" s="70">
        <v>14</v>
      </c>
      <c r="D442" s="70">
        <v>11</v>
      </c>
      <c r="E442" s="70">
        <v>2017</v>
      </c>
      <c r="F442" s="70" t="s">
        <v>156</v>
      </c>
      <c r="G442" s="70" t="s">
        <v>2146</v>
      </c>
      <c r="H442" s="70" t="s">
        <v>2147</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2161</v>
      </c>
      <c r="B443" s="70">
        <v>185</v>
      </c>
      <c r="C443" s="70">
        <v>15</v>
      </c>
      <c r="D443" s="70">
        <v>11</v>
      </c>
      <c r="E443" s="70">
        <v>2018</v>
      </c>
      <c r="F443" s="70" t="s">
        <v>183</v>
      </c>
      <c r="G443" s="70" t="s">
        <v>2146</v>
      </c>
      <c r="H443" s="70" t="s">
        <v>2147</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2162</v>
      </c>
      <c r="B444" s="70">
        <v>186</v>
      </c>
      <c r="C444" s="70">
        <v>16</v>
      </c>
      <c r="D444" s="70">
        <v>11</v>
      </c>
      <c r="E444" s="70">
        <v>2019</v>
      </c>
      <c r="F444" s="70" t="s">
        <v>158</v>
      </c>
      <c r="G444" s="1064" t="s">
        <v>2146</v>
      </c>
      <c r="H444" s="70" t="s">
        <v>2147</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2163</v>
      </c>
      <c r="B445" s="70">
        <v>187</v>
      </c>
      <c r="C445" s="70">
        <v>17</v>
      </c>
      <c r="D445" s="70">
        <v>11</v>
      </c>
      <c r="E445" s="70">
        <v>2020</v>
      </c>
      <c r="F445" s="70" t="s">
        <v>159</v>
      </c>
      <c r="G445" s="1064" t="s">
        <v>2146</v>
      </c>
      <c r="H445" s="70" t="s">
        <v>2147</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2164</v>
      </c>
      <c r="B446" s="70">
        <v>187</v>
      </c>
      <c r="C446" s="70">
        <v>18</v>
      </c>
      <c r="D446" s="70">
        <v>11</v>
      </c>
      <c r="E446" s="70">
        <v>2021</v>
      </c>
      <c r="F446" s="70" t="s">
        <v>160</v>
      </c>
      <c r="G446" s="70" t="s">
        <v>2146</v>
      </c>
      <c r="H446" s="70" t="s">
        <v>2147</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2165</v>
      </c>
      <c r="B447" s="70">
        <v>187</v>
      </c>
      <c r="C447" s="70">
        <v>19</v>
      </c>
      <c r="D447" s="70">
        <v>11</v>
      </c>
      <c r="E447" s="70">
        <v>2022</v>
      </c>
      <c r="F447" s="70" t="s">
        <v>161</v>
      </c>
      <c r="G447" s="70" t="s">
        <v>2146</v>
      </c>
      <c r="H447" s="70" t="s">
        <v>2147</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2166</v>
      </c>
      <c r="B448" s="70">
        <v>187</v>
      </c>
      <c r="C448" s="70">
        <v>20</v>
      </c>
      <c r="D448" s="70">
        <v>11</v>
      </c>
      <c r="E448" s="70">
        <v>2023</v>
      </c>
      <c r="F448" s="70" t="s">
        <v>1539</v>
      </c>
      <c r="G448" s="70" t="s">
        <v>2146</v>
      </c>
      <c r="H448" s="70" t="s">
        <v>2147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2167</v>
      </c>
      <c r="B449" s="70">
        <v>187</v>
      </c>
      <c r="C449" s="70">
        <v>21</v>
      </c>
      <c r="D449" s="70">
        <v>11</v>
      </c>
      <c r="E449" s="70">
        <v>2024</v>
      </c>
      <c r="F449" s="70" t="s">
        <v>1554</v>
      </c>
      <c r="G449" s="70" t="s">
        <v>2146</v>
      </c>
      <c r="H449" s="70" t="s">
        <v>2147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2168</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2169</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2170</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2171</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2172</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2173</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2174</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2175</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2176</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2177</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2178</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2179</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2180</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2181</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2182</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2183</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2184</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2185</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2186</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2187</v>
      </c>
      <c r="B471" s="70">
        <v>154</v>
      </c>
      <c r="C471" s="70">
        <v>1</v>
      </c>
      <c r="D471" s="70">
        <v>10</v>
      </c>
      <c r="E471" s="70">
        <v>1990</v>
      </c>
      <c r="F471" s="70" t="s">
        <v>787</v>
      </c>
      <c r="G471" s="70" t="s">
        <v>2188</v>
      </c>
      <c r="H471" s="70" t="s">
        <v>2189</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2190</v>
      </c>
      <c r="B472" s="70">
        <v>155</v>
      </c>
      <c r="C472" s="70">
        <v>2</v>
      </c>
      <c r="D472" s="70">
        <v>10</v>
      </c>
      <c r="E472" s="70">
        <v>2005</v>
      </c>
      <c r="F472" s="70" t="s">
        <v>789</v>
      </c>
      <c r="G472" s="70" t="s">
        <v>2188</v>
      </c>
      <c r="H472" s="70" t="s">
        <v>2189</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2191</v>
      </c>
      <c r="B473" s="70">
        <v>156</v>
      </c>
      <c r="C473" s="70">
        <v>3</v>
      </c>
      <c r="D473" s="70">
        <v>10</v>
      </c>
      <c r="E473" s="70">
        <v>2006</v>
      </c>
      <c r="F473" s="70" t="s">
        <v>790</v>
      </c>
      <c r="G473" s="70" t="s">
        <v>2188</v>
      </c>
      <c r="H473" s="70" t="s">
        <v>2189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2192</v>
      </c>
      <c r="B474" s="70">
        <v>157</v>
      </c>
      <c r="C474" s="70">
        <v>4</v>
      </c>
      <c r="D474" s="70">
        <v>10</v>
      </c>
      <c r="E474" s="70">
        <v>2007</v>
      </c>
      <c r="F474" s="70" t="s">
        <v>791</v>
      </c>
      <c r="G474" s="70" t="s">
        <v>2188</v>
      </c>
      <c r="H474" s="70" t="s">
        <v>2189</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2193</v>
      </c>
      <c r="B475" s="70">
        <v>158</v>
      </c>
      <c r="C475" s="70">
        <v>5</v>
      </c>
      <c r="D475" s="70">
        <v>10</v>
      </c>
      <c r="E475" s="70">
        <v>2008</v>
      </c>
      <c r="F475" s="70" t="s">
        <v>792</v>
      </c>
      <c r="G475" s="70" t="s">
        <v>2188</v>
      </c>
      <c r="H475" s="70" t="s">
        <v>2189</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2194</v>
      </c>
      <c r="B476" s="70">
        <v>159</v>
      </c>
      <c r="C476" s="70">
        <v>6</v>
      </c>
      <c r="D476" s="70">
        <v>10</v>
      </c>
      <c r="E476" s="70">
        <v>2009</v>
      </c>
      <c r="F476" s="70" t="s">
        <v>176</v>
      </c>
      <c r="G476" s="70" t="s">
        <v>2188</v>
      </c>
      <c r="H476" s="70" t="s">
        <v>2189</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2195</v>
      </c>
      <c r="B477" s="70">
        <v>160</v>
      </c>
      <c r="C477" s="70">
        <v>7</v>
      </c>
      <c r="D477" s="70">
        <v>10</v>
      </c>
      <c r="E477" s="70">
        <v>2010</v>
      </c>
      <c r="F477" s="70" t="s">
        <v>177</v>
      </c>
      <c r="G477" s="70" t="s">
        <v>2188</v>
      </c>
      <c r="H477" s="70" t="s">
        <v>2189</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2196</v>
      </c>
      <c r="B478" s="70">
        <v>161</v>
      </c>
      <c r="C478" s="70">
        <v>8</v>
      </c>
      <c r="D478" s="70">
        <v>10</v>
      </c>
      <c r="E478" s="70">
        <v>2011</v>
      </c>
      <c r="F478" s="70" t="s">
        <v>178</v>
      </c>
      <c r="G478" s="70" t="s">
        <v>2188</v>
      </c>
      <c r="H478" s="70" t="s">
        <v>2189</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2197</v>
      </c>
      <c r="B479" s="70">
        <v>162</v>
      </c>
      <c r="C479" s="70">
        <v>9</v>
      </c>
      <c r="D479" s="70">
        <v>10</v>
      </c>
      <c r="E479" s="70">
        <v>2012</v>
      </c>
      <c r="F479" s="70" t="s">
        <v>179</v>
      </c>
      <c r="G479" s="70" t="s">
        <v>2188</v>
      </c>
      <c r="H479" s="70" t="s">
        <v>2189</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2198</v>
      </c>
      <c r="B480" s="70">
        <v>163</v>
      </c>
      <c r="C480" s="70">
        <v>10</v>
      </c>
      <c r="D480" s="70">
        <v>10</v>
      </c>
      <c r="E480" s="70">
        <v>2013</v>
      </c>
      <c r="F480" s="70" t="s">
        <v>180</v>
      </c>
      <c r="G480" s="70" t="s">
        <v>2188</v>
      </c>
      <c r="H480" s="70" t="s">
        <v>2189</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2199</v>
      </c>
      <c r="B481" s="70">
        <v>164</v>
      </c>
      <c r="C481" s="70">
        <v>11</v>
      </c>
      <c r="D481" s="70">
        <v>10</v>
      </c>
      <c r="E481" s="70">
        <v>2014</v>
      </c>
      <c r="F481" s="70" t="s">
        <v>181</v>
      </c>
      <c r="G481" s="70" t="s">
        <v>2188</v>
      </c>
      <c r="H481" s="70" t="s">
        <v>2189</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2200</v>
      </c>
      <c r="B482" s="70">
        <v>165</v>
      </c>
      <c r="C482" s="70">
        <v>12</v>
      </c>
      <c r="D482" s="70">
        <v>10</v>
      </c>
      <c r="E482" s="70">
        <v>2015</v>
      </c>
      <c r="F482" s="70" t="s">
        <v>182</v>
      </c>
      <c r="G482" s="1064" t="s">
        <v>2188</v>
      </c>
      <c r="H482" s="70" t="s">
        <v>2189</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2201</v>
      </c>
      <c r="B483" s="70">
        <v>166</v>
      </c>
      <c r="C483" s="70">
        <v>13</v>
      </c>
      <c r="D483" s="70">
        <v>10</v>
      </c>
      <c r="E483" s="70">
        <v>2016</v>
      </c>
      <c r="F483" s="70" t="s">
        <v>155</v>
      </c>
      <c r="G483" s="1064" t="s">
        <v>2188</v>
      </c>
      <c r="H483" s="70" t="s">
        <v>2189</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2202</v>
      </c>
      <c r="B484" s="70">
        <v>167</v>
      </c>
      <c r="C484" s="70">
        <v>14</v>
      </c>
      <c r="D484" s="70">
        <v>10</v>
      </c>
      <c r="E484" s="70">
        <v>2017</v>
      </c>
      <c r="F484" s="70" t="s">
        <v>156</v>
      </c>
      <c r="G484" s="70" t="s">
        <v>2188</v>
      </c>
      <c r="H484" s="70" t="s">
        <v>2189</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2203</v>
      </c>
      <c r="B485" s="70">
        <v>168</v>
      </c>
      <c r="C485" s="70">
        <v>15</v>
      </c>
      <c r="D485" s="70">
        <v>10</v>
      </c>
      <c r="E485" s="70">
        <v>2018</v>
      </c>
      <c r="F485" s="70" t="s">
        <v>183</v>
      </c>
      <c r="G485" s="70" t="s">
        <v>2188</v>
      </c>
      <c r="H485" s="70" t="s">
        <v>2189</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2204</v>
      </c>
      <c r="B486" s="70">
        <v>169</v>
      </c>
      <c r="C486" s="70">
        <v>16</v>
      </c>
      <c r="D486" s="70">
        <v>10</v>
      </c>
      <c r="E486" s="70">
        <v>2019</v>
      </c>
      <c r="F486" s="70" t="s">
        <v>158</v>
      </c>
      <c r="G486" s="70" t="s">
        <v>2188</v>
      </c>
      <c r="H486" s="70" t="s">
        <v>2189</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2205</v>
      </c>
      <c r="B487" s="70">
        <v>170</v>
      </c>
      <c r="C487" s="70">
        <v>17</v>
      </c>
      <c r="D487" s="70">
        <v>10</v>
      </c>
      <c r="E487" s="70">
        <v>2020</v>
      </c>
      <c r="F487" s="70" t="s">
        <v>159</v>
      </c>
      <c r="G487" s="70" t="s">
        <v>2188</v>
      </c>
      <c r="H487" s="70" t="s">
        <v>2189</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2206</v>
      </c>
      <c r="B488" s="70">
        <v>170</v>
      </c>
      <c r="C488" s="70">
        <v>18</v>
      </c>
      <c r="D488" s="70">
        <v>10</v>
      </c>
      <c r="E488" s="70">
        <v>2021</v>
      </c>
      <c r="F488" s="70" t="s">
        <v>160</v>
      </c>
      <c r="G488" s="70" t="s">
        <v>2188</v>
      </c>
      <c r="H488" s="70" t="s">
        <v>2189</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2207</v>
      </c>
      <c r="B489" s="70">
        <v>170</v>
      </c>
      <c r="C489" s="70">
        <v>19</v>
      </c>
      <c r="D489" s="70">
        <v>10</v>
      </c>
      <c r="E489" s="70">
        <v>2022</v>
      </c>
      <c r="F489" s="70" t="s">
        <v>161</v>
      </c>
      <c r="G489" s="70" t="s">
        <v>2188</v>
      </c>
      <c r="H489" s="70" t="s">
        <v>2189</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2208</v>
      </c>
      <c r="B490" s="70">
        <v>170</v>
      </c>
      <c r="C490" s="70">
        <v>20</v>
      </c>
      <c r="D490" s="70">
        <v>10</v>
      </c>
      <c r="E490" s="70">
        <v>2023</v>
      </c>
      <c r="F490" s="70" t="s">
        <v>1539</v>
      </c>
      <c r="G490" s="70" t="s">
        <v>2188</v>
      </c>
      <c r="H490" s="70" t="s">
        <v>2189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2209</v>
      </c>
      <c r="B491" s="70">
        <v>170</v>
      </c>
      <c r="C491" s="70">
        <v>21</v>
      </c>
      <c r="D491" s="70">
        <v>10</v>
      </c>
      <c r="E491" s="70">
        <v>2024</v>
      </c>
      <c r="F491" s="70" t="s">
        <v>1554</v>
      </c>
      <c r="G491" s="70" t="s">
        <v>2188</v>
      </c>
      <c r="H491" s="70" t="s">
        <v>2189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2210</v>
      </c>
      <c r="B492" s="70">
        <v>86</v>
      </c>
      <c r="C492" s="70">
        <v>1</v>
      </c>
      <c r="D492" s="70">
        <v>6</v>
      </c>
      <c r="E492" s="70">
        <v>1990</v>
      </c>
      <c r="F492" s="70" t="s">
        <v>787</v>
      </c>
      <c r="G492" s="70" t="s">
        <v>2211</v>
      </c>
      <c r="H492" s="70" t="s">
        <v>2212</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2213</v>
      </c>
      <c r="B493" s="70">
        <v>87</v>
      </c>
      <c r="C493" s="70">
        <v>2</v>
      </c>
      <c r="D493" s="70">
        <v>6</v>
      </c>
      <c r="E493" s="70">
        <v>2005</v>
      </c>
      <c r="F493" s="70" t="s">
        <v>789</v>
      </c>
      <c r="G493" s="70" t="s">
        <v>2211</v>
      </c>
      <c r="H493" s="70" t="s">
        <v>2212</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2214</v>
      </c>
      <c r="B494" s="70">
        <v>88</v>
      </c>
      <c r="C494" s="70">
        <v>3</v>
      </c>
      <c r="D494" s="70">
        <v>6</v>
      </c>
      <c r="E494" s="70">
        <v>2006</v>
      </c>
      <c r="F494" s="70" t="s">
        <v>790</v>
      </c>
      <c r="G494" s="70" t="s">
        <v>2211</v>
      </c>
      <c r="H494" s="70" t="s">
        <v>2212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2215</v>
      </c>
      <c r="B495" s="70">
        <v>89</v>
      </c>
      <c r="C495" s="70">
        <v>4</v>
      </c>
      <c r="D495" s="70">
        <v>6</v>
      </c>
      <c r="E495" s="70">
        <v>2007</v>
      </c>
      <c r="F495" s="70" t="s">
        <v>791</v>
      </c>
      <c r="G495" s="70" t="s">
        <v>2211</v>
      </c>
      <c r="H495" s="70" t="s">
        <v>2212</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2216</v>
      </c>
      <c r="B496" s="70">
        <v>90</v>
      </c>
      <c r="C496" s="70">
        <v>5</v>
      </c>
      <c r="D496" s="70">
        <v>6</v>
      </c>
      <c r="E496" s="70">
        <v>2008</v>
      </c>
      <c r="F496" s="70" t="s">
        <v>792</v>
      </c>
      <c r="G496" s="70" t="s">
        <v>2211</v>
      </c>
      <c r="H496" s="70" t="s">
        <v>2212</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2217</v>
      </c>
      <c r="B497" s="70">
        <v>91</v>
      </c>
      <c r="C497" s="70">
        <v>6</v>
      </c>
      <c r="D497" s="70">
        <v>6</v>
      </c>
      <c r="E497" s="70">
        <v>2009</v>
      </c>
      <c r="F497" s="70" t="s">
        <v>176</v>
      </c>
      <c r="G497" s="70" t="s">
        <v>2211</v>
      </c>
      <c r="H497" s="70" t="s">
        <v>2212</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2218</v>
      </c>
      <c r="B498" s="70">
        <v>92</v>
      </c>
      <c r="C498" s="70">
        <v>7</v>
      </c>
      <c r="D498" s="70">
        <v>6</v>
      </c>
      <c r="E498" s="70">
        <v>2010</v>
      </c>
      <c r="F498" s="70" t="s">
        <v>177</v>
      </c>
      <c r="G498" s="70" t="s">
        <v>2211</v>
      </c>
      <c r="H498" s="70" t="s">
        <v>2212</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2219</v>
      </c>
      <c r="B499" s="70">
        <v>93</v>
      </c>
      <c r="C499" s="70">
        <v>8</v>
      </c>
      <c r="D499" s="70">
        <v>6</v>
      </c>
      <c r="E499" s="70">
        <v>2011</v>
      </c>
      <c r="F499" s="70" t="s">
        <v>178</v>
      </c>
      <c r="G499" s="70" t="s">
        <v>2211</v>
      </c>
      <c r="H499" s="70" t="s">
        <v>2212</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2220</v>
      </c>
      <c r="B500" s="70">
        <v>94</v>
      </c>
      <c r="C500" s="70">
        <v>9</v>
      </c>
      <c r="D500" s="70">
        <v>6</v>
      </c>
      <c r="E500" s="70">
        <v>2012</v>
      </c>
      <c r="F500" s="70" t="s">
        <v>179</v>
      </c>
      <c r="G500" s="70" t="s">
        <v>2211</v>
      </c>
      <c r="H500" s="70" t="s">
        <v>2212</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2221</v>
      </c>
      <c r="B501" s="70">
        <v>95</v>
      </c>
      <c r="C501" s="70">
        <v>10</v>
      </c>
      <c r="D501" s="70">
        <v>6</v>
      </c>
      <c r="E501" s="70">
        <v>2013</v>
      </c>
      <c r="F501" s="70" t="s">
        <v>180</v>
      </c>
      <c r="G501" s="1064" t="s">
        <v>2211</v>
      </c>
      <c r="H501" s="70" t="s">
        <v>2212</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2222</v>
      </c>
      <c r="B502" s="70">
        <v>96</v>
      </c>
      <c r="C502" s="70">
        <v>11</v>
      </c>
      <c r="D502" s="70">
        <v>6</v>
      </c>
      <c r="E502" s="70">
        <v>2014</v>
      </c>
      <c r="F502" s="70" t="s">
        <v>181</v>
      </c>
      <c r="G502" s="1064" t="s">
        <v>2211</v>
      </c>
      <c r="H502" s="70" t="s">
        <v>2212</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2223</v>
      </c>
      <c r="B503" s="70">
        <v>97</v>
      </c>
      <c r="C503" s="70">
        <v>12</v>
      </c>
      <c r="D503" s="70">
        <v>6</v>
      </c>
      <c r="E503" s="70">
        <v>2015</v>
      </c>
      <c r="F503" s="70" t="s">
        <v>182</v>
      </c>
      <c r="G503" s="70" t="s">
        <v>2211</v>
      </c>
      <c r="H503" s="70" t="s">
        <v>2212</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2224</v>
      </c>
      <c r="B504" s="70">
        <v>98</v>
      </c>
      <c r="C504" s="70">
        <v>13</v>
      </c>
      <c r="D504" s="70">
        <v>6</v>
      </c>
      <c r="E504" s="70">
        <v>2016</v>
      </c>
      <c r="F504" s="70" t="s">
        <v>155</v>
      </c>
      <c r="G504" s="70" t="s">
        <v>2211</v>
      </c>
      <c r="H504" s="70" t="s">
        <v>2212</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2225</v>
      </c>
      <c r="B505" s="70">
        <v>99</v>
      </c>
      <c r="C505" s="70">
        <v>14</v>
      </c>
      <c r="D505" s="70">
        <v>6</v>
      </c>
      <c r="E505" s="70">
        <v>2017</v>
      </c>
      <c r="F505" s="70" t="s">
        <v>156</v>
      </c>
      <c r="G505" s="70" t="s">
        <v>2211</v>
      </c>
      <c r="H505" s="70" t="s">
        <v>2212</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2226</v>
      </c>
      <c r="B506" s="70">
        <v>100</v>
      </c>
      <c r="C506" s="70">
        <v>15</v>
      </c>
      <c r="D506" s="70">
        <v>6</v>
      </c>
      <c r="E506" s="70">
        <v>2018</v>
      </c>
      <c r="F506" s="70" t="s">
        <v>183</v>
      </c>
      <c r="G506" s="70" t="s">
        <v>2211</v>
      </c>
      <c r="H506" s="70" t="s">
        <v>2212</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2227</v>
      </c>
      <c r="B507" s="70">
        <v>101</v>
      </c>
      <c r="C507" s="70">
        <v>16</v>
      </c>
      <c r="D507" s="70">
        <v>6</v>
      </c>
      <c r="E507" s="70">
        <v>2019</v>
      </c>
      <c r="F507" s="70" t="s">
        <v>158</v>
      </c>
      <c r="G507" s="70" t="s">
        <v>2211</v>
      </c>
      <c r="H507" s="70" t="s">
        <v>2212</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2228</v>
      </c>
      <c r="B508" s="70">
        <v>102</v>
      </c>
      <c r="C508" s="70">
        <v>17</v>
      </c>
      <c r="D508" s="70">
        <v>6</v>
      </c>
      <c r="E508" s="70">
        <v>2020</v>
      </c>
      <c r="F508" s="70" t="s">
        <v>159</v>
      </c>
      <c r="G508" s="70" t="s">
        <v>2211</v>
      </c>
      <c r="H508" s="70" t="s">
        <v>2212</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2229</v>
      </c>
      <c r="B509" s="70">
        <v>102</v>
      </c>
      <c r="C509" s="70">
        <v>18</v>
      </c>
      <c r="D509" s="70">
        <v>6</v>
      </c>
      <c r="E509" s="70">
        <v>2021</v>
      </c>
      <c r="F509" s="70" t="s">
        <v>160</v>
      </c>
      <c r="G509" s="70" t="s">
        <v>2211</v>
      </c>
      <c r="H509" s="70" t="s">
        <v>2212</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2230</v>
      </c>
      <c r="B510" s="70">
        <v>102</v>
      </c>
      <c r="C510" s="70">
        <v>19</v>
      </c>
      <c r="D510" s="70">
        <v>6</v>
      </c>
      <c r="E510" s="70">
        <v>2022</v>
      </c>
      <c r="F510" s="70" t="s">
        <v>161</v>
      </c>
      <c r="G510" s="70" t="s">
        <v>2211</v>
      </c>
      <c r="H510" s="70" t="s">
        <v>2212</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2231</v>
      </c>
      <c r="B511" s="70">
        <v>102</v>
      </c>
      <c r="C511" s="70">
        <v>20</v>
      </c>
      <c r="D511" s="70">
        <v>6</v>
      </c>
      <c r="E511" s="70">
        <v>2023</v>
      </c>
      <c r="F511" s="70" t="s">
        <v>1539</v>
      </c>
      <c r="G511" s="70" t="s">
        <v>2211</v>
      </c>
      <c r="H511" s="70" t="s">
        <v>2212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2232</v>
      </c>
      <c r="B512" s="70">
        <v>102</v>
      </c>
      <c r="C512" s="70">
        <v>21</v>
      </c>
      <c r="D512" s="70">
        <v>6</v>
      </c>
      <c r="E512" s="70">
        <v>2024</v>
      </c>
      <c r="F512" s="70" t="s">
        <v>1554</v>
      </c>
      <c r="G512" s="70" t="s">
        <v>2211</v>
      </c>
      <c r="H512" s="70" t="s">
        <v>2212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2233</v>
      </c>
      <c r="B513" s="70">
        <v>52</v>
      </c>
      <c r="C513" s="70">
        <v>1</v>
      </c>
      <c r="D513" s="70">
        <v>4</v>
      </c>
      <c r="E513" s="70">
        <v>1990</v>
      </c>
      <c r="F513" s="70" t="s">
        <v>787</v>
      </c>
      <c r="G513" s="70" t="s">
        <v>2234</v>
      </c>
      <c r="H513" s="70" t="s">
        <v>2235</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2236</v>
      </c>
      <c r="B514" s="70">
        <v>53</v>
      </c>
      <c r="C514" s="70">
        <v>2</v>
      </c>
      <c r="D514" s="70">
        <v>4</v>
      </c>
      <c r="E514" s="70">
        <v>2005</v>
      </c>
      <c r="F514" s="70" t="s">
        <v>789</v>
      </c>
      <c r="G514" s="70" t="s">
        <v>2234</v>
      </c>
      <c r="H514" s="70" t="s">
        <v>2235</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2237</v>
      </c>
      <c r="B515" s="70">
        <v>54</v>
      </c>
      <c r="C515" s="70">
        <v>3</v>
      </c>
      <c r="D515" s="70">
        <v>4</v>
      </c>
      <c r="E515" s="70">
        <v>2006</v>
      </c>
      <c r="F515" s="70" t="s">
        <v>790</v>
      </c>
      <c r="G515" s="70" t="s">
        <v>2234</v>
      </c>
      <c r="H515" s="70" t="s">
        <v>2235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2238</v>
      </c>
      <c r="B516" s="70">
        <v>55</v>
      </c>
      <c r="C516" s="70">
        <v>4</v>
      </c>
      <c r="D516" s="70">
        <v>4</v>
      </c>
      <c r="E516" s="70">
        <v>2007</v>
      </c>
      <c r="F516" s="70" t="s">
        <v>791</v>
      </c>
      <c r="G516" s="70" t="s">
        <v>2234</v>
      </c>
      <c r="H516" s="70" t="s">
        <v>2235</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2239</v>
      </c>
      <c r="B517" s="70">
        <v>56</v>
      </c>
      <c r="C517" s="70">
        <v>5</v>
      </c>
      <c r="D517" s="70">
        <v>4</v>
      </c>
      <c r="E517" s="70">
        <v>2008</v>
      </c>
      <c r="F517" s="70" t="s">
        <v>792</v>
      </c>
      <c r="G517" s="70" t="s">
        <v>2234</v>
      </c>
      <c r="H517" s="70" t="s">
        <v>2235</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2240</v>
      </c>
      <c r="B518" s="70">
        <v>57</v>
      </c>
      <c r="C518" s="70">
        <v>6</v>
      </c>
      <c r="D518" s="70">
        <v>4</v>
      </c>
      <c r="E518" s="70">
        <v>2009</v>
      </c>
      <c r="F518" s="70" t="s">
        <v>176</v>
      </c>
      <c r="G518" s="70" t="s">
        <v>2234</v>
      </c>
      <c r="H518" s="70" t="s">
        <v>2235</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2241</v>
      </c>
      <c r="B519" s="70">
        <v>58</v>
      </c>
      <c r="C519" s="70">
        <v>7</v>
      </c>
      <c r="D519" s="70">
        <v>4</v>
      </c>
      <c r="E519" s="70">
        <v>2010</v>
      </c>
      <c r="F519" s="70" t="s">
        <v>177</v>
      </c>
      <c r="G519" s="70" t="s">
        <v>2234</v>
      </c>
      <c r="H519" s="70" t="s">
        <v>2235</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2242</v>
      </c>
      <c r="B520" s="70">
        <v>59</v>
      </c>
      <c r="C520" s="70">
        <v>8</v>
      </c>
      <c r="D520" s="70">
        <v>4</v>
      </c>
      <c r="E520" s="70">
        <v>2011</v>
      </c>
      <c r="F520" s="70" t="s">
        <v>178</v>
      </c>
      <c r="G520" s="1064" t="s">
        <v>2234</v>
      </c>
      <c r="H520" s="70" t="s">
        <v>2235</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2243</v>
      </c>
      <c r="B521" s="70">
        <v>60</v>
      </c>
      <c r="C521" s="70">
        <v>9</v>
      </c>
      <c r="D521" s="70">
        <v>4</v>
      </c>
      <c r="E521" s="70">
        <v>2012</v>
      </c>
      <c r="F521" s="70" t="s">
        <v>179</v>
      </c>
      <c r="G521" s="1064" t="s">
        <v>2234</v>
      </c>
      <c r="H521" s="70" t="s">
        <v>2235</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2244</v>
      </c>
      <c r="B522" s="70">
        <v>61</v>
      </c>
      <c r="C522" s="70">
        <v>10</v>
      </c>
      <c r="D522" s="70">
        <v>4</v>
      </c>
      <c r="E522" s="70">
        <v>2013</v>
      </c>
      <c r="F522" s="70" t="s">
        <v>180</v>
      </c>
      <c r="G522" s="70" t="s">
        <v>2234</v>
      </c>
      <c r="H522" s="70" t="s">
        <v>2235</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2245</v>
      </c>
      <c r="B523" s="70">
        <v>62</v>
      </c>
      <c r="C523" s="70">
        <v>11</v>
      </c>
      <c r="D523" s="70">
        <v>4</v>
      </c>
      <c r="E523" s="70">
        <v>2014</v>
      </c>
      <c r="F523" s="70" t="s">
        <v>181</v>
      </c>
      <c r="G523" s="70" t="s">
        <v>2234</v>
      </c>
      <c r="H523" s="70" t="s">
        <v>2235</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2246</v>
      </c>
      <c r="B524" s="70">
        <v>63</v>
      </c>
      <c r="C524" s="70">
        <v>12</v>
      </c>
      <c r="D524" s="70">
        <v>4</v>
      </c>
      <c r="E524" s="70">
        <v>2015</v>
      </c>
      <c r="F524" s="70" t="s">
        <v>182</v>
      </c>
      <c r="G524" s="70" t="s">
        <v>2234</v>
      </c>
      <c r="H524" s="70" t="s">
        <v>2235</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2247</v>
      </c>
      <c r="B525" s="70">
        <v>64</v>
      </c>
      <c r="C525" s="70">
        <v>13</v>
      </c>
      <c r="D525" s="70">
        <v>4</v>
      </c>
      <c r="E525" s="70">
        <v>2016</v>
      </c>
      <c r="F525" s="70" t="s">
        <v>155</v>
      </c>
      <c r="G525" s="70" t="s">
        <v>2234</v>
      </c>
      <c r="H525" s="70" t="s">
        <v>2235</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2248</v>
      </c>
      <c r="B526" s="70">
        <v>65</v>
      </c>
      <c r="C526" s="70">
        <v>14</v>
      </c>
      <c r="D526" s="70">
        <v>4</v>
      </c>
      <c r="E526" s="70">
        <v>2017</v>
      </c>
      <c r="F526" s="70" t="s">
        <v>156</v>
      </c>
      <c r="G526" s="70" t="s">
        <v>2234</v>
      </c>
      <c r="H526" s="70" t="s">
        <v>2235</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2249</v>
      </c>
      <c r="B527" s="70">
        <v>66</v>
      </c>
      <c r="C527" s="70">
        <v>15</v>
      </c>
      <c r="D527" s="70">
        <v>4</v>
      </c>
      <c r="E527" s="70">
        <v>2018</v>
      </c>
      <c r="F527" s="70" t="s">
        <v>183</v>
      </c>
      <c r="G527" s="70" t="s">
        <v>2234</v>
      </c>
      <c r="H527" s="70" t="s">
        <v>2235</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2250</v>
      </c>
      <c r="B528" s="70">
        <v>67</v>
      </c>
      <c r="C528" s="70">
        <v>16</v>
      </c>
      <c r="D528" s="70">
        <v>4</v>
      </c>
      <c r="E528" s="70">
        <v>2019</v>
      </c>
      <c r="F528" s="70" t="s">
        <v>158</v>
      </c>
      <c r="G528" s="70" t="s">
        <v>2234</v>
      </c>
      <c r="H528" s="70" t="s">
        <v>2235</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2251</v>
      </c>
      <c r="B529" s="70">
        <v>68</v>
      </c>
      <c r="C529" s="70">
        <v>17</v>
      </c>
      <c r="D529" s="70">
        <v>4</v>
      </c>
      <c r="E529" s="70">
        <v>2020</v>
      </c>
      <c r="F529" s="70" t="s">
        <v>159</v>
      </c>
      <c r="G529" s="70" t="s">
        <v>2234</v>
      </c>
      <c r="H529" s="70" t="s">
        <v>2235</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2252</v>
      </c>
      <c r="B530" s="70">
        <v>68</v>
      </c>
      <c r="C530" s="70">
        <v>18</v>
      </c>
      <c r="D530" s="70">
        <v>4</v>
      </c>
      <c r="E530" s="70">
        <v>2021</v>
      </c>
      <c r="F530" s="70" t="s">
        <v>160</v>
      </c>
      <c r="G530" s="70" t="s">
        <v>2234</v>
      </c>
      <c r="H530" s="70" t="s">
        <v>2235</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2253</v>
      </c>
      <c r="B531" s="70">
        <v>68</v>
      </c>
      <c r="C531" s="70">
        <v>19</v>
      </c>
      <c r="D531" s="70">
        <v>4</v>
      </c>
      <c r="E531" s="70">
        <v>2022</v>
      </c>
      <c r="F531" s="70" t="s">
        <v>161</v>
      </c>
      <c r="G531" s="70" t="s">
        <v>2234</v>
      </c>
      <c r="H531" s="70" t="s">
        <v>2235</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2254</v>
      </c>
      <c r="B532" s="70">
        <v>68</v>
      </c>
      <c r="C532" s="70">
        <v>20</v>
      </c>
      <c r="D532" s="70">
        <v>4</v>
      </c>
      <c r="E532" s="70">
        <v>2023</v>
      </c>
      <c r="F532" s="70" t="s">
        <v>1539</v>
      </c>
      <c r="G532" s="70" t="s">
        <v>2234</v>
      </c>
      <c r="H532" s="70" t="s">
        <v>2235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2255</v>
      </c>
      <c r="B533" s="70">
        <v>68</v>
      </c>
      <c r="C533" s="70">
        <v>21</v>
      </c>
      <c r="D533" s="70">
        <v>4</v>
      </c>
      <c r="E533" s="70">
        <v>2024</v>
      </c>
      <c r="F533" s="70" t="s">
        <v>1554</v>
      </c>
      <c r="G533" s="70" t="s">
        <v>2234</v>
      </c>
      <c r="H533" s="70" t="s">
        <v>2235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2256</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2257</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2258</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2259</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2260</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2261</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2262</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2263</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2264</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2265</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2266</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2267</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2268</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2269</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2270</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2271</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2272</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2273</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2274</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256</v>
      </c>
      <c r="C555" s="70">
        <v>1</v>
      </c>
      <c r="D555" s="70">
        <v>16</v>
      </c>
      <c r="E555" s="70">
        <v>1990</v>
      </c>
      <c r="F555" s="70" t="s">
        <v>787</v>
      </c>
      <c r="G555" s="70" t="s">
        <v>2276</v>
      </c>
      <c r="H555" s="70" t="s">
        <v>1700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257</v>
      </c>
      <c r="C556" s="70">
        <v>2</v>
      </c>
      <c r="D556" s="70">
        <v>16</v>
      </c>
      <c r="E556" s="70">
        <v>2005</v>
      </c>
      <c r="F556" s="70" t="s">
        <v>789</v>
      </c>
      <c r="G556" s="70" t="s">
        <v>2276</v>
      </c>
      <c r="H556" s="70" t="s">
        <v>1700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258</v>
      </c>
      <c r="C557" s="70">
        <v>3</v>
      </c>
      <c r="D557" s="70">
        <v>16</v>
      </c>
      <c r="E557" s="70">
        <v>2006</v>
      </c>
      <c r="F557" s="70" t="s">
        <v>790</v>
      </c>
      <c r="G557" s="70" t="s">
        <v>2276</v>
      </c>
      <c r="H557" s="70" t="s">
        <v>1700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259</v>
      </c>
      <c r="C558" s="70">
        <v>4</v>
      </c>
      <c r="D558" s="70">
        <v>16</v>
      </c>
      <c r="E558" s="70">
        <v>2007</v>
      </c>
      <c r="F558" s="70" t="s">
        <v>791</v>
      </c>
      <c r="G558" s="1064" t="s">
        <v>2276</v>
      </c>
      <c r="H558" s="70" t="s">
        <v>1700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260</v>
      </c>
      <c r="C559" s="70">
        <v>5</v>
      </c>
      <c r="D559" s="70">
        <v>16</v>
      </c>
      <c r="E559" s="70">
        <v>2008</v>
      </c>
      <c r="F559" s="70" t="s">
        <v>792</v>
      </c>
      <c r="G559" s="1064" t="s">
        <v>2276</v>
      </c>
      <c r="H559" s="70" t="s">
        <v>1700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261</v>
      </c>
      <c r="C560" s="70">
        <v>6</v>
      </c>
      <c r="D560" s="70">
        <v>16</v>
      </c>
      <c r="E560" s="70">
        <v>2009</v>
      </c>
      <c r="F560" s="70" t="s">
        <v>176</v>
      </c>
      <c r="G560" s="70" t="s">
        <v>2276</v>
      </c>
      <c r="H560" s="70" t="s">
        <v>1700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2282</v>
      </c>
      <c r="B561" s="70">
        <v>262</v>
      </c>
      <c r="C561" s="70">
        <v>7</v>
      </c>
      <c r="D561" s="70">
        <v>16</v>
      </c>
      <c r="E561" s="70">
        <v>2010</v>
      </c>
      <c r="F561" s="70" t="s">
        <v>177</v>
      </c>
      <c r="G561" s="70" t="s">
        <v>2276</v>
      </c>
      <c r="H561" s="70" t="s">
        <v>1700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2283</v>
      </c>
      <c r="B562" s="70">
        <v>263</v>
      </c>
      <c r="C562" s="70">
        <v>8</v>
      </c>
      <c r="D562" s="70">
        <v>16</v>
      </c>
      <c r="E562" s="70">
        <v>2011</v>
      </c>
      <c r="F562" s="70" t="s">
        <v>178</v>
      </c>
      <c r="G562" s="70" t="s">
        <v>2276</v>
      </c>
      <c r="H562" s="70" t="s">
        <v>1700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2284</v>
      </c>
      <c r="B563" s="70">
        <v>264</v>
      </c>
      <c r="C563" s="70">
        <v>9</v>
      </c>
      <c r="D563" s="70">
        <v>16</v>
      </c>
      <c r="E563" s="70">
        <v>2012</v>
      </c>
      <c r="F563" s="70" t="s">
        <v>179</v>
      </c>
      <c r="G563" s="70" t="s">
        <v>2276</v>
      </c>
      <c r="H563" s="70" t="s">
        <v>1700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2285</v>
      </c>
      <c r="B564" s="70">
        <v>265</v>
      </c>
      <c r="C564" s="70">
        <v>10</v>
      </c>
      <c r="D564" s="70">
        <v>16</v>
      </c>
      <c r="E564" s="70">
        <v>2013</v>
      </c>
      <c r="F564" s="70" t="s">
        <v>180</v>
      </c>
      <c r="G564" s="70" t="s">
        <v>2276</v>
      </c>
      <c r="H564" s="70" t="s">
        <v>1700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2286</v>
      </c>
      <c r="B565" s="70">
        <v>266</v>
      </c>
      <c r="C565" s="70">
        <v>11</v>
      </c>
      <c r="D565" s="70">
        <v>16</v>
      </c>
      <c r="E565" s="70">
        <v>2014</v>
      </c>
      <c r="F565" s="70" t="s">
        <v>181</v>
      </c>
      <c r="G565" s="70" t="s">
        <v>2276</v>
      </c>
      <c r="H565" s="70" t="s">
        <v>1700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2287</v>
      </c>
      <c r="B566" s="70">
        <v>267</v>
      </c>
      <c r="C566" s="70">
        <v>12</v>
      </c>
      <c r="D566" s="70">
        <v>16</v>
      </c>
      <c r="E566" s="70">
        <v>2015</v>
      </c>
      <c r="F566" s="70" t="s">
        <v>182</v>
      </c>
      <c r="G566" s="70" t="s">
        <v>2276</v>
      </c>
      <c r="H566" s="70" t="s">
        <v>1700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2288</v>
      </c>
      <c r="B567" s="70">
        <v>268</v>
      </c>
      <c r="C567" s="70">
        <v>13</v>
      </c>
      <c r="D567" s="70">
        <v>16</v>
      </c>
      <c r="E567" s="70">
        <v>2016</v>
      </c>
      <c r="F567" s="70" t="s">
        <v>155</v>
      </c>
      <c r="G567" s="70" t="s">
        <v>2276</v>
      </c>
      <c r="H567" s="70" t="s">
        <v>1700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2289</v>
      </c>
      <c r="B568" s="70">
        <v>269</v>
      </c>
      <c r="C568" s="70">
        <v>14</v>
      </c>
      <c r="D568" s="70">
        <v>16</v>
      </c>
      <c r="E568" s="70">
        <v>2017</v>
      </c>
      <c r="F568" s="70" t="s">
        <v>156</v>
      </c>
      <c r="G568" s="70" t="s">
        <v>2276</v>
      </c>
      <c r="H568" s="70" t="s">
        <v>1700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2290</v>
      </c>
      <c r="B569" s="70">
        <v>270</v>
      </c>
      <c r="C569" s="70">
        <v>15</v>
      </c>
      <c r="D569" s="70">
        <v>16</v>
      </c>
      <c r="E569" s="70">
        <v>2018</v>
      </c>
      <c r="F569" s="70" t="s">
        <v>183</v>
      </c>
      <c r="G569" s="70" t="s">
        <v>2276</v>
      </c>
      <c r="H569" s="70" t="s">
        <v>1700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2291</v>
      </c>
      <c r="B570" s="70">
        <v>271</v>
      </c>
      <c r="C570" s="70">
        <v>16</v>
      </c>
      <c r="D570" s="70">
        <v>16</v>
      </c>
      <c r="E570" s="70">
        <v>2019</v>
      </c>
      <c r="F570" s="70" t="s">
        <v>158</v>
      </c>
      <c r="G570" s="70" t="s">
        <v>2276</v>
      </c>
      <c r="H570" s="70" t="s">
        <v>1700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2292</v>
      </c>
      <c r="B571" s="70">
        <v>272</v>
      </c>
      <c r="C571" s="70">
        <v>17</v>
      </c>
      <c r="D571" s="70">
        <v>16</v>
      </c>
      <c r="E571" s="70">
        <v>2020</v>
      </c>
      <c r="F571" s="70" t="s">
        <v>159</v>
      </c>
      <c r="G571" s="70" t="s">
        <v>2276</v>
      </c>
      <c r="H571" s="70" t="s">
        <v>1700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2293</v>
      </c>
      <c r="B572" s="70">
        <v>272</v>
      </c>
      <c r="C572" s="70">
        <v>18</v>
      </c>
      <c r="D572" s="70">
        <v>16</v>
      </c>
      <c r="E572" s="70">
        <v>2021</v>
      </c>
      <c r="F572" s="70" t="s">
        <v>160</v>
      </c>
      <c r="G572" s="70" t="s">
        <v>2276</v>
      </c>
      <c r="H572" s="70" t="s">
        <v>1700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2294</v>
      </c>
      <c r="B573" s="70">
        <v>272</v>
      </c>
      <c r="C573" s="70">
        <v>19</v>
      </c>
      <c r="D573" s="70">
        <v>16</v>
      </c>
      <c r="E573" s="70">
        <v>2022</v>
      </c>
      <c r="F573" s="70" t="s">
        <v>161</v>
      </c>
      <c r="G573" s="70" t="s">
        <v>2276</v>
      </c>
      <c r="H573" s="70" t="s">
        <v>1700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272</v>
      </c>
      <c r="C574" s="70">
        <v>20</v>
      </c>
      <c r="D574" s="70">
        <v>16</v>
      </c>
      <c r="E574" s="70">
        <v>2023</v>
      </c>
      <c r="F574" s="70" t="s">
        <v>1539</v>
      </c>
      <c r="G574" s="70" t="s">
        <v>2276</v>
      </c>
      <c r="H574" s="70" t="s">
        <v>1700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272</v>
      </c>
      <c r="C575" s="70">
        <v>21</v>
      </c>
      <c r="D575" s="70">
        <v>16</v>
      </c>
      <c r="E575" s="70">
        <v>2024</v>
      </c>
      <c r="F575" s="70" t="s">
        <v>1554</v>
      </c>
      <c r="G575" s="70" t="s">
        <v>2276</v>
      </c>
      <c r="H575" s="70" t="s">
        <v>1700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2303</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2304</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2305</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2306</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2307</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2308</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2309</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2310</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2311</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2312</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2313</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2314</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69</v>
      </c>
      <c r="C597" s="70">
        <v>1</v>
      </c>
      <c r="D597" s="70">
        <v>5</v>
      </c>
      <c r="E597" s="70">
        <v>1990</v>
      </c>
      <c r="F597" s="70" t="s">
        <v>787</v>
      </c>
      <c r="G597" s="1064" t="s">
        <v>2317</v>
      </c>
      <c r="H597" s="70" t="s">
        <v>2318</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70</v>
      </c>
      <c r="C598" s="70">
        <v>2</v>
      </c>
      <c r="D598" s="70">
        <v>5</v>
      </c>
      <c r="E598" s="70">
        <v>2005</v>
      </c>
      <c r="F598" s="70" t="s">
        <v>789</v>
      </c>
      <c r="G598" s="70" t="s">
        <v>2317</v>
      </c>
      <c r="H598" s="70" t="s">
        <v>2318</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71</v>
      </c>
      <c r="C599" s="70">
        <v>3</v>
      </c>
      <c r="D599" s="70">
        <v>5</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72</v>
      </c>
      <c r="C600" s="70">
        <v>4</v>
      </c>
      <c r="D600" s="70">
        <v>5</v>
      </c>
      <c r="E600" s="70">
        <v>2007</v>
      </c>
      <c r="F600" s="70" t="s">
        <v>791</v>
      </c>
      <c r="G600" s="70" t="s">
        <v>2317</v>
      </c>
      <c r="H600" s="70" t="s">
        <v>2318</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73</v>
      </c>
      <c r="C601" s="70">
        <v>5</v>
      </c>
      <c r="D601" s="70">
        <v>5</v>
      </c>
      <c r="E601" s="70">
        <v>2008</v>
      </c>
      <c r="F601" s="70" t="s">
        <v>792</v>
      </c>
      <c r="G601" s="70" t="s">
        <v>2317</v>
      </c>
      <c r="H601" s="70" t="s">
        <v>2318</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74</v>
      </c>
      <c r="C602" s="70">
        <v>6</v>
      </c>
      <c r="D602" s="70">
        <v>5</v>
      </c>
      <c r="E602" s="70">
        <v>2009</v>
      </c>
      <c r="F602" s="70" t="s">
        <v>176</v>
      </c>
      <c r="G602" s="70" t="s">
        <v>2317</v>
      </c>
      <c r="H602" s="70" t="s">
        <v>2318</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2324</v>
      </c>
      <c r="B603" s="70">
        <v>75</v>
      </c>
      <c r="C603" s="70">
        <v>7</v>
      </c>
      <c r="D603" s="70">
        <v>5</v>
      </c>
      <c r="E603" s="70">
        <v>2010</v>
      </c>
      <c r="F603" s="70" t="s">
        <v>177</v>
      </c>
      <c r="G603" s="70" t="s">
        <v>2317</v>
      </c>
      <c r="H603" s="70" t="s">
        <v>2318</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2325</v>
      </c>
      <c r="B604" s="70">
        <v>76</v>
      </c>
      <c r="C604" s="70">
        <v>8</v>
      </c>
      <c r="D604" s="70">
        <v>5</v>
      </c>
      <c r="E604" s="70">
        <v>2011</v>
      </c>
      <c r="F604" s="70" t="s">
        <v>178</v>
      </c>
      <c r="G604" s="70" t="s">
        <v>2317</v>
      </c>
      <c r="H604" s="70" t="s">
        <v>2318</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2326</v>
      </c>
      <c r="B605" s="70">
        <v>77</v>
      </c>
      <c r="C605" s="70">
        <v>9</v>
      </c>
      <c r="D605" s="70">
        <v>5</v>
      </c>
      <c r="E605" s="70">
        <v>2012</v>
      </c>
      <c r="F605" s="70" t="s">
        <v>179</v>
      </c>
      <c r="G605" s="70" t="s">
        <v>2317</v>
      </c>
      <c r="H605" s="70" t="s">
        <v>2318</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2327</v>
      </c>
      <c r="B606" s="70">
        <v>78</v>
      </c>
      <c r="C606" s="70">
        <v>10</v>
      </c>
      <c r="D606" s="70">
        <v>5</v>
      </c>
      <c r="E606" s="70">
        <v>2013</v>
      </c>
      <c r="F606" s="70" t="s">
        <v>180</v>
      </c>
      <c r="G606" s="70" t="s">
        <v>2317</v>
      </c>
      <c r="H606" s="70" t="s">
        <v>2318</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2328</v>
      </c>
      <c r="B607" s="70">
        <v>79</v>
      </c>
      <c r="C607" s="70">
        <v>11</v>
      </c>
      <c r="D607" s="70">
        <v>5</v>
      </c>
      <c r="E607" s="70">
        <v>2014</v>
      </c>
      <c r="F607" s="70" t="s">
        <v>181</v>
      </c>
      <c r="G607" s="70" t="s">
        <v>2317</v>
      </c>
      <c r="H607" s="70" t="s">
        <v>2318</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2329</v>
      </c>
      <c r="B608" s="70">
        <v>80</v>
      </c>
      <c r="C608" s="70">
        <v>12</v>
      </c>
      <c r="D608" s="70">
        <v>5</v>
      </c>
      <c r="E608" s="70">
        <v>2015</v>
      </c>
      <c r="F608" s="70" t="s">
        <v>182</v>
      </c>
      <c r="G608" s="70" t="s">
        <v>2317</v>
      </c>
      <c r="H608" s="70" t="s">
        <v>2318</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2330</v>
      </c>
      <c r="B609" s="70">
        <v>81</v>
      </c>
      <c r="C609" s="70">
        <v>13</v>
      </c>
      <c r="D609" s="70">
        <v>5</v>
      </c>
      <c r="E609" s="70">
        <v>2016</v>
      </c>
      <c r="F609" s="70" t="s">
        <v>155</v>
      </c>
      <c r="G609" s="70" t="s">
        <v>2317</v>
      </c>
      <c r="H609" s="70" t="s">
        <v>2318</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2331</v>
      </c>
      <c r="B610" s="70">
        <v>82</v>
      </c>
      <c r="C610" s="70">
        <v>14</v>
      </c>
      <c r="D610" s="70">
        <v>5</v>
      </c>
      <c r="E610" s="70">
        <v>2017</v>
      </c>
      <c r="F610" s="70" t="s">
        <v>156</v>
      </c>
      <c r="G610" s="70" t="s">
        <v>2317</v>
      </c>
      <c r="H610" s="70" t="s">
        <v>2318</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2332</v>
      </c>
      <c r="B611" s="70">
        <v>83</v>
      </c>
      <c r="C611" s="70">
        <v>15</v>
      </c>
      <c r="D611" s="70">
        <v>5</v>
      </c>
      <c r="E611" s="70">
        <v>2018</v>
      </c>
      <c r="F611" s="70" t="s">
        <v>183</v>
      </c>
      <c r="G611" s="70" t="s">
        <v>2317</v>
      </c>
      <c r="H611" s="70" t="s">
        <v>2318</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2333</v>
      </c>
      <c r="B612" s="70">
        <v>84</v>
      </c>
      <c r="C612" s="70">
        <v>16</v>
      </c>
      <c r="D612" s="70">
        <v>5</v>
      </c>
      <c r="E612" s="70">
        <v>2019</v>
      </c>
      <c r="F612" s="70" t="s">
        <v>158</v>
      </c>
      <c r="G612" s="70" t="s">
        <v>2317</v>
      </c>
      <c r="H612" s="70" t="s">
        <v>2318</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2334</v>
      </c>
      <c r="B613" s="70">
        <v>85</v>
      </c>
      <c r="C613" s="70">
        <v>17</v>
      </c>
      <c r="D613" s="70">
        <v>5</v>
      </c>
      <c r="E613" s="70">
        <v>2020</v>
      </c>
      <c r="F613" s="70" t="s">
        <v>159</v>
      </c>
      <c r="G613" s="70" t="s">
        <v>2317</v>
      </c>
      <c r="H613" s="70" t="s">
        <v>2318</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2335</v>
      </c>
      <c r="B614" s="70">
        <v>85</v>
      </c>
      <c r="C614" s="70">
        <v>18</v>
      </c>
      <c r="D614" s="70">
        <v>5</v>
      </c>
      <c r="E614" s="70">
        <v>2021</v>
      </c>
      <c r="F614" s="70" t="s">
        <v>160</v>
      </c>
      <c r="G614" s="70" t="s">
        <v>2317</v>
      </c>
      <c r="H614" s="70" t="s">
        <v>2318</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2336</v>
      </c>
      <c r="B615" s="70">
        <v>85</v>
      </c>
      <c r="C615" s="70">
        <v>19</v>
      </c>
      <c r="D615" s="70">
        <v>5</v>
      </c>
      <c r="E615" s="70">
        <v>2022</v>
      </c>
      <c r="F615" s="70" t="s">
        <v>161</v>
      </c>
      <c r="G615" s="1064" t="s">
        <v>2317</v>
      </c>
      <c r="H615" s="70" t="s">
        <v>2318</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85</v>
      </c>
      <c r="C616" s="70">
        <v>20</v>
      </c>
      <c r="D616" s="70">
        <v>5</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85</v>
      </c>
      <c r="C617" s="70">
        <v>21</v>
      </c>
      <c r="D617" s="70">
        <v>5</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1958</v>
      </c>
      <c r="B9" s="70">
        <v>1</v>
      </c>
      <c r="C9" s="70">
        <v>1</v>
      </c>
      <c r="D9" s="70">
        <v>1</v>
      </c>
      <c r="E9" s="70">
        <v>1990</v>
      </c>
      <c r="F9" s="70" t="s">
        <v>787</v>
      </c>
      <c r="G9" s="1073" t="s">
        <v>1959</v>
      </c>
      <c r="H9" s="70" t="s">
        <v>1960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1961</v>
      </c>
      <c r="B10" s="70">
        <v>2</v>
      </c>
      <c r="C10" s="70">
        <v>2</v>
      </c>
      <c r="D10" s="70">
        <v>1</v>
      </c>
      <c r="E10" s="70">
        <v>2005</v>
      </c>
      <c r="F10" s="70" t="s">
        <v>789</v>
      </c>
      <c r="G10" s="1073" t="s">
        <v>1959</v>
      </c>
      <c r="H10" s="70" t="s">
        <v>1960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1962</v>
      </c>
      <c r="B11" s="70">
        <v>3</v>
      </c>
      <c r="C11" s="70">
        <v>3</v>
      </c>
      <c r="D11" s="70">
        <v>1</v>
      </c>
      <c r="E11" s="70">
        <v>2006</v>
      </c>
      <c r="F11" s="70" t="s">
        <v>790</v>
      </c>
      <c r="G11" s="1073" t="s">
        <v>1959</v>
      </c>
      <c r="H11" s="70" t="s">
        <v>1960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1963</v>
      </c>
      <c r="B12" s="70">
        <v>4</v>
      </c>
      <c r="C12" s="70">
        <v>4</v>
      </c>
      <c r="D12" s="70">
        <v>1</v>
      </c>
      <c r="E12" s="70">
        <v>2007</v>
      </c>
      <c r="F12" s="70" t="s">
        <v>791</v>
      </c>
      <c r="G12" s="1073" t="s">
        <v>1959</v>
      </c>
      <c r="H12" s="70" t="s">
        <v>1960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1964</v>
      </c>
      <c r="B13" s="70">
        <v>5</v>
      </c>
      <c r="C13" s="70">
        <v>5</v>
      </c>
      <c r="D13" s="70">
        <v>1</v>
      </c>
      <c r="E13" s="70">
        <v>2008</v>
      </c>
      <c r="F13" s="70" t="s">
        <v>792</v>
      </c>
      <c r="G13" s="1073" t="s">
        <v>1959</v>
      </c>
      <c r="H13" s="70" t="s">
        <v>1960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1965</v>
      </c>
      <c r="B14" s="70">
        <v>6</v>
      </c>
      <c r="C14" s="70">
        <v>6</v>
      </c>
      <c r="D14" s="70">
        <v>1</v>
      </c>
      <c r="E14" s="70">
        <v>2009</v>
      </c>
      <c r="F14" s="70" t="s">
        <v>176</v>
      </c>
      <c r="G14" s="1073" t="s">
        <v>1959</v>
      </c>
      <c r="H14" s="70" t="s">
        <v>1960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1966</v>
      </c>
      <c r="B15" s="70">
        <v>7</v>
      </c>
      <c r="C15" s="70">
        <v>7</v>
      </c>
      <c r="D15" s="70">
        <v>1</v>
      </c>
      <c r="E15" s="70">
        <v>2010</v>
      </c>
      <c r="F15" s="70" t="s">
        <v>177</v>
      </c>
      <c r="G15" s="1073" t="s">
        <v>1959</v>
      </c>
      <c r="H15" s="70" t="s">
        <v>1960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1967</v>
      </c>
      <c r="B16" s="70">
        <v>8</v>
      </c>
      <c r="C16" s="70">
        <v>8</v>
      </c>
      <c r="D16" s="70">
        <v>1</v>
      </c>
      <c r="E16" s="70">
        <v>2011</v>
      </c>
      <c r="F16" s="70" t="s">
        <v>178</v>
      </c>
      <c r="G16" s="1073" t="s">
        <v>1959</v>
      </c>
      <c r="H16" s="70" t="s">
        <v>1960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1968</v>
      </c>
      <c r="B17" s="70">
        <v>9</v>
      </c>
      <c r="C17" s="70">
        <v>9</v>
      </c>
      <c r="D17" s="70">
        <v>1</v>
      </c>
      <c r="E17" s="70">
        <v>2012</v>
      </c>
      <c r="F17" s="70" t="s">
        <v>179</v>
      </c>
      <c r="G17" s="1073" t="s">
        <v>1959</v>
      </c>
      <c r="H17" s="70" t="s">
        <v>1960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1969</v>
      </c>
      <c r="B18" s="70">
        <v>10</v>
      </c>
      <c r="C18" s="70">
        <v>10</v>
      </c>
      <c r="D18" s="70">
        <v>1</v>
      </c>
      <c r="E18" s="70">
        <v>2013</v>
      </c>
      <c r="F18" s="70" t="s">
        <v>180</v>
      </c>
      <c r="G18" s="1073" t="s">
        <v>1959</v>
      </c>
      <c r="H18" s="70" t="s">
        <v>1960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1970</v>
      </c>
      <c r="B19" s="70">
        <v>11</v>
      </c>
      <c r="C19" s="70">
        <v>11</v>
      </c>
      <c r="D19" s="70">
        <v>1</v>
      </c>
      <c r="E19" s="70">
        <v>2014</v>
      </c>
      <c r="F19" s="70" t="s">
        <v>181</v>
      </c>
      <c r="G19" s="1073" t="s">
        <v>1959</v>
      </c>
      <c r="H19" s="70" t="s">
        <v>1960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1971</v>
      </c>
      <c r="B20" s="70">
        <v>12</v>
      </c>
      <c r="C20" s="70">
        <v>12</v>
      </c>
      <c r="D20" s="70">
        <v>1</v>
      </c>
      <c r="E20" s="70">
        <v>2015</v>
      </c>
      <c r="F20" s="70" t="s">
        <v>182</v>
      </c>
      <c r="G20" s="1073" t="s">
        <v>1959</v>
      </c>
      <c r="H20" s="70" t="s">
        <v>1960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1972</v>
      </c>
      <c r="B21" s="70">
        <v>13</v>
      </c>
      <c r="C21" s="70">
        <v>13</v>
      </c>
      <c r="D21" s="70">
        <v>1</v>
      </c>
      <c r="E21" s="70">
        <v>2016</v>
      </c>
      <c r="F21" s="70" t="s">
        <v>155</v>
      </c>
      <c r="G21" s="1073" t="s">
        <v>1959</v>
      </c>
      <c r="H21" s="70" t="s">
        <v>1960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1973</v>
      </c>
      <c r="B22" s="70">
        <v>14</v>
      </c>
      <c r="C22" s="70">
        <v>14</v>
      </c>
      <c r="D22" s="70">
        <v>1</v>
      </c>
      <c r="E22" s="70">
        <v>2017</v>
      </c>
      <c r="F22" s="70" t="s">
        <v>156</v>
      </c>
      <c r="G22" s="1073" t="s">
        <v>1959</v>
      </c>
      <c r="H22" s="70" t="s">
        <v>1960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1974</v>
      </c>
      <c r="B23" s="70">
        <v>15</v>
      </c>
      <c r="C23" s="70">
        <v>15</v>
      </c>
      <c r="D23" s="70">
        <v>1</v>
      </c>
      <c r="E23" s="70">
        <v>2018</v>
      </c>
      <c r="F23" s="70" t="s">
        <v>183</v>
      </c>
      <c r="G23" s="1073" t="s">
        <v>1959</v>
      </c>
      <c r="H23" s="70" t="s">
        <v>1960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1975</v>
      </c>
      <c r="B24" s="70">
        <v>16</v>
      </c>
      <c r="C24" s="70">
        <v>16</v>
      </c>
      <c r="D24" s="70">
        <v>1</v>
      </c>
      <c r="E24" s="70">
        <v>2019</v>
      </c>
      <c r="F24" s="70" t="s">
        <v>158</v>
      </c>
      <c r="G24" s="1073" t="s">
        <v>1959</v>
      </c>
      <c r="H24" s="70" t="s">
        <v>1960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1976</v>
      </c>
      <c r="B25" s="70">
        <v>17</v>
      </c>
      <c r="C25" s="70">
        <v>17</v>
      </c>
      <c r="D25" s="70">
        <v>1</v>
      </c>
      <c r="E25" s="70">
        <v>2020</v>
      </c>
      <c r="F25" s="70" t="s">
        <v>159</v>
      </c>
      <c r="G25" s="1073" t="s">
        <v>1959</v>
      </c>
      <c r="H25" s="70" t="s">
        <v>1960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1977</v>
      </c>
      <c r="B26" s="70">
        <v>18</v>
      </c>
      <c r="C26" s="70">
        <v>18</v>
      </c>
      <c r="D26" s="70">
        <v>1</v>
      </c>
      <c r="E26" s="70">
        <v>2021</v>
      </c>
      <c r="F26" s="70" t="s">
        <v>160</v>
      </c>
      <c r="G26" s="1073" t="s">
        <v>1959</v>
      </c>
      <c r="H26" s="70" t="s">
        <v>1960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1978</v>
      </c>
      <c r="B27" s="70">
        <v>19</v>
      </c>
      <c r="C27" s="70">
        <v>19</v>
      </c>
      <c r="D27" s="70">
        <v>1</v>
      </c>
      <c r="E27" s="70">
        <v>2022</v>
      </c>
      <c r="F27" s="70" t="s">
        <v>161</v>
      </c>
      <c r="G27" s="1073" t="s">
        <v>1959</v>
      </c>
      <c r="H27" s="70" t="s">
        <v>1960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1979</v>
      </c>
      <c r="B28" s="70">
        <v>20</v>
      </c>
      <c r="C28" s="70">
        <v>20</v>
      </c>
      <c r="D28" s="70">
        <v>1</v>
      </c>
      <c r="E28" s="70">
        <v>2023</v>
      </c>
      <c r="F28" s="70" t="s">
        <v>1539</v>
      </c>
      <c r="G28" s="1073" t="s">
        <v>1959</v>
      </c>
      <c r="H28" s="70" t="s">
        <v>1960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1980</v>
      </c>
      <c r="B29" s="70">
        <v>21</v>
      </c>
      <c r="C29" s="70">
        <v>21</v>
      </c>
      <c r="D29" s="70">
        <v>1</v>
      </c>
      <c r="E29" s="70">
        <v>2024</v>
      </c>
      <c r="F29" s="70" t="s">
        <v>1554</v>
      </c>
      <c r="G29" s="1073" t="s">
        <v>1959</v>
      </c>
      <c r="H29" s="70" t="s">
        <v>1960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1959</v>
      </c>
      <c r="H30" s="70" t="s">
        <v>1960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1959</v>
      </c>
      <c r="H31" s="70" t="s">
        <v>1960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1959</v>
      </c>
      <c r="H32" s="70" t="s">
        <v>1960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1959</v>
      </c>
      <c r="H33" s="70" t="s">
        <v>1960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1959</v>
      </c>
      <c r="H34" s="70" t="s">
        <v>1960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1959</v>
      </c>
      <c r="H35" s="70" t="s">
        <v>1960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1695</v>
      </c>
      <c r="B13" s="70">
        <v>5</v>
      </c>
      <c r="C13" s="70">
        <v>18</v>
      </c>
      <c r="D13" s="70">
        <v>5</v>
      </c>
      <c r="E13" s="70">
        <v>2024</v>
      </c>
      <c r="F13" s="70" t="s">
        <v>1554</v>
      </c>
      <c r="G13" s="1073" t="s">
        <v>1692</v>
      </c>
      <c r="H13" s="70" t="s">
        <v>1693</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1691</v>
      </c>
      <c r="B18" s="70">
        <v>10</v>
      </c>
      <c r="C18" s="70">
        <v>18</v>
      </c>
      <c r="D18" s="70">
        <v>10</v>
      </c>
      <c r="E18" s="70">
        <v>2024</v>
      </c>
      <c r="F18" s="70" t="s">
        <v>1554</v>
      </c>
      <c r="G18" s="1073" t="s">
        <v>1688</v>
      </c>
      <c r="H18" s="70" t="s">
        <v>1689</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1712</v>
      </c>
      <c r="B19" s="70">
        <v>11</v>
      </c>
      <c r="C19" s="70">
        <v>18</v>
      </c>
      <c r="D19" s="70">
        <v>11</v>
      </c>
      <c r="E19" s="70">
        <v>2024</v>
      </c>
      <c r="F19" s="70" t="s">
        <v>1554</v>
      </c>
      <c r="G19" s="1073" t="s">
        <v>1709</v>
      </c>
      <c r="H19" s="70" t="s">
        <v>1710</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1696</v>
      </c>
      <c r="H23" s="70" t="s">
        <v>1697</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1716</v>
      </c>
      <c r="B29" s="70">
        <v>21</v>
      </c>
      <c r="C29" s="70">
        <v>18</v>
      </c>
      <c r="D29" s="70">
        <v>21</v>
      </c>
      <c r="E29" s="70">
        <v>2024</v>
      </c>
      <c r="F29" s="70" t="s">
        <v>1554</v>
      </c>
      <c r="G29" s="1073" t="s">
        <v>1713</v>
      </c>
      <c r="H29" s="70" t="s">
        <v>1714</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1980</v>
      </c>
      <c r="B38" s="70">
        <v>30</v>
      </c>
      <c r="C38" s="70">
        <v>18</v>
      </c>
      <c r="D38" s="70">
        <v>30</v>
      </c>
      <c r="E38" s="70">
        <v>2024</v>
      </c>
      <c r="F38" s="70" t="s">
        <v>1554</v>
      </c>
      <c r="G38" s="1073" t="s">
        <v>1959</v>
      </c>
      <c r="H38" s="70" t="s">
        <v>1960</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1683</v>
      </c>
      <c r="B42" s="70">
        <v>34</v>
      </c>
      <c r="C42" s="70">
        <v>18</v>
      </c>
      <c r="D42" s="70">
        <v>34</v>
      </c>
      <c r="E42" s="70">
        <v>2024</v>
      </c>
      <c r="F42" s="70" t="s">
        <v>1554</v>
      </c>
      <c r="G42" s="1073" t="s">
        <v>1680</v>
      </c>
      <c r="H42" s="70" t="s">
        <v>1681</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1679</v>
      </c>
      <c r="B44" s="70">
        <v>36</v>
      </c>
      <c r="C44" s="70">
        <v>18</v>
      </c>
      <c r="D44" s="70">
        <v>36</v>
      </c>
      <c r="E44" s="70">
        <v>2024</v>
      </c>
      <c r="F44" s="70" t="s">
        <v>1554</v>
      </c>
      <c r="G44" s="1073" t="s">
        <v>1676</v>
      </c>
      <c r="H44" s="70" t="s">
        <v>1677</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1694</v>
      </c>
      <c r="B193" s="70">
        <v>185</v>
      </c>
      <c r="C193" s="70">
        <v>16</v>
      </c>
      <c r="D193" s="70">
        <v>5</v>
      </c>
      <c r="E193" s="70">
        <v>2022</v>
      </c>
      <c r="F193" s="70" t="s">
        <v>161</v>
      </c>
      <c r="G193" s="1073" t="s">
        <v>1692</v>
      </c>
      <c r="H193" s="70" t="s">
        <v>1693</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1690</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1711</v>
      </c>
      <c r="B199" s="70">
        <v>191</v>
      </c>
      <c r="C199" s="70">
        <v>16</v>
      </c>
      <c r="D199" s="70">
        <v>11</v>
      </c>
      <c r="E199" s="70">
        <v>2022</v>
      </c>
      <c r="F199" s="70" t="s">
        <v>161</v>
      </c>
      <c r="G199" s="1073" t="s">
        <v>1709</v>
      </c>
      <c r="H199" s="70" t="s">
        <v>1710</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1698</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1715</v>
      </c>
      <c r="B209" s="70">
        <v>201</v>
      </c>
      <c r="C209" s="70">
        <v>16</v>
      </c>
      <c r="D209" s="70">
        <v>21</v>
      </c>
      <c r="E209" s="70">
        <v>2022</v>
      </c>
      <c r="F209" s="70" t="s">
        <v>161</v>
      </c>
      <c r="G209" s="1073" t="s">
        <v>1713</v>
      </c>
      <c r="H209" s="70" t="s">
        <v>1714</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1978</v>
      </c>
      <c r="B218" s="70">
        <v>210</v>
      </c>
      <c r="C218" s="70">
        <v>16</v>
      </c>
      <c r="D218" s="70">
        <v>30</v>
      </c>
      <c r="E218" s="70">
        <v>2022</v>
      </c>
      <c r="F218" s="70" t="s">
        <v>161</v>
      </c>
      <c r="G218" s="1073" t="s">
        <v>1959</v>
      </c>
      <c r="H218" s="70" t="s">
        <v>1960</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1682</v>
      </c>
      <c r="B222" s="70">
        <v>214</v>
      </c>
      <c r="C222" s="70">
        <v>16</v>
      </c>
      <c r="D222" s="70">
        <v>34</v>
      </c>
      <c r="E222" s="70">
        <v>2022</v>
      </c>
      <c r="F222" s="70" t="s">
        <v>161</v>
      </c>
      <c r="G222" s="1073" t="s">
        <v>1680</v>
      </c>
      <c r="H222" s="70" t="s">
        <v>1681</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1678</v>
      </c>
      <c r="B224" s="70">
        <v>216</v>
      </c>
      <c r="C224" s="70">
        <v>16</v>
      </c>
      <c r="D224" s="70">
        <v>36</v>
      </c>
      <c r="E224" s="70">
        <v>2022</v>
      </c>
      <c r="F224" s="70" t="s">
        <v>161</v>
      </c>
      <c r="G224" s="1073" t="s">
        <v>1676</v>
      </c>
      <c r="H224" s="70" t="s">
        <v>1677</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1959</v>
      </c>
      <c r="H6" s="77" t="s">
        <v>1960</v>
      </c>
      <c r="I6" s="77" t="s">
        <v>2448</v>
      </c>
      <c r="J6" s="77" t="s">
        <v>2449</v>
      </c>
      <c r="K6" s="1080">
        <v>54</v>
      </c>
      <c r="L6" s="1081">
        <v>32</v>
      </c>
      <c r="M6" s="1044"/>
      <c r="N6" s="988">
        <v>1</v>
      </c>
      <c r="O6" s="77" t="s">
        <v>1718</v>
      </c>
      <c r="P6" s="77" t="s">
        <v>1719</v>
      </c>
      <c r="Q6" s="77" t="s">
        <v>1501</v>
      </c>
      <c r="R6" s="16"/>
      <c r="S6" s="77">
        <v>1</v>
      </c>
      <c r="T6" s="77" t="s">
        <v>1959</v>
      </c>
      <c r="U6" s="77" t="s">
        <v>1960</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2427</v>
      </c>
      <c r="AE9" s="77" t="s">
        <v>2428</v>
      </c>
      <c r="AF9" s="77" t="s">
        <v>1501</v>
      </c>
    </row>
    <row r="10" spans="1:32" ht="12">
      <c r="A10" s="16"/>
      <c r="B10" s="16"/>
      <c r="C10" s="16"/>
      <c r="D10" s="16"/>
      <c r="F10" s="75" t="s">
        <v>1501</v>
      </c>
      <c r="G10" s="76" t="s">
        <v>1959</v>
      </c>
      <c r="H10" s="77" t="s">
        <v>1960</v>
      </c>
      <c r="I10" s="77" t="s">
        <v>2448</v>
      </c>
      <c r="J10" s="77" t="s">
        <v>2449</v>
      </c>
      <c r="K10" s="1079">
        <v>54</v>
      </c>
      <c r="L10" s="1045">
        <v>32</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1692</v>
      </c>
      <c r="AE10" s="77" t="s">
        <v>1693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2356</v>
      </c>
      <c r="AE11" s="77" t="s">
        <v>2357</v>
      </c>
      <c r="AF11" s="77" t="s">
        <v>1501</v>
      </c>
    </row>
    <row r="12" spans="1:32" ht="12">
      <c r="A12" s="16"/>
      <c r="B12" s="16"/>
      <c r="C12" s="16"/>
      <c r="D12" s="16"/>
      <c r="F12" s="75" t="s">
        <v>1505</v>
      </c>
      <c r="G12" s="76" t="s">
        <v>1959</v>
      </c>
      <c r="H12" s="77"/>
      <c r="I12" s="77" t="s">
        <v>1959</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1936</v>
      </c>
      <c r="P16" s="77" t="s">
        <v>1937</v>
      </c>
      <c r="Q16" s="77" t="s">
        <v>1501</v>
      </c>
      <c r="R16" s="16"/>
      <c r="S16" s="16"/>
      <c r="T16" s="16"/>
      <c r="U16" s="16"/>
      <c r="V16" s="16"/>
      <c r="W16" s="16"/>
      <c r="X16" s="77">
        <v>11</v>
      </c>
      <c r="Y16" s="692" t="s">
        <v>1936</v>
      </c>
      <c r="Z16" s="77" t="s">
        <v>1937</v>
      </c>
      <c r="AA16" s="77" t="s">
        <v>1501</v>
      </c>
      <c r="AB16" s="16"/>
      <c r="AC16" s="77">
        <v>11</v>
      </c>
      <c r="AD16" s="77" t="s">
        <v>1709</v>
      </c>
      <c r="AE16" s="77" t="s">
        <v>1710</v>
      </c>
      <c r="AF16" s="77" t="s">
        <v>1501</v>
      </c>
    </row>
    <row r="17" spans="1:32" ht="12">
      <c r="A17" s="16"/>
      <c r="B17" s="16"/>
      <c r="C17" s="16"/>
      <c r="D17" s="16"/>
      <c r="E17" s="16"/>
      <c r="F17" s="16"/>
      <c r="G17" s="16"/>
      <c r="H17" s="16"/>
      <c r="I17" s="16"/>
      <c r="J17" s="16"/>
      <c r="K17" s="1044"/>
      <c r="L17" s="1044"/>
      <c r="M17" s="1044"/>
      <c r="N17" s="988">
        <v>12</v>
      </c>
      <c r="O17" s="77" t="s">
        <v>1959</v>
      </c>
      <c r="P17" s="77" t="s">
        <v>1960</v>
      </c>
      <c r="Q17" s="77" t="s">
        <v>1501</v>
      </c>
      <c r="R17" s="16"/>
      <c r="S17" s="16"/>
      <c r="T17" s="16"/>
      <c r="U17" s="16"/>
      <c r="V17" s="16"/>
      <c r="W17" s="16"/>
      <c r="X17" s="77">
        <v>12</v>
      </c>
      <c r="Y17" s="692" t="s">
        <v>1959</v>
      </c>
      <c r="Z17" s="77" t="s">
        <v>1960</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2066</v>
      </c>
      <c r="P22" s="77" t="s">
        <v>2067</v>
      </c>
      <c r="Q22" s="77" t="s">
        <v>1501</v>
      </c>
      <c r="R22" s="16"/>
      <c r="S22" s="16"/>
      <c r="T22" s="16"/>
      <c r="U22" s="16"/>
      <c r="V22" s="16"/>
      <c r="W22" s="16"/>
      <c r="X22" s="77">
        <v>17</v>
      </c>
      <c r="Y22" s="692" t="s">
        <v>2066</v>
      </c>
      <c r="Z22" s="77" t="s">
        <v>2067</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2146</v>
      </c>
      <c r="P26" s="77" t="s">
        <v>2147</v>
      </c>
      <c r="Q26" s="77" t="s">
        <v>1501</v>
      </c>
      <c r="R26" s="16"/>
      <c r="S26" s="16"/>
      <c r="T26" s="16"/>
      <c r="U26" s="16"/>
      <c r="V26" s="16"/>
      <c r="W26" s="16"/>
      <c r="X26" s="77">
        <v>21</v>
      </c>
      <c r="Y26" s="692" t="s">
        <v>2146</v>
      </c>
      <c r="Z26" s="77" t="s">
        <v>2147</v>
      </c>
      <c r="AA26" s="77" t="s">
        <v>1501</v>
      </c>
      <c r="AB26" s="16"/>
      <c r="AC26" s="77">
        <v>21</v>
      </c>
      <c r="AD26" s="77" t="s">
        <v>1713</v>
      </c>
      <c r="AE26" s="77" t="s">
        <v>1714</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2188</v>
      </c>
      <c r="P28" s="77" t="s">
        <v>2189</v>
      </c>
      <c r="Q28" s="77" t="s">
        <v>1501</v>
      </c>
      <c r="R28" s="16"/>
      <c r="S28" s="16"/>
      <c r="T28" s="16"/>
      <c r="U28" s="16"/>
      <c r="V28" s="16"/>
      <c r="W28" s="16"/>
      <c r="X28" s="77">
        <v>23</v>
      </c>
      <c r="Y28" s="692" t="s">
        <v>2188</v>
      </c>
      <c r="Z28" s="77" t="s">
        <v>2189</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2211</v>
      </c>
      <c r="P29" s="77" t="s">
        <v>2212</v>
      </c>
      <c r="Q29" s="77" t="s">
        <v>1501</v>
      </c>
      <c r="R29" s="16"/>
      <c r="S29" s="16"/>
      <c r="T29" s="16"/>
      <c r="U29" s="16"/>
      <c r="V29" s="16"/>
      <c r="W29" s="16"/>
      <c r="X29" s="77">
        <v>24</v>
      </c>
      <c r="Y29" s="692" t="s">
        <v>2211</v>
      </c>
      <c r="Z29" s="77" t="s">
        <v>2212</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2234</v>
      </c>
      <c r="P30" s="77" t="s">
        <v>2235</v>
      </c>
      <c r="Q30" s="77" t="s">
        <v>1501</v>
      </c>
      <c r="R30" s="16"/>
      <c r="S30" s="16"/>
      <c r="T30" s="16"/>
      <c r="U30" s="16"/>
      <c r="V30" s="16"/>
      <c r="W30" s="16"/>
      <c r="X30" s="77">
        <v>25</v>
      </c>
      <c r="Y30" s="692" t="s">
        <v>2234</v>
      </c>
      <c r="Z30" s="77" t="s">
        <v>2235</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2276</v>
      </c>
      <c r="P32" s="77" t="s">
        <v>1700</v>
      </c>
      <c r="Q32" s="77" t="s">
        <v>1501</v>
      </c>
      <c r="R32" s="16"/>
      <c r="S32" s="16"/>
      <c r="T32" s="16"/>
      <c r="U32" s="16"/>
      <c r="V32" s="16"/>
      <c r="W32" s="16"/>
      <c r="X32" s="77">
        <v>27</v>
      </c>
      <c r="Y32" s="692" t="s">
        <v>2276</v>
      </c>
      <c r="Z32" s="77" t="s">
        <v>1700</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1959</v>
      </c>
      <c r="AE35" s="77" t="s">
        <v>1960</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1680</v>
      </c>
      <c r="AE39" s="77" t="s">
        <v>1681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1676</v>
      </c>
      <c r="AE41" s="77" t="s">
        <v>1677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十津川村</v>
      </c>
      <c r="K4" s="70" t="str">
        <f>HLOOKUP(K3,比較地域マスタ!$E$5:$L$6,2,0)</f>
        <v>29449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十津川村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1.8421947304473001</v>
      </c>
      <c r="BB5" s="29"/>
      <c r="BC5" s="17"/>
      <c r="BD5" s="1005">
        <f>SUM(BC6:BC8)</f>
        <v>2.4528491245832322</v>
      </c>
      <c r="BE5" s="29"/>
      <c r="BF5" s="17"/>
      <c r="BG5" s="1005">
        <f>AK35</f>
        <v>2.5031289962180807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0.302817163916063</v>
      </c>
      <c r="BA6" s="17"/>
      <c r="BB6" s="29"/>
      <c r="BC6" s="1005">
        <f>O32</f>
        <v>0.7401637656013883</v>
      </c>
      <c r="BD6" s="17"/>
      <c r="BE6" s="29"/>
      <c r="BF6" s="1005">
        <f>AK36</f>
        <v>0.39282253750847979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0.99654635640788602</v>
      </c>
      <c r="BA7" s="17"/>
      <c r="BB7" s="29"/>
      <c r="BC7" s="1005">
        <f>O33</f>
        <v>0.73197918056390543</v>
      </c>
      <c r="BD7" s="17"/>
      <c r="BE7" s="29"/>
      <c r="BF7" s="1005">
        <f t="shared" ref="BF7:BF8" si="0">AK37</f>
        <v>0.71187055617083106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0.542831210123351</v>
      </c>
      <c r="BA8" s="17"/>
      <c r="BB8" s="29"/>
      <c r="BC8" s="1005">
        <f>O34</f>
        <v>0.98070617841793861</v>
      </c>
      <c r="BD8" s="17"/>
      <c r="BE8" s="29"/>
      <c r="BF8" s="1005">
        <f t="shared" si="0"/>
        <v>1.3984359025387698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26.228821290120134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4.3948603807977893</v>
      </c>
      <c r="BA9" s="1005">
        <f>AZ9</f>
        <v>4.3948603807977893</v>
      </c>
      <c r="BB9" s="29"/>
      <c r="BC9" s="1005">
        <f>O35</f>
        <v>6.7987588474191778</v>
      </c>
      <c r="BD9" s="1005">
        <f>BC9</f>
        <v>6.7987588474191778</v>
      </c>
      <c r="BE9" s="29"/>
      <c r="BF9" s="1005">
        <f>AK39</f>
        <v>3.9728282086646223</v>
      </c>
      <c r="BG9" s="1005">
        <f>AK39</f>
        <v>3.9728282086646223</v>
      </c>
      <c r="BH9" s="29"/>
    </row>
    <row r="10" spans="1:62" ht="17.100000000000001" customHeight="1" thickBot="1">
      <c r="B10" s="323"/>
      <c r="C10" s="324"/>
      <c r="D10" s="326"/>
      <c r="E10" s="326"/>
      <c r="F10" s="326"/>
      <c r="G10" s="325"/>
      <c r="H10" s="325"/>
      <c r="I10" s="326"/>
      <c r="J10" s="327"/>
      <c r="K10" s="334"/>
      <c r="L10" s="246" t="s">
        <v>114</v>
      </c>
      <c r="M10" s="246"/>
      <c r="N10" s="563"/>
      <c r="O10" s="906">
        <f>SUM(O11:O13)</f>
        <v>1.8421947304473001</v>
      </c>
      <c r="P10" s="453">
        <f t="shared" ref="P10:P22" si="1">O10/$O$9</f>
        <v>7.0235513447995376E-2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5.9957140342748829</v>
      </c>
      <c r="BA10" s="1005">
        <f>AZ10</f>
        <v>5.9957140342748829</v>
      </c>
      <c r="BB10" s="29"/>
      <c r="BC10" s="1005">
        <f>O36</f>
        <v>7.4554561743419399</v>
      </c>
      <c r="BD10" s="1005">
        <f>BC10</f>
        <v>7.4554561743419399</v>
      </c>
      <c r="BE10" s="29"/>
      <c r="BF10" s="1005">
        <f>AK40</f>
        <v>4.294504044170675</v>
      </c>
      <c r="BG10" s="1005">
        <f>AK40</f>
        <v>4.294504044170675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0.302817163916063</v>
      </c>
      <c r="P11" s="454">
        <f t="shared" si="1"/>
        <v>1.154520672380074E-2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13.335384272600161</v>
      </c>
      <c r="BB11" s="29"/>
      <c r="BC11" s="1005"/>
      <c r="BD11" s="1005">
        <f>SUM(BC12:BC14)</f>
        <v>11.780029342318937</v>
      </c>
      <c r="BE11" s="29"/>
      <c r="BF11" s="17"/>
      <c r="BG11" s="1005">
        <f>AK41</f>
        <v>9.8965355680394467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0.99654635640788602</v>
      </c>
      <c r="P12" s="454">
        <f t="shared" si="1"/>
        <v>3.7994324845366377E-2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13.068502416859801</v>
      </c>
      <c r="BA12" s="17"/>
      <c r="BB12" s="29"/>
      <c r="BC12" s="1005">
        <f>O38</f>
        <v>11.49002584547023</v>
      </c>
      <c r="BD12" s="17"/>
      <c r="BE12" s="29"/>
      <c r="BF12" s="1005">
        <f>AK42</f>
        <v>9.722280834218477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0.542831210123351</v>
      </c>
      <c r="P13" s="454">
        <f t="shared" si="1"/>
        <v>2.0695981878828255E-2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0.26688185574036</v>
      </c>
      <c r="BA13" s="17"/>
      <c r="BB13" s="29"/>
      <c r="BC13" s="1005">
        <f>O41</f>
        <v>0.29000349684870702</v>
      </c>
      <c r="BD13" s="17"/>
      <c r="BE13" s="29"/>
      <c r="BF13" s="1005">
        <f>AK45</f>
        <v>0.17425473382096943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4.3948603807977893</v>
      </c>
      <c r="P14" s="453">
        <f t="shared" si="1"/>
        <v>0.16755844009098664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5.9957140342748829</v>
      </c>
      <c r="P15" s="453">
        <f t="shared" si="1"/>
        <v>0.22859258401113691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0.6606678720000001</v>
      </c>
      <c r="BA15" s="1005">
        <f>AZ15</f>
        <v>0.6606678720000001</v>
      </c>
      <c r="BB15" s="29"/>
      <c r="BC15" s="1005">
        <f>O43</f>
        <v>0.48899277306</v>
      </c>
      <c r="BD15" s="1005">
        <f>BC15</f>
        <v>0.48899277306</v>
      </c>
      <c r="BE15" s="29"/>
      <c r="BF15" s="1005">
        <f>AK47</f>
        <v>0.52812726399999999</v>
      </c>
      <c r="BG15" s="1005">
        <f>AK47</f>
        <v>0.52812726399999999</v>
      </c>
      <c r="BH15" s="29"/>
    </row>
    <row r="16" spans="1:62" ht="17.100000000000001" customHeight="1" thickBot="1">
      <c r="B16" s="323"/>
      <c r="C16" s="324"/>
      <c r="D16" s="326"/>
      <c r="E16" s="326"/>
      <c r="F16" s="326"/>
      <c r="G16" s="325"/>
      <c r="H16" s="325"/>
      <c r="I16" s="326"/>
      <c r="J16" s="327"/>
      <c r="K16" s="335"/>
      <c r="L16" s="246" t="s">
        <v>128</v>
      </c>
      <c r="M16" s="344"/>
      <c r="N16" s="345"/>
      <c r="O16" s="906">
        <f>SUM(O18:O21)</f>
        <v>13.335384272600161</v>
      </c>
      <c r="P16" s="453">
        <f t="shared" si="1"/>
        <v>0.50842484018232759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13.068502416859801</v>
      </c>
      <c r="P17" s="454">
        <f t="shared" si="1"/>
        <v>0.49824970296253612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5.0276694675130802</v>
      </c>
      <c r="P18" s="454">
        <f t="shared" si="1"/>
        <v>0.19168491835379967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8.0408329493467203</v>
      </c>
      <c r="P19" s="454">
        <f t="shared" si="1"/>
        <v>0.30656478460873648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0.26688185574036</v>
      </c>
      <c r="P20" s="454">
        <f t="shared" si="1"/>
        <v>1.0175137219791458E-2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0.6606678720000001</v>
      </c>
      <c r="P22" s="612">
        <f t="shared" si="1"/>
        <v>2.5188622267553452E-2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2.1689467020710045</v>
      </c>
      <c r="AZ22" s="1005">
        <f t="shared" si="3"/>
        <v>2.3760070665118866</v>
      </c>
      <c r="BA22" s="1005">
        <f t="shared" si="3"/>
        <v>2.572081087207692</v>
      </c>
      <c r="BB22" s="1005">
        <f t="shared" si="3"/>
        <v>2.5788298966034455</v>
      </c>
      <c r="BC22" s="1005">
        <f t="shared" si="3"/>
        <v>2.4528491245832322</v>
      </c>
      <c r="BD22" s="1005">
        <f t="shared" si="3"/>
        <v>2.6207096438539925</v>
      </c>
      <c r="BE22" s="1005">
        <f t="shared" si="3"/>
        <v>3.2008857028802025</v>
      </c>
      <c r="BF22" s="1005">
        <f t="shared" si="3"/>
        <v>2.8148903345596867</v>
      </c>
      <c r="BG22" s="1005">
        <f t="shared" si="3"/>
        <v>2.4718961986957595</v>
      </c>
      <c r="BH22" s="1005">
        <f t="shared" si="3"/>
        <v>2.2006540438971145</v>
      </c>
      <c r="BI22" s="1005">
        <f t="shared" si="3"/>
        <v>2.112522543985234</v>
      </c>
      <c r="BJ22" s="1005">
        <f t="shared" si="3"/>
        <v>2.7807798600871445</v>
      </c>
      <c r="BK22" s="1005">
        <f t="shared" si="3"/>
        <v>2.818525009393662</v>
      </c>
      <c r="BL22" s="1005">
        <f t="shared" si="3"/>
        <v>2.5031289962180807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4.874385075298135</v>
      </c>
      <c r="AZ23" s="1005">
        <f t="shared" ref="AZ23:BL23" si="4">Y39</f>
        <v>5.2842868093104363</v>
      </c>
      <c r="BA23" s="1005">
        <f t="shared" si="4"/>
        <v>6.4663087549262093</v>
      </c>
      <c r="BB23" s="1005">
        <f t="shared" si="4"/>
        <v>6.6330140600105754</v>
      </c>
      <c r="BC23" s="1005">
        <f t="shared" si="4"/>
        <v>6.7987588474191778</v>
      </c>
      <c r="BD23" s="1005">
        <f t="shared" si="4"/>
        <v>6.1100397936704942</v>
      </c>
      <c r="BE23" s="1005">
        <f t="shared" si="4"/>
        <v>6.3270996897848786</v>
      </c>
      <c r="BF23" s="1005">
        <f t="shared" si="4"/>
        <v>5.5531991439593815</v>
      </c>
      <c r="BG23" s="1005">
        <f t="shared" si="4"/>
        <v>4.9977751446262753</v>
      </c>
      <c r="BH23" s="1005">
        <f t="shared" si="4"/>
        <v>4.425959884854759</v>
      </c>
      <c r="BI23" s="1005">
        <f t="shared" si="4"/>
        <v>3.9443861948787067</v>
      </c>
      <c r="BJ23" s="1005">
        <f t="shared" si="4"/>
        <v>3.4330875379153158</v>
      </c>
      <c r="BK23" s="1005">
        <f t="shared" si="4"/>
        <v>3.4609618574856555</v>
      </c>
      <c r="BL23" s="1005">
        <f t="shared" si="4"/>
        <v>3.9728282086646223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5.3932926947125033</v>
      </c>
      <c r="AZ24" s="1005">
        <f t="shared" ref="AZ24:BL24" si="5">Y40</f>
        <v>5.3153324346560158</v>
      </c>
      <c r="BA24" s="1005">
        <f t="shared" si="5"/>
        <v>6.6211476192921506</v>
      </c>
      <c r="BB24" s="1005">
        <f t="shared" si="5"/>
        <v>7.2527517389461913</v>
      </c>
      <c r="BC24" s="1005">
        <f t="shared" si="5"/>
        <v>7.4554561743419399</v>
      </c>
      <c r="BD24" s="1005">
        <f t="shared" si="5"/>
        <v>7.1941610247405388</v>
      </c>
      <c r="BE24" s="1005">
        <f t="shared" si="5"/>
        <v>6.6586864418145906</v>
      </c>
      <c r="BF24" s="1005">
        <f t="shared" si="5"/>
        <v>6.7626630326184838</v>
      </c>
      <c r="BG24" s="1005">
        <f t="shared" si="5"/>
        <v>5.8025170056042583</v>
      </c>
      <c r="BH24" s="1005">
        <f t="shared" si="5"/>
        <v>4.3987443744885288</v>
      </c>
      <c r="BI24" s="1005">
        <f t="shared" si="5"/>
        <v>4.5656334475807787</v>
      </c>
      <c r="BJ24" s="1005">
        <f t="shared" si="5"/>
        <v>4.14371711807674</v>
      </c>
      <c r="BK24" s="1005">
        <f t="shared" si="5"/>
        <v>4.081129771309886</v>
      </c>
      <c r="BL24" s="1005">
        <f t="shared" si="5"/>
        <v>4.294504044170675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11.806704341582867</v>
      </c>
      <c r="AZ25" s="1005">
        <f t="shared" ref="AZ25:BL25" si="6">Y41</f>
        <v>11.858218858074629</v>
      </c>
      <c r="BA25" s="1005">
        <f t="shared" si="6"/>
        <v>11.605339321742894</v>
      </c>
      <c r="BB25" s="1005">
        <f t="shared" si="6"/>
        <v>11.804935190460521</v>
      </c>
      <c r="BC25" s="1005">
        <f t="shared" si="6"/>
        <v>11.780029342318937</v>
      </c>
      <c r="BD25" s="1005">
        <f t="shared" si="6"/>
        <v>11.626414442724007</v>
      </c>
      <c r="BE25" s="1005">
        <f t="shared" si="6"/>
        <v>11.55836323347221</v>
      </c>
      <c r="BF25" s="1005">
        <f t="shared" si="6"/>
        <v>11.586773819983989</v>
      </c>
      <c r="BG25" s="1005">
        <f t="shared" si="6"/>
        <v>11.395095158023821</v>
      </c>
      <c r="BH25" s="1005">
        <f t="shared" si="6"/>
        <v>11.118462301166646</v>
      </c>
      <c r="BI25" s="1005">
        <f t="shared" si="6"/>
        <v>10.683785268385181</v>
      </c>
      <c r="BJ25" s="1005">
        <f t="shared" si="6"/>
        <v>9.8851682628238038</v>
      </c>
      <c r="BK25" s="1005">
        <f t="shared" si="6"/>
        <v>9.9322605528322629</v>
      </c>
      <c r="BL25" s="1005">
        <f t="shared" si="6"/>
        <v>9.8965355680394467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0.33833265087999997</v>
      </c>
      <c r="AZ26" s="1005">
        <f t="shared" si="7"/>
        <v>0.381581948</v>
      </c>
      <c r="BA26" s="1005">
        <f t="shared" si="7"/>
        <v>0.7119608232800001</v>
      </c>
      <c r="BB26" s="1005">
        <f t="shared" si="7"/>
        <v>0.42725166462000003</v>
      </c>
      <c r="BC26" s="1005">
        <f t="shared" si="7"/>
        <v>0.48899277306</v>
      </c>
      <c r="BD26" s="1005">
        <f t="shared" si="7"/>
        <v>0.41893679352000007</v>
      </c>
      <c r="BE26" s="1005">
        <f t="shared" si="7"/>
        <v>0.45522518160000008</v>
      </c>
      <c r="BF26" s="1005">
        <f t="shared" si="7"/>
        <v>0.53449508699999992</v>
      </c>
      <c r="BG26" s="1005">
        <f t="shared" si="7"/>
        <v>0.37041861250800001</v>
      </c>
      <c r="BH26" s="1005">
        <f t="shared" si="7"/>
        <v>0.7934141576399999</v>
      </c>
      <c r="BI26" s="1005">
        <f t="shared" si="7"/>
        <v>0.38028849549999993</v>
      </c>
      <c r="BJ26" s="1005">
        <f t="shared" si="7"/>
        <v>0.52404340032000007</v>
      </c>
      <c r="BK26" s="1005">
        <f t="shared" si="7"/>
        <v>0.55855724995199996</v>
      </c>
      <c r="BL26" s="1005">
        <f t="shared" si="7"/>
        <v>0.52812726399999999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24.58166146454451</v>
      </c>
      <c r="AZ27" s="1005">
        <f t="shared" si="8"/>
        <v>25.21542711655297</v>
      </c>
      <c r="BA27" s="1005">
        <f t="shared" si="8"/>
        <v>27.976837606448946</v>
      </c>
      <c r="BB27" s="1005">
        <f t="shared" si="8"/>
        <v>28.696782550640734</v>
      </c>
      <c r="BC27" s="1005">
        <f t="shared" si="8"/>
        <v>28.976086261723289</v>
      </c>
      <c r="BD27" s="1005">
        <f t="shared" si="8"/>
        <v>27.970261698509031</v>
      </c>
      <c r="BE27" s="1005">
        <f t="shared" si="8"/>
        <v>28.200260249551881</v>
      </c>
      <c r="BF27" s="1005">
        <f t="shared" si="8"/>
        <v>27.25202141812154</v>
      </c>
      <c r="BG27" s="1005">
        <f t="shared" si="8"/>
        <v>25.037702119458114</v>
      </c>
      <c r="BH27" s="1005">
        <f t="shared" si="8"/>
        <v>22.937234762047048</v>
      </c>
      <c r="BI27" s="1005">
        <f t="shared" si="8"/>
        <v>21.686615950329898</v>
      </c>
      <c r="BJ27" s="1005">
        <f t="shared" si="8"/>
        <v>20.766796179223004</v>
      </c>
      <c r="BK27" s="1005">
        <f t="shared" si="8"/>
        <v>20.851434440973467</v>
      </c>
      <c r="BL27" s="1005">
        <f t="shared" si="8"/>
        <v>21.195124081092821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28.976086261723289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2.4528491245832322</v>
      </c>
      <c r="P31" s="453">
        <f t="shared" ref="P31:P43" si="9">O31/$O$30</f>
        <v>8.4650808339958139E-2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0.7401637656013883</v>
      </c>
      <c r="P32" s="454">
        <f t="shared" si="9"/>
        <v>2.554395231005116E-2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0.73197918056390543</v>
      </c>
      <c r="P33" s="454">
        <f t="shared" si="9"/>
        <v>2.526149231999051E-2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0.98070617841793861</v>
      </c>
      <c r="P34" s="454">
        <f t="shared" si="9"/>
        <v>3.3845363709916469E-2</v>
      </c>
      <c r="Q34" s="328"/>
      <c r="R34" s="13"/>
      <c r="S34" s="323"/>
      <c r="T34" s="563" t="s">
        <v>112</v>
      </c>
      <c r="U34" s="332"/>
      <c r="V34" s="332"/>
      <c r="W34" s="332"/>
      <c r="X34" s="893">
        <f>X35+X39+X40+X41+X47</f>
        <v>24.58166146454451</v>
      </c>
      <c r="Y34" s="894">
        <f t="shared" ref="Y34:AK34" si="10">Y35+Y39+Y40+Y41+Y47</f>
        <v>25.21542711655297</v>
      </c>
      <c r="Z34" s="894">
        <f t="shared" si="10"/>
        <v>27.976837606448946</v>
      </c>
      <c r="AA34" s="894">
        <f t="shared" si="10"/>
        <v>28.696782550640734</v>
      </c>
      <c r="AB34" s="894">
        <f t="shared" si="10"/>
        <v>28.976086261723289</v>
      </c>
      <c r="AC34" s="894">
        <f t="shared" si="10"/>
        <v>27.970261698509031</v>
      </c>
      <c r="AD34" s="894">
        <f t="shared" si="10"/>
        <v>28.200260249551881</v>
      </c>
      <c r="AE34" s="894">
        <f t="shared" si="10"/>
        <v>27.25202141812154</v>
      </c>
      <c r="AF34" s="894">
        <f t="shared" si="10"/>
        <v>25.037702119458114</v>
      </c>
      <c r="AG34" s="894">
        <f t="shared" si="10"/>
        <v>22.937234762047048</v>
      </c>
      <c r="AH34" s="894">
        <f t="shared" si="10"/>
        <v>21.686615950329898</v>
      </c>
      <c r="AI34" s="894">
        <f t="shared" si="10"/>
        <v>20.766796179223004</v>
      </c>
      <c r="AJ34" s="894">
        <f t="shared" si="10"/>
        <v>20.851434440973467</v>
      </c>
      <c r="AK34" s="895">
        <f t="shared" si="10"/>
        <v>21.195124081092821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6.7987588474191778</v>
      </c>
      <c r="P35" s="453">
        <f t="shared" si="9"/>
        <v>0.23463344172881534</v>
      </c>
      <c r="Q35" s="328"/>
      <c r="R35" s="13"/>
      <c r="S35" s="323"/>
      <c r="T35" s="334"/>
      <c r="U35" s="246" t="s">
        <v>114</v>
      </c>
      <c r="V35" s="344"/>
      <c r="W35" s="344"/>
      <c r="X35" s="896">
        <f>SUM(X36:X38)</f>
        <v>2.1689467020710045</v>
      </c>
      <c r="Y35" s="897">
        <f t="shared" ref="Y35:AK35" si="11">SUM(Y36:Y38)</f>
        <v>2.3760070665118866</v>
      </c>
      <c r="Z35" s="897">
        <f t="shared" si="11"/>
        <v>2.572081087207692</v>
      </c>
      <c r="AA35" s="897">
        <f t="shared" si="11"/>
        <v>2.5788298966034455</v>
      </c>
      <c r="AB35" s="897">
        <f t="shared" si="11"/>
        <v>2.4528491245832322</v>
      </c>
      <c r="AC35" s="897">
        <f t="shared" si="11"/>
        <v>2.6207096438539925</v>
      </c>
      <c r="AD35" s="897">
        <f t="shared" si="11"/>
        <v>3.2008857028802025</v>
      </c>
      <c r="AE35" s="897">
        <f t="shared" si="11"/>
        <v>2.8148903345596867</v>
      </c>
      <c r="AF35" s="897">
        <f t="shared" si="11"/>
        <v>2.4718961986957595</v>
      </c>
      <c r="AG35" s="897">
        <f t="shared" si="11"/>
        <v>2.2006540438971145</v>
      </c>
      <c r="AH35" s="897">
        <f t="shared" si="11"/>
        <v>2.112522543985234</v>
      </c>
      <c r="AI35" s="897">
        <f t="shared" si="11"/>
        <v>2.7807798600871445</v>
      </c>
      <c r="AJ35" s="897">
        <f t="shared" si="11"/>
        <v>2.818525009393662</v>
      </c>
      <c r="AK35" s="898">
        <f t="shared" si="11"/>
        <v>2.5031289962180807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7.4554561743419399</v>
      </c>
      <c r="P36" s="453">
        <f t="shared" si="9"/>
        <v>0.25729686566368409</v>
      </c>
      <c r="Q36" s="328"/>
      <c r="R36" s="13"/>
      <c r="S36" s="356" t="s">
        <v>184</v>
      </c>
      <c r="T36" s="335"/>
      <c r="U36" s="346"/>
      <c r="V36" s="336" t="s">
        <v>184</v>
      </c>
      <c r="W36" s="357"/>
      <c r="X36" s="899">
        <f>VLOOKUP(年度マスタ!$K$4&amp;"_"&amp;X$33,データシート1!$A:$BT,MATCH("aa_"&amp;$S36,データシート1!$A$1:$BT$1,0),0)</f>
        <v>0.2078137949512073</v>
      </c>
      <c r="Y36" s="900">
        <f>VLOOKUP(年度マスタ!$K$4&amp;"_"&amp;Y$33,データシート1!$A:$BT,MATCH("aa_"&amp;$S36,データシート1!$A$1:$BT$1,0),0)</f>
        <v>0.39608644123529552</v>
      </c>
      <c r="Z36" s="900">
        <f>VLOOKUP(年度マスタ!$K$4&amp;"_"&amp;Z$33,データシート1!$A:$BT,MATCH("aa_"&amp;$S36,データシート1!$A$1:$BT$1,0),0)</f>
        <v>0.58066707302227472</v>
      </c>
      <c r="AA36" s="900">
        <f>VLOOKUP(年度マスタ!$K$4&amp;"_"&amp;AA$33,データシート1!$A:$BT,MATCH("aa_"&amp;$S36,データシート1!$A$1:$BT$1,0),0)</f>
        <v>0.62647741980054328</v>
      </c>
      <c r="AB36" s="900">
        <f>VLOOKUP(年度マスタ!$K$4&amp;"_"&amp;AB$33,データシート1!$A:$BT,MATCH("aa_"&amp;$S36,データシート1!$A$1:$BT$1,0),0)</f>
        <v>0.7401637656013883</v>
      </c>
      <c r="AC36" s="900">
        <f>VLOOKUP(年度マスタ!$K$4&amp;"_"&amp;AC$33,データシート1!$A:$BT,MATCH("aa_"&amp;$S36,データシート1!$A$1:$BT$1,0),0)</f>
        <v>0.57124205762301161</v>
      </c>
      <c r="AD36" s="900">
        <f>VLOOKUP(年度マスタ!$K$4&amp;"_"&amp;AD$33,データシート1!$A:$BT,MATCH("aa_"&amp;$S36,データシート1!$A$1:$BT$1,0),0)</f>
        <v>0.87344761733428689</v>
      </c>
      <c r="AE36" s="900">
        <f>VLOOKUP(年度マスタ!$K$4&amp;"_"&amp;AE$33,データシート1!$A:$BT,MATCH("aa_"&amp;$S36,データシート1!$A$1:$BT$1,0),0)</f>
        <v>0.40677331894219687</v>
      </c>
      <c r="AF36" s="900">
        <f>VLOOKUP(年度マスタ!$K$4&amp;"_"&amp;AF$33,データシート1!$A:$BT,MATCH("aa_"&amp;$S36,データシート1!$A$1:$BT$1,0),0)</f>
        <v>0.28842382565276797</v>
      </c>
      <c r="AG36" s="900">
        <f>VLOOKUP(年度マスタ!$K$4&amp;"_"&amp;AG$33,データシート1!$A:$BT,MATCH("aa_"&amp;$S36,データシート1!$A$1:$BT$1,0),0)</f>
        <v>0.26078112347386512</v>
      </c>
      <c r="AH36" s="900">
        <f>VLOOKUP(年度マスタ!$K$4&amp;"_"&amp;AH$33,データシート1!$A:$BT,MATCH("aa_"&amp;$S36,データシート1!$A$1:$BT$1,0),0)</f>
        <v>0.22271989416166896</v>
      </c>
      <c r="AI36" s="900">
        <f>VLOOKUP(年度マスタ!$K$4&amp;"_"&amp;AI$33,データシート1!$A:$BT,MATCH("aa_"&amp;$S36,データシート1!$A$1:$BT$1,0),0)</f>
        <v>0.55610128641178469</v>
      </c>
      <c r="AJ36" s="900">
        <f>VLOOKUP(年度マスタ!$K$4&amp;"_"&amp;AJ$33,データシート1!$A:$BT,MATCH("aa_"&amp;$S36,データシート1!$A$1:$BT$1,0),0)</f>
        <v>0.384985089165025</v>
      </c>
      <c r="AK36" s="901">
        <f>VLOOKUP(年度マスタ!$K$4&amp;"_"&amp;AK$33,データシート1!$A:$BT,MATCH("aa_"&amp;$S36,データシート1!$A$1:$BT$1,0),0)</f>
        <v>0.39282253750847979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11.780029342318937</v>
      </c>
      <c r="P37" s="453">
        <f t="shared" si="9"/>
        <v>0.40654314857835272</v>
      </c>
      <c r="Q37" s="328"/>
      <c r="R37" s="13"/>
      <c r="S37" s="356" t="s">
        <v>187</v>
      </c>
      <c r="T37" s="335"/>
      <c r="U37" s="346"/>
      <c r="V37" s="336" t="s">
        <v>194</v>
      </c>
      <c r="W37" s="357"/>
      <c r="X37" s="899">
        <f>VLOOKUP(年度マスタ!$K$4&amp;"_"&amp;X$33,データシート1!$A:$BT,MATCH("aa_"&amp;$S37,データシート1!$A$1:$BT$1,0),0)</f>
        <v>0.57147331355340303</v>
      </c>
      <c r="Y37" s="900">
        <f>VLOOKUP(年度マスタ!$K$4&amp;"_"&amp;Y$33,データシート1!$A:$BT,MATCH("aa_"&amp;$S37,データシート1!$A$1:$BT$1,0),0)</f>
        <v>0.63802535595092413</v>
      </c>
      <c r="Z37" s="900">
        <f>VLOOKUP(年度マスタ!$K$4&amp;"_"&amp;Z$33,データシート1!$A:$BT,MATCH("aa_"&amp;$S37,データシート1!$A$1:$BT$1,0),0)</f>
        <v>0.9119289976317162</v>
      </c>
      <c r="AA37" s="900">
        <f>VLOOKUP(年度マスタ!$K$4&amp;"_"&amp;AA$33,データシート1!$A:$BT,MATCH("aa_"&amp;$S37,データシート1!$A$1:$BT$1,0),0)</f>
        <v>0.88716783781060127</v>
      </c>
      <c r="AB37" s="900">
        <f>VLOOKUP(年度マスタ!$K$4&amp;"_"&amp;AB$33,データシート1!$A:$BT,MATCH("aa_"&amp;$S37,データシート1!$A$1:$BT$1,0),0)</f>
        <v>0.73197918056390543</v>
      </c>
      <c r="AC37" s="900">
        <f>VLOOKUP(年度マスタ!$K$4&amp;"_"&amp;AC$33,データシート1!$A:$BT,MATCH("aa_"&amp;$S37,データシート1!$A$1:$BT$1,0),0)</f>
        <v>0.90590208561988284</v>
      </c>
      <c r="AD37" s="900">
        <f>VLOOKUP(年度マスタ!$K$4&amp;"_"&amp;AD$33,データシート1!$A:$BT,MATCH("aa_"&amp;$S37,データシート1!$A$1:$BT$1,0),0)</f>
        <v>0.94590435643770732</v>
      </c>
      <c r="AE37" s="900">
        <f>VLOOKUP(年度マスタ!$K$4&amp;"_"&amp;AE$33,データシート1!$A:$BT,MATCH("aa_"&amp;$S37,データシート1!$A$1:$BT$1,0),0)</f>
        <v>0.93713993376580718</v>
      </c>
      <c r="AF37" s="900">
        <f>VLOOKUP(年度マスタ!$K$4&amp;"_"&amp;AF$33,データシート1!$A:$BT,MATCH("aa_"&amp;$S37,データシート1!$A$1:$BT$1,0),0)</f>
        <v>0.92376795773352205</v>
      </c>
      <c r="AG37" s="900">
        <f>VLOOKUP(年度マスタ!$K$4&amp;"_"&amp;AG$33,データシート1!$A:$BT,MATCH("aa_"&amp;$S37,データシート1!$A$1:$BT$1,0),0)</f>
        <v>0.82426158345803724</v>
      </c>
      <c r="AH37" s="900">
        <f>VLOOKUP(年度マスタ!$K$4&amp;"_"&amp;AH$33,データシート1!$A:$BT,MATCH("aa_"&amp;$S37,データシート1!$A$1:$BT$1,0),0)</f>
        <v>0.76491179831317568</v>
      </c>
      <c r="AI37" s="900">
        <f>VLOOKUP(年度マスタ!$K$4&amp;"_"&amp;AI$33,データシート1!$A:$BT,MATCH("aa_"&amp;$S37,データシート1!$A$1:$BT$1,0),0)</f>
        <v>0.75387790558655132</v>
      </c>
      <c r="AJ37" s="900">
        <f>VLOOKUP(年度マスタ!$K$4&amp;"_"&amp;AJ$33,データシート1!$A:$BT,MATCH("aa_"&amp;$S37,データシート1!$A$1:$BT$1,0),0)</f>
        <v>0.7909134453346357</v>
      </c>
      <c r="AK37" s="901">
        <f>VLOOKUP(年度マスタ!$K$4&amp;"_"&amp;AK$33,データシート1!$A:$BT,MATCH("aa_"&amp;$S37,データシート1!$A$1:$BT$1,0),0)</f>
        <v>0.71187055617083106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11.49002584547023</v>
      </c>
      <c r="P38" s="454">
        <f t="shared" si="9"/>
        <v>0.39653477497574535</v>
      </c>
      <c r="Q38" s="328"/>
      <c r="R38" s="13"/>
      <c r="S38" s="356" t="s">
        <v>188</v>
      </c>
      <c r="T38" s="335"/>
      <c r="U38" s="348"/>
      <c r="V38" s="358" t="s">
        <v>197</v>
      </c>
      <c r="W38" s="358"/>
      <c r="X38" s="899">
        <f>VLOOKUP(年度マスタ!$K$4&amp;"_"&amp;X$33,データシート1!$A:$BT,MATCH("aa_"&amp;$S38,データシート1!$A$1:$BT$1,0),0)</f>
        <v>1.389659593566394</v>
      </c>
      <c r="Y38" s="900">
        <f>VLOOKUP(年度マスタ!$K$4&amp;"_"&amp;Y$33,データシート1!$A:$BT,MATCH("aa_"&amp;$S38,データシート1!$A$1:$BT$1,0),0)</f>
        <v>1.3418952693256669</v>
      </c>
      <c r="Z38" s="900">
        <f>VLOOKUP(年度マスタ!$K$4&amp;"_"&amp;Z$33,データシート1!$A:$BT,MATCH("aa_"&amp;$S38,データシート1!$A$1:$BT$1,0),0)</f>
        <v>1.0794850165537011</v>
      </c>
      <c r="AA38" s="900">
        <f>VLOOKUP(年度マスタ!$K$4&amp;"_"&amp;AA$33,データシート1!$A:$BT,MATCH("aa_"&amp;$S38,データシート1!$A$1:$BT$1,0),0)</f>
        <v>1.065184638992301</v>
      </c>
      <c r="AB38" s="900">
        <f>VLOOKUP(年度マスタ!$K$4&amp;"_"&amp;AB$33,データシート1!$A:$BT,MATCH("aa_"&amp;$S38,データシート1!$A$1:$BT$1,0),0)</f>
        <v>0.98070617841793861</v>
      </c>
      <c r="AC38" s="900">
        <f>VLOOKUP(年度マスタ!$K$4&amp;"_"&amp;AC$33,データシート1!$A:$BT,MATCH("aa_"&amp;$S38,データシート1!$A$1:$BT$1,0),0)</f>
        <v>1.1435655006110981</v>
      </c>
      <c r="AD38" s="900">
        <f>VLOOKUP(年度マスタ!$K$4&amp;"_"&amp;AD$33,データシート1!$A:$BT,MATCH("aa_"&amp;$S38,データシート1!$A$1:$BT$1,0),0)</f>
        <v>1.3815337291082079</v>
      </c>
      <c r="AE38" s="900">
        <f>VLOOKUP(年度マスタ!$K$4&amp;"_"&amp;AE$33,データシート1!$A:$BT,MATCH("aa_"&amp;$S38,データシート1!$A$1:$BT$1,0),0)</f>
        <v>1.4709770818516827</v>
      </c>
      <c r="AF38" s="900">
        <f>VLOOKUP(年度マスタ!$K$4&amp;"_"&amp;AF$33,データシート1!$A:$BT,MATCH("aa_"&amp;$S38,データシート1!$A$1:$BT$1,0),0)</f>
        <v>1.2597044153094692</v>
      </c>
      <c r="AG38" s="900">
        <f>VLOOKUP(年度マスタ!$K$4&amp;"_"&amp;AG$33,データシート1!$A:$BT,MATCH("aa_"&amp;$S38,データシート1!$A$1:$BT$1,0),0)</f>
        <v>1.1156113369652121</v>
      </c>
      <c r="AH38" s="900">
        <f>VLOOKUP(年度マスタ!$K$4&amp;"_"&amp;AH$33,データシート1!$A:$BT,MATCH("aa_"&amp;$S38,データシート1!$A$1:$BT$1,0),0)</f>
        <v>1.1248908515103893</v>
      </c>
      <c r="AI38" s="900">
        <f>VLOOKUP(年度マスタ!$K$4&amp;"_"&amp;AI$33,データシート1!$A:$BT,MATCH("aa_"&amp;$S38,データシート1!$A$1:$BT$1,0),0)</f>
        <v>1.4708006680888084</v>
      </c>
      <c r="AJ38" s="900">
        <f>VLOOKUP(年度マスタ!$K$4&amp;"_"&amp;AJ$33,データシート1!$A:$BT,MATCH("aa_"&amp;$S38,データシート1!$A$1:$BT$1,0),0)</f>
        <v>1.6426264748940012</v>
      </c>
      <c r="AK38" s="901">
        <f>VLOOKUP(年度マスタ!$K$4&amp;"_"&amp;AK$33,データシート1!$A:$BT,MATCH("aa_"&amp;$S38,データシート1!$A$1:$BT$1,0),0)</f>
        <v>1.3984359025387698</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4.1418455193159671</v>
      </c>
      <c r="P39" s="454">
        <f t="shared" si="9"/>
        <v>0.14294012938480394</v>
      </c>
      <c r="Q39" s="328"/>
      <c r="R39" s="13"/>
      <c r="S39" s="356" t="s">
        <v>189</v>
      </c>
      <c r="T39" s="335"/>
      <c r="U39" s="343" t="s">
        <v>199</v>
      </c>
      <c r="V39" s="344"/>
      <c r="W39" s="344"/>
      <c r="X39" s="896">
        <f>VLOOKUP(年度マスタ!$K$4&amp;"_"&amp;X$33,データシート1!$A:$BT,MATCH("aa_"&amp;$S39,データシート1!$A$1:$BT$1,0),0)</f>
        <v>4.874385075298135</v>
      </c>
      <c r="Y39" s="897">
        <f>VLOOKUP(年度マスタ!$K$4&amp;"_"&amp;Y$33,データシート1!$A:$BT,MATCH("aa_"&amp;$S39,データシート1!$A$1:$BT$1,0),0)</f>
        <v>5.2842868093104363</v>
      </c>
      <c r="Z39" s="897">
        <f>VLOOKUP(年度マスタ!$K$4&amp;"_"&amp;Z$33,データシート1!$A:$BT,MATCH("aa_"&amp;$S39,データシート1!$A$1:$BT$1,0),0)</f>
        <v>6.4663087549262093</v>
      </c>
      <c r="AA39" s="897">
        <f>VLOOKUP(年度マスタ!$K$4&amp;"_"&amp;AA$33,データシート1!$A:$BT,MATCH("aa_"&amp;$S39,データシート1!$A$1:$BT$1,0),0)</f>
        <v>6.6330140600105754</v>
      </c>
      <c r="AB39" s="897">
        <f>VLOOKUP(年度マスタ!$K$4&amp;"_"&amp;AB$33,データシート1!$A:$BT,MATCH("aa_"&amp;$S39,データシート1!$A$1:$BT$1,0),0)</f>
        <v>6.7987588474191778</v>
      </c>
      <c r="AC39" s="897">
        <f>VLOOKUP(年度マスタ!$K$4&amp;"_"&amp;AC$33,データシート1!$A:$BT,MATCH("aa_"&amp;$S39,データシート1!$A$1:$BT$1,0),0)</f>
        <v>6.1100397936704942</v>
      </c>
      <c r="AD39" s="897">
        <f>VLOOKUP(年度マスタ!$K$4&amp;"_"&amp;AD$33,データシート1!$A:$BT,MATCH("aa_"&amp;$S39,データシート1!$A$1:$BT$1,0),0)</f>
        <v>6.3270996897848786</v>
      </c>
      <c r="AE39" s="897">
        <f>VLOOKUP(年度マスタ!$K$4&amp;"_"&amp;AE$33,データシート1!$A:$BT,MATCH("aa_"&amp;$S39,データシート1!$A$1:$BT$1,0),0)</f>
        <v>5.5531991439593815</v>
      </c>
      <c r="AF39" s="897">
        <f>VLOOKUP(年度マスタ!$K$4&amp;"_"&amp;AF$33,データシート1!$A:$BT,MATCH("aa_"&amp;$S39,データシート1!$A$1:$BT$1,0),0)</f>
        <v>4.9977751446262753</v>
      </c>
      <c r="AG39" s="897">
        <f>VLOOKUP(年度マスタ!$K$4&amp;"_"&amp;AG$33,データシート1!$A:$BT,MATCH("aa_"&amp;$S39,データシート1!$A$1:$BT$1,0),0)</f>
        <v>4.425959884854759</v>
      </c>
      <c r="AH39" s="897">
        <f>VLOOKUP(年度マスタ!$K$4&amp;"_"&amp;AH$33,データシート1!$A:$BT,MATCH("aa_"&amp;$S39,データシート1!$A$1:$BT$1,0),0)</f>
        <v>3.9443861948787067</v>
      </c>
      <c r="AI39" s="897">
        <f>VLOOKUP(年度マスタ!$K$4&amp;"_"&amp;AI$33,データシート1!$A:$BT,MATCH("aa_"&amp;$S39,データシート1!$A$1:$BT$1,0),0)</f>
        <v>3.4330875379153158</v>
      </c>
      <c r="AJ39" s="897">
        <f>VLOOKUP(年度マスタ!$K$4&amp;"_"&amp;AJ$33,データシート1!$A:$BT,MATCH("aa_"&amp;$S39,データシート1!$A$1:$BT$1,0),0)</f>
        <v>3.4609618574856555</v>
      </c>
      <c r="AK39" s="898">
        <f>VLOOKUP(年度マスタ!$K$4&amp;"_"&amp;AK$33,データシート1!$A:$BT,MATCH("aa_"&amp;$S39,データシート1!$A$1:$BT$1,0),0)</f>
        <v>3.9728282086646223</v>
      </c>
      <c r="AL39" s="330"/>
      <c r="AW39" s="17" t="str">
        <f>年度マスタ!K4</f>
        <v>29449</v>
      </c>
      <c r="AX39" s="17" t="s">
        <v>200</v>
      </c>
      <c r="AY39" s="17">
        <f>VLOOKUP($AW39&amp;"_"&amp;$AY$34,データシート1!$A:$BT,MATCH($AY$31&amp;"_"&amp;AY$36,データシート1!$A$1:$BT$1,0),0)</f>
        <v>0.39282253750847979</v>
      </c>
      <c r="AZ39" s="17">
        <f>VLOOKUP($AW39&amp;"_"&amp;$AY$34,データシート1!$A:$BT,MATCH($AY$31&amp;"_"&amp;AZ$36,データシート1!$A$1:$BT$1,0),0)</f>
        <v>0.71187055617083106</v>
      </c>
      <c r="BA39" s="17">
        <f>VLOOKUP($AW39&amp;"_"&amp;$AY$34,データシート1!$A:$BT,MATCH($AY$31&amp;"_"&amp;BA$36,データシート1!$A$1:$BT$1,0),0)</f>
        <v>1.3984359025387698</v>
      </c>
      <c r="BB39" s="17">
        <f>VLOOKUP($AW39&amp;"_"&amp;$AY$34,データシート1!$A:$BT,MATCH($AY$31&amp;"_"&amp;BB$36,データシート1!$A$1:$BT$1,0),0)</f>
        <v>3.9728282086646223</v>
      </c>
      <c r="BC39" s="17">
        <f>VLOOKUP($AW39&amp;"_"&amp;$AY$34,データシート1!$A:$BT,MATCH($AY$31&amp;"_"&amp;BC$36,データシート1!$A$1:$BT$1,0),0)</f>
        <v>4.294504044170675</v>
      </c>
      <c r="BD39" s="17">
        <f>VLOOKUP($AW39&amp;"_"&amp;$AY$34,データシート1!$A:$BT,MATCH($AY$31&amp;"_"&amp;BD$36,データシート1!$A$1:$BT$1,0),0)</f>
        <v>2.9439828004003878</v>
      </c>
      <c r="BE39" s="17">
        <f>VLOOKUP($AW39&amp;"_"&amp;$AY$34,データシート1!$A:$BT,MATCH($AY$31&amp;"_"&amp;BE$36,データシート1!$A$1:$BT$1,0),0)</f>
        <v>6.77829803381809</v>
      </c>
      <c r="BF39" s="17">
        <f>VLOOKUP($AW39&amp;"_"&amp;$AY$34,データシート1!$A:$BT,MATCH($AY$31&amp;"_"&amp;BF$36,データシート1!$A$1:$BT$1,0),0)</f>
        <v>0.17425473382096943</v>
      </c>
      <c r="BG39" s="17">
        <f>VLOOKUP($AW39&amp;"_"&amp;$AY$34,データシート1!$A:$BT,MATCH($AY$31&amp;"_"&amp;BG$36,データシート1!$A$1:$BT$1,0),0)</f>
        <v>0</v>
      </c>
      <c r="BH39" s="17">
        <f>VLOOKUP($AW39&amp;"_"&amp;$AY$34,データシート1!$A:$BT,MATCH($AY$31&amp;"_"&amp;BH$36,データシート1!$A$1:$BT$1,0),0)</f>
        <v>0.52812726399999999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7.3481803261542629</v>
      </c>
      <c r="P40" s="454">
        <f t="shared" si="9"/>
        <v>0.25359464559094136</v>
      </c>
      <c r="Q40" s="328"/>
      <c r="R40" s="13"/>
      <c r="S40" s="356" t="s">
        <v>165</v>
      </c>
      <c r="T40" s="335"/>
      <c r="U40" s="343" t="s">
        <v>165</v>
      </c>
      <c r="V40" s="344"/>
      <c r="W40" s="344"/>
      <c r="X40" s="896">
        <f>VLOOKUP(年度マスタ!$K$4&amp;"_"&amp;X$33,データシート1!$A:$BT,MATCH("aa_"&amp;$S40,データシート1!$A$1:$BT$1,0),0)</f>
        <v>5.3932926947125033</v>
      </c>
      <c r="Y40" s="897">
        <f>VLOOKUP(年度マスタ!$K$4&amp;"_"&amp;Y$33,データシート1!$A:$BT,MATCH("aa_"&amp;$S40,データシート1!$A$1:$BT$1,0),0)</f>
        <v>5.3153324346560158</v>
      </c>
      <c r="Z40" s="897">
        <f>VLOOKUP(年度マスタ!$K$4&amp;"_"&amp;Z$33,データシート1!$A:$BT,MATCH("aa_"&amp;$S40,データシート1!$A$1:$BT$1,0),0)</f>
        <v>6.6211476192921506</v>
      </c>
      <c r="AA40" s="897">
        <f>VLOOKUP(年度マスタ!$K$4&amp;"_"&amp;AA$33,データシート1!$A:$BT,MATCH("aa_"&amp;$S40,データシート1!$A$1:$BT$1,0),0)</f>
        <v>7.2527517389461913</v>
      </c>
      <c r="AB40" s="897">
        <f>VLOOKUP(年度マスタ!$K$4&amp;"_"&amp;AB$33,データシート1!$A:$BT,MATCH("aa_"&amp;$S40,データシート1!$A$1:$BT$1,0),0)</f>
        <v>7.4554561743419399</v>
      </c>
      <c r="AC40" s="897">
        <f>VLOOKUP(年度マスタ!$K$4&amp;"_"&amp;AC$33,データシート1!$A:$BT,MATCH("aa_"&amp;$S40,データシート1!$A$1:$BT$1,0),0)</f>
        <v>7.1941610247405388</v>
      </c>
      <c r="AD40" s="897">
        <f>VLOOKUP(年度マスタ!$K$4&amp;"_"&amp;AD$33,データシート1!$A:$BT,MATCH("aa_"&amp;$S40,データシート1!$A$1:$BT$1,0),0)</f>
        <v>6.6586864418145906</v>
      </c>
      <c r="AE40" s="897">
        <f>VLOOKUP(年度マスタ!$K$4&amp;"_"&amp;AE$33,データシート1!$A:$BT,MATCH("aa_"&amp;$S40,データシート1!$A$1:$BT$1,0),0)</f>
        <v>6.7626630326184838</v>
      </c>
      <c r="AF40" s="897">
        <f>VLOOKUP(年度マスタ!$K$4&amp;"_"&amp;AF$33,データシート1!$A:$BT,MATCH("aa_"&amp;$S40,データシート1!$A$1:$BT$1,0),0)</f>
        <v>5.8025170056042583</v>
      </c>
      <c r="AG40" s="897">
        <f>VLOOKUP(年度マスタ!$K$4&amp;"_"&amp;AG$33,データシート1!$A:$BT,MATCH("aa_"&amp;$S40,データシート1!$A$1:$BT$1,0),0)</f>
        <v>4.3987443744885288</v>
      </c>
      <c r="AH40" s="897">
        <f>VLOOKUP(年度マスタ!$K$4&amp;"_"&amp;AH$33,データシート1!$A:$BT,MATCH("aa_"&amp;$S40,データシート1!$A$1:$BT$1,0),0)</f>
        <v>4.5656334475807787</v>
      </c>
      <c r="AI40" s="897">
        <f>VLOOKUP(年度マスタ!$K$4&amp;"_"&amp;AI$33,データシート1!$A:$BT,MATCH("aa_"&amp;$S40,データシート1!$A$1:$BT$1,0),0)</f>
        <v>4.14371711807674</v>
      </c>
      <c r="AJ40" s="897">
        <f>VLOOKUP(年度マスタ!$K$4&amp;"_"&amp;AJ$33,データシート1!$A:$BT,MATCH("aa_"&amp;$S40,データシート1!$A$1:$BT$1,0),0)</f>
        <v>4.081129771309886</v>
      </c>
      <c r="AK40" s="898">
        <f>VLOOKUP(年度マスタ!$K$4&amp;"_"&amp;AK$33,データシート1!$A:$BT,MATCH("aa_"&amp;$S40,データシート1!$A$1:$BT$1,0),0)</f>
        <v>4.294504044170675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0.29000349684870702</v>
      </c>
      <c r="P41" s="454">
        <f t="shared" si="9"/>
        <v>1.0008373602607425E-2</v>
      </c>
      <c r="Q41" s="328"/>
      <c r="R41" s="13"/>
      <c r="S41" s="356" t="s">
        <v>201</v>
      </c>
      <c r="T41" s="335"/>
      <c r="U41" s="246" t="s">
        <v>128</v>
      </c>
      <c r="V41" s="344"/>
      <c r="W41" s="344"/>
      <c r="X41" s="896">
        <f>X42+X45+X46</f>
        <v>11.806704341582867</v>
      </c>
      <c r="Y41" s="897">
        <f t="shared" ref="Y41:AH41" si="12">Y42+Y45+Y46</f>
        <v>11.858218858074629</v>
      </c>
      <c r="Z41" s="897">
        <f t="shared" si="12"/>
        <v>11.605339321742894</v>
      </c>
      <c r="AA41" s="897">
        <f t="shared" si="12"/>
        <v>11.804935190460521</v>
      </c>
      <c r="AB41" s="897">
        <f t="shared" si="12"/>
        <v>11.780029342318937</v>
      </c>
      <c r="AC41" s="897">
        <f t="shared" si="12"/>
        <v>11.626414442724007</v>
      </c>
      <c r="AD41" s="897">
        <f t="shared" si="12"/>
        <v>11.55836323347221</v>
      </c>
      <c r="AE41" s="897">
        <f t="shared" si="12"/>
        <v>11.586773819983989</v>
      </c>
      <c r="AF41" s="897">
        <f t="shared" si="12"/>
        <v>11.395095158023821</v>
      </c>
      <c r="AG41" s="897">
        <f t="shared" si="12"/>
        <v>11.118462301166646</v>
      </c>
      <c r="AH41" s="897">
        <f t="shared" si="12"/>
        <v>10.683785268385181</v>
      </c>
      <c r="AI41" s="897">
        <f>AI42+AI45+AI46</f>
        <v>9.8851682628238038</v>
      </c>
      <c r="AJ41" s="897">
        <f>AJ42+AJ45+AJ46</f>
        <v>9.9322605528322629</v>
      </c>
      <c r="AK41" s="898">
        <f>AK42+AK45+AK46</f>
        <v>9.8965355680394467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11.564595412327931</v>
      </c>
      <c r="Y42" s="900">
        <f t="shared" ref="Y42:AK42" si="13">SUM(Y43:Y44)</f>
        <v>11.611030138399808</v>
      </c>
      <c r="Z42" s="900">
        <f t="shared" si="13"/>
        <v>11.329824255621784</v>
      </c>
      <c r="AA42" s="900">
        <f t="shared" si="13"/>
        <v>11.515276857360938</v>
      </c>
      <c r="AB42" s="900">
        <f t="shared" si="13"/>
        <v>11.49002584547023</v>
      </c>
      <c r="AC42" s="900">
        <f t="shared" si="13"/>
        <v>11.353888101871892</v>
      </c>
      <c r="AD42" s="900">
        <f t="shared" si="13"/>
        <v>11.297244526787058</v>
      </c>
      <c r="AE42" s="900">
        <f t="shared" si="13"/>
        <v>11.340409306838634</v>
      </c>
      <c r="AF42" s="900">
        <f t="shared" si="13"/>
        <v>11.164778308188707</v>
      </c>
      <c r="AG42" s="900">
        <f t="shared" si="13"/>
        <v>10.908988646845089</v>
      </c>
      <c r="AH42" s="900">
        <f t="shared" si="13"/>
        <v>10.484831520575408</v>
      </c>
      <c r="AI42" s="900">
        <f t="shared" si="13"/>
        <v>9.6991471805002121</v>
      </c>
      <c r="AJ42" s="900">
        <f t="shared" si="13"/>
        <v>9.7541798752700828</v>
      </c>
      <c r="AK42" s="901">
        <f t="shared" si="13"/>
        <v>9.722280834218477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0.48899277306</v>
      </c>
      <c r="P43" s="612">
        <f t="shared" si="9"/>
        <v>1.6875735689189594E-2</v>
      </c>
      <c r="Q43" s="328"/>
      <c r="R43" s="13"/>
      <c r="S43" s="356" t="s">
        <v>190</v>
      </c>
      <c r="T43" s="359"/>
      <c r="U43" s="346"/>
      <c r="V43" s="360"/>
      <c r="W43" s="347" t="s">
        <v>190</v>
      </c>
      <c r="X43" s="899">
        <f>VLOOKUP(年度マスタ!$K$4&amp;"_"&amp;X$33,データシート1!$A:$BT,MATCH("aa_"&amp;$S43,データシート1!$A$1:$BT$1,0),0)</f>
        <v>4.4646705331243792</v>
      </c>
      <c r="Y43" s="900">
        <f>VLOOKUP(年度マスタ!$K$4&amp;"_"&amp;Y$33,データシート1!$A:$BT,MATCH("aa_"&amp;$S43,データシート1!$A$1:$BT$1,0),0)</f>
        <v>4.4617410111838369</v>
      </c>
      <c r="Z43" s="900">
        <f>VLOOKUP(年度マスタ!$K$4&amp;"_"&amp;Z$33,データシート1!$A:$BT,MATCH("aa_"&amp;$S43,データシート1!$A$1:$BT$1,0),0)</f>
        <v>4.3129111828638411</v>
      </c>
      <c r="AA43" s="900">
        <f>VLOOKUP(年度マスタ!$K$4&amp;"_"&amp;AA$33,データシート1!$A:$BT,MATCH("aa_"&amp;$S43,データシート1!$A$1:$BT$1,0),0)</f>
        <v>4.3439789513194382</v>
      </c>
      <c r="AB43" s="900">
        <f>VLOOKUP(年度マスタ!$K$4&amp;"_"&amp;AB$33,データシート1!$A:$BT,MATCH("aa_"&amp;$S43,データシート1!$A$1:$BT$1,0),0)</f>
        <v>4.1418455193159671</v>
      </c>
      <c r="AC43" s="900">
        <f>VLOOKUP(年度マスタ!$K$4&amp;"_"&amp;AC$33,データシート1!$A:$BT,MATCH("aa_"&amp;$S43,データシート1!$A$1:$BT$1,0),0)</f>
        <v>3.8821504626665946</v>
      </c>
      <c r="AD43" s="900">
        <f>VLOOKUP(年度マスタ!$K$4&amp;"_"&amp;AD$33,データシート1!$A:$BT,MATCH("aa_"&amp;$S43,データシート1!$A$1:$BT$1,0),0)</f>
        <v>3.8296543706309691</v>
      </c>
      <c r="AE43" s="900">
        <f>VLOOKUP(年度マスタ!$K$4&amp;"_"&amp;AE$33,データシート1!$A:$BT,MATCH("aa_"&amp;$S43,データシート1!$A$1:$BT$1,0),0)</f>
        <v>3.7559443677698536</v>
      </c>
      <c r="AF43" s="900">
        <f>VLOOKUP(年度マスタ!$K$4&amp;"_"&amp;AF$33,データシート1!$A:$BT,MATCH("aa_"&amp;$S43,データシート1!$A$1:$BT$1,0),0)</f>
        <v>3.686293570181514</v>
      </c>
      <c r="AG43" s="900">
        <f>VLOOKUP(年度マスタ!$K$4&amp;"_"&amp;AG$33,データシート1!$A:$BT,MATCH("aa_"&amp;$S43,データシート1!$A$1:$BT$1,0),0)</f>
        <v>3.5431856023371715</v>
      </c>
      <c r="AH43" s="900">
        <f>VLOOKUP(年度マスタ!$K$4&amp;"_"&amp;AH$33,データシート1!$A:$BT,MATCH("aa_"&amp;$S43,データシート1!$A$1:$BT$1,0),0)</f>
        <v>3.4005944267204544</v>
      </c>
      <c r="AI43" s="900">
        <f>VLOOKUP(年度マスタ!$K$4&amp;"_"&amp;AI$33,データシート1!$A:$BT,MATCH("aa_"&amp;$S43,データシート1!$A$1:$BT$1,0),0)</f>
        <v>2.9752031928175948</v>
      </c>
      <c r="AJ43" s="900">
        <f>VLOOKUP(年度マスタ!$K$4&amp;"_"&amp;AJ$33,データシート1!$A:$BT,MATCH("aa_"&amp;$S43,データシート1!$A$1:$BT$1,0),0)</f>
        <v>2.8446709515493267</v>
      </c>
      <c r="AK43" s="901">
        <f>VLOOKUP(年度マスタ!$K$4&amp;"_"&amp;AK$33,データシート1!$A:$BT,MATCH("aa_"&amp;$S43,データシート1!$A$1:$BT$1,0),0)</f>
        <v>2.9439828004003878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7.0999248792035514</v>
      </c>
      <c r="Y44" s="900">
        <f>VLOOKUP(年度マスタ!$K$4&amp;"_"&amp;Y$33,データシート1!$A:$BT,MATCH("aa_"&amp;$S44,データシート1!$A$1:$BT$1,0),0)</f>
        <v>7.1492891272159724</v>
      </c>
      <c r="Z44" s="900">
        <f>VLOOKUP(年度マスタ!$K$4&amp;"_"&amp;Z$33,データシート1!$A:$BT,MATCH("aa_"&amp;$S44,データシート1!$A$1:$BT$1,0),0)</f>
        <v>7.0169130727579416</v>
      </c>
      <c r="AA44" s="900">
        <f>VLOOKUP(年度マスタ!$K$4&amp;"_"&amp;AA$33,データシート1!$A:$BT,MATCH("aa_"&amp;$S44,データシート1!$A$1:$BT$1,0),0)</f>
        <v>7.1712979060415005</v>
      </c>
      <c r="AB44" s="900">
        <f>VLOOKUP(年度マスタ!$K$4&amp;"_"&amp;AB$33,データシート1!$A:$BT,MATCH("aa_"&amp;$S44,データシート1!$A$1:$BT$1,0),0)</f>
        <v>7.3481803261542629</v>
      </c>
      <c r="AC44" s="900">
        <f>VLOOKUP(年度マスタ!$K$4&amp;"_"&amp;AC$33,データシート1!$A:$BT,MATCH("aa_"&amp;$S44,データシート1!$A$1:$BT$1,0),0)</f>
        <v>7.4717376392052977</v>
      </c>
      <c r="AD44" s="900">
        <f>VLOOKUP(年度マスタ!$K$4&amp;"_"&amp;AD$33,データシート1!$A:$BT,MATCH("aa_"&amp;$S44,データシート1!$A$1:$BT$1,0),0)</f>
        <v>7.4675901561560893</v>
      </c>
      <c r="AE44" s="900">
        <f>VLOOKUP(年度マスタ!$K$4&amp;"_"&amp;AE$33,データシート1!$A:$BT,MATCH("aa_"&amp;$S44,データシート1!$A$1:$BT$1,0),0)</f>
        <v>7.5844649390687806</v>
      </c>
      <c r="AF44" s="900">
        <f>VLOOKUP(年度マスタ!$K$4&amp;"_"&amp;AF$33,データシート1!$A:$BT,MATCH("aa_"&amp;$S44,データシート1!$A$1:$BT$1,0),0)</f>
        <v>7.4784847380071922</v>
      </c>
      <c r="AG44" s="900">
        <f>VLOOKUP(年度マスタ!$K$4&amp;"_"&amp;AG$33,データシート1!$A:$BT,MATCH("aa_"&amp;$S44,データシート1!$A$1:$BT$1,0),0)</f>
        <v>7.3658030445079161</v>
      </c>
      <c r="AH44" s="900">
        <f>VLOOKUP(年度マスタ!$K$4&amp;"_"&amp;AH$33,データシート1!$A:$BT,MATCH("aa_"&amp;$S44,データシート1!$A$1:$BT$1,0),0)</f>
        <v>7.0842370938549539</v>
      </c>
      <c r="AI44" s="900">
        <f>VLOOKUP(年度マスタ!$K$4&amp;"_"&amp;AI$33,データシート1!$A:$BT,MATCH("aa_"&amp;$S44,データシート1!$A$1:$BT$1,0),0)</f>
        <v>6.7239439876826177</v>
      </c>
      <c r="AJ44" s="900">
        <f>VLOOKUP(年度マスタ!$K$4&amp;"_"&amp;AJ$33,データシート1!$A:$BT,MATCH("aa_"&amp;$S44,データシート1!$A$1:$BT$1,0),0)</f>
        <v>6.9095089237207556</v>
      </c>
      <c r="AK44" s="901">
        <f>VLOOKUP(年度マスタ!$K$4&amp;"_"&amp;AK$33,データシート1!$A:$BT,MATCH("aa_"&amp;$S44,データシート1!$A$1:$BT$1,0),0)</f>
        <v>6.77829803381809</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0.24210892925493599</v>
      </c>
      <c r="Y45" s="900">
        <f>VLOOKUP(年度マスタ!$K$4&amp;"_"&amp;Y$33,データシート1!$A:$BT,MATCH("aa_"&amp;$S45,データシート1!$A$1:$BT$1,0),0)</f>
        <v>0.24718871967482001</v>
      </c>
      <c r="Z45" s="900">
        <f>VLOOKUP(年度マスタ!$K$4&amp;"_"&amp;Z$33,データシート1!$A:$BT,MATCH("aa_"&amp;$S45,データシート1!$A$1:$BT$1,0),0)</f>
        <v>0.27551506612111099</v>
      </c>
      <c r="AA45" s="900">
        <f>VLOOKUP(年度マスタ!$K$4&amp;"_"&amp;AA$33,データシート1!$A:$BT,MATCH("aa_"&amp;$S45,データシート1!$A$1:$BT$1,0),0)</f>
        <v>0.289658333099583</v>
      </c>
      <c r="AB45" s="900">
        <f>VLOOKUP(年度マスタ!$K$4&amp;"_"&amp;AB$33,データシート1!$A:$BT,MATCH("aa_"&amp;$S45,データシート1!$A$1:$BT$1,0),0)</f>
        <v>0.29000349684870702</v>
      </c>
      <c r="AC45" s="900">
        <f>VLOOKUP(年度マスタ!$K$4&amp;"_"&amp;AC$33,データシート1!$A:$BT,MATCH("aa_"&amp;$S45,データシート1!$A$1:$BT$1,0),0)</f>
        <v>0.27252634085211602</v>
      </c>
      <c r="AD45" s="900">
        <f>VLOOKUP(年度マスタ!$K$4&amp;"_"&amp;AD$33,データシート1!$A:$BT,MATCH("aa_"&amp;$S45,データシート1!$A$1:$BT$1,0),0)</f>
        <v>0.26111870668515202</v>
      </c>
      <c r="AE45" s="900">
        <f>VLOOKUP(年度マスタ!$K$4&amp;"_"&amp;AE$33,データシート1!$A:$BT,MATCH("aa_"&amp;$S45,データシート1!$A$1:$BT$1,0),0)</f>
        <v>0.2463645131453556</v>
      </c>
      <c r="AF45" s="900">
        <f>VLOOKUP(年度マスタ!$K$4&amp;"_"&amp;AF$33,データシート1!$A:$BT,MATCH("aa_"&amp;$S45,データシート1!$A$1:$BT$1,0),0)</f>
        <v>0.230316849835114</v>
      </c>
      <c r="AG45" s="900">
        <f>VLOOKUP(年度マスタ!$K$4&amp;"_"&amp;AG$33,データシート1!$A:$BT,MATCH("aa_"&amp;$S45,データシート1!$A$1:$BT$1,0),0)</f>
        <v>0.20947365432155801</v>
      </c>
      <c r="AH45" s="900">
        <f>VLOOKUP(年度マスタ!$K$4&amp;"_"&amp;AH$33,データシート1!$A:$BT,MATCH("aa_"&amp;$S45,データシート1!$A$1:$BT$1,0),0)</f>
        <v>0.19895374780977301</v>
      </c>
      <c r="AI45" s="900">
        <f>VLOOKUP(年度マスタ!$K$4&amp;"_"&amp;AI$33,データシート1!$A:$BT,MATCH("aa_"&amp;$S45,データシート1!$A$1:$BT$1,0),0)</f>
        <v>0.18602108232359199</v>
      </c>
      <c r="AJ45" s="900">
        <f>VLOOKUP(年度マスタ!$K$4&amp;"_"&amp;AJ$33,データシート1!$A:$BT,MATCH("aa_"&amp;$S45,データシート1!$A$1:$BT$1,0),0)</f>
        <v>0.17808067756217999</v>
      </c>
      <c r="AK45" s="901">
        <f>VLOOKUP(年度マスタ!$K$4&amp;"_"&amp;AK$33,データシート1!$A:$BT,MATCH("aa_"&amp;$S45,データシート1!$A$1:$BT$1,0),0)</f>
        <v>0.17425473382096943</v>
      </c>
      <c r="AL45" s="330"/>
      <c r="AW45" s="17" t="str">
        <f>AW48</f>
        <v>十津川村</v>
      </c>
      <c r="AX45" s="1010">
        <f t="shared" ref="AX45:BB45" si="15">AX48/$BC48</f>
        <v>0.11809928484688632</v>
      </c>
      <c r="AY45" s="1010">
        <f t="shared" si="15"/>
        <v>0.18744066764905598</v>
      </c>
      <c r="AZ45" s="1010">
        <f t="shared" si="15"/>
        <v>0.20261754674046004</v>
      </c>
      <c r="BA45" s="1010">
        <f t="shared" si="15"/>
        <v>0.46692510646199442</v>
      </c>
      <c r="BB45" s="1010">
        <f t="shared" si="15"/>
        <v>2.4917394301603436E-2</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0.33833265087999997</v>
      </c>
      <c r="Y47" s="903">
        <f>VLOOKUP(年度マスタ!$K$4&amp;"_"&amp;Y$33,データシート1!$A:$BT,MATCH("aa_"&amp;$S47,データシート1!$A$1:$BT$1,0),0)</f>
        <v>0.381581948</v>
      </c>
      <c r="Z47" s="903">
        <f>VLOOKUP(年度マスタ!$K$4&amp;"_"&amp;Z$33,データシート1!$A:$BT,MATCH("aa_"&amp;$S47,データシート1!$A$1:$BT$1,0),0)</f>
        <v>0.7119608232800001</v>
      </c>
      <c r="AA47" s="903">
        <f>VLOOKUP(年度マスタ!$K$4&amp;"_"&amp;AA$33,データシート1!$A:$BT,MATCH("aa_"&amp;$S47,データシート1!$A$1:$BT$1,0),0)</f>
        <v>0.42725166462000003</v>
      </c>
      <c r="AB47" s="903">
        <f>VLOOKUP(年度マスタ!$K$4&amp;"_"&amp;AB$33,データシート1!$A:$BT,MATCH("aa_"&amp;$S47,データシート1!$A$1:$BT$1,0),0)</f>
        <v>0.48899277306</v>
      </c>
      <c r="AC47" s="903">
        <f>VLOOKUP(年度マスタ!$K$4&amp;"_"&amp;AC$33,データシート1!$A:$BT,MATCH("aa_"&amp;$S47,データシート1!$A$1:$BT$1,0),0)</f>
        <v>0.41893679352000007</v>
      </c>
      <c r="AD47" s="903">
        <f>VLOOKUP(年度マスタ!$K$4&amp;"_"&amp;AD$33,データシート1!$A:$BT,MATCH("aa_"&amp;$S47,データシート1!$A$1:$BT$1,0),0)</f>
        <v>0.45522518160000008</v>
      </c>
      <c r="AE47" s="903">
        <f>VLOOKUP(年度マスタ!$K$4&amp;"_"&amp;AE$33,データシート1!$A:$BT,MATCH("aa_"&amp;$S47,データシート1!$A$1:$BT$1,0),0)</f>
        <v>0.53449508699999992</v>
      </c>
      <c r="AF47" s="903">
        <f>VLOOKUP(年度マスタ!$K$4&amp;"_"&amp;AF$33,データシート1!$A:$BT,MATCH("aa_"&amp;$S47,データシート1!$A$1:$BT$1,0),0)</f>
        <v>0.37041861250800001</v>
      </c>
      <c r="AG47" s="903">
        <f>VLOOKUP(年度マスタ!$K$4&amp;"_"&amp;AG$33,データシート1!$A:$BT,MATCH("aa_"&amp;$S47,データシート1!$A$1:$BT$1,0),0)</f>
        <v>0.7934141576399999</v>
      </c>
      <c r="AH47" s="903">
        <f>VLOOKUP(年度マスタ!$K$4&amp;"_"&amp;AH$33,データシート1!$A:$BT,MATCH("aa_"&amp;$S47,データシート1!$A$1:$BT$1,0),0)</f>
        <v>0.38028849549999993</v>
      </c>
      <c r="AI47" s="903">
        <f>VLOOKUP(年度マスタ!$K$4&amp;"_"&amp;AI$33,データシート1!$A:$BT,MATCH("aa_"&amp;$S47,データシート1!$A$1:$BT$1,0),0)</f>
        <v>0.52404340032000007</v>
      </c>
      <c r="AJ47" s="903">
        <f>VLOOKUP(年度マスタ!$K$4&amp;"_"&amp;AJ$33,データシート1!$A:$BT,MATCH("aa_"&amp;$S47,データシート1!$A$1:$BT$1,0),0)</f>
        <v>0.55855724995199996</v>
      </c>
      <c r="AK47" s="904">
        <f>VLOOKUP(年度マスタ!$K$4&amp;"_"&amp;AK$33,データシート1!$A:$BT,MATCH("aa_"&amp;$S47,データシート1!$A$1:$BT$1,0),0)</f>
        <v>0.52812726399999999</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十津川村</v>
      </c>
      <c r="AX48" s="1011">
        <f>SUM(AY39:BA39)</f>
        <v>2.5031289962180807</v>
      </c>
      <c r="AY48" s="1011">
        <f>BB39</f>
        <v>3.9728282086646223</v>
      </c>
      <c r="AZ48" s="1011">
        <f>BC39</f>
        <v>4.294504044170675</v>
      </c>
      <c r="BA48" s="1011">
        <f>SUM(BD39:BG39)</f>
        <v>9.8965355680394467</v>
      </c>
      <c r="BB48" s="1011">
        <f>BH39</f>
        <v>0.52812726399999999</v>
      </c>
      <c r="BC48" s="1011">
        <f>SUM(AX48:BB48)</f>
        <v>21.195124081092821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21.195124081092821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2.5031289962180807</v>
      </c>
      <c r="P52" s="453">
        <f t="shared" ref="P52:P64" si="18">O52/$O$51</f>
        <v>0.11809928484688632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0.39282253750847979</v>
      </c>
      <c r="P53" s="454">
        <f t="shared" si="18"/>
        <v>1.8533627640278758E-2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0.71187055617083106</v>
      </c>
      <c r="P54" s="454">
        <f t="shared" si="18"/>
        <v>3.3586524591561959E-2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1.3984359025387698</v>
      </c>
      <c r="P55" s="454">
        <f t="shared" si="18"/>
        <v>6.5979132615045608E-2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3.9728282086646223</v>
      </c>
      <c r="P56" s="453">
        <f t="shared" si="18"/>
        <v>0.18744066764905598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4.294504044170675</v>
      </c>
      <c r="P57" s="453">
        <f t="shared" si="18"/>
        <v>0.20261754674046004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9.8965355680394467</v>
      </c>
      <c r="P58" s="453">
        <f t="shared" si="18"/>
        <v>0.46692510646199442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9.722280834218477</v>
      </c>
      <c r="P59" s="454">
        <f t="shared" si="18"/>
        <v>0.45870365264298069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2.9439828004003878</v>
      </c>
      <c r="P60" s="454">
        <f t="shared" si="18"/>
        <v>0.13889905947880613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6.77829803381809</v>
      </c>
      <c r="P61" s="454">
        <f t="shared" si="18"/>
        <v>0.31980459316417459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0.17425473382096943</v>
      </c>
      <c r="P62" s="454">
        <f t="shared" si="18"/>
        <v>8.2214538190136816E-3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0.52812726399999999</v>
      </c>
      <c r="P64" s="612">
        <f t="shared" si="18"/>
        <v>2.4917394301603436E-2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十津川村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5.7138</v>
      </c>
      <c r="AI7" s="78">
        <f>VLOOKUP(年度マスタ!$K$4&amp;"_"&amp;$AG7,データシート1!$A:$BT,MATCH("ab_"&amp;AI$2,データシート1!$A$1:$BT$1,0),0)</f>
        <v>409</v>
      </c>
      <c r="AJ7" s="78">
        <f>VLOOKUP(年度マスタ!$K$4&amp;"_"&amp;$AG7,データシート1!$A:$BT,MATCH("ab_"&amp;AJ$2,データシート1!$A$1:$BT$1,0),0)</f>
        <v>32</v>
      </c>
      <c r="AK7" s="78">
        <f>VLOOKUP(年度マスタ!$K$4&amp;"_"&amp;$AG7,データシート1!$A:$BT,MATCH("ab_"&amp;AK$2,データシート1!$A$1:$BT$1,0),0)</f>
        <v>1335</v>
      </c>
      <c r="AL7" s="78">
        <f>VLOOKUP(年度マスタ!$K$4&amp;"_"&amp;$AG7,データシート1!$A:$BT,MATCH("ab_"&amp;AL$2,データシート1!$A$1:$BT$1,0),0)</f>
        <v>1977</v>
      </c>
      <c r="AM7" s="78">
        <f>VLOOKUP(年度マスタ!$K$4&amp;"_"&amp;$AG7,データシート1!$A:$BT,MATCH("ab_"&amp;AM$2,データシート1!$A$1:$BT$1,0),0)</f>
        <v>2257</v>
      </c>
      <c r="AN7" s="78">
        <f>VLOOKUP(年度マスタ!$K$4&amp;"_"&amp;$AG7,データシート1!$A:$BT,MATCH("ab_"&amp;AN$2,データシート1!$A$1:$BT$1,0),0)</f>
        <v>1429</v>
      </c>
      <c r="AO7" s="78">
        <f>VLOOKUP(年度マスタ!$K$4&amp;"_"&amp;$AG7,データシート1!$A:$BT,MATCH("ab_"&amp;AO$2,データシート1!$A$1:$BT$1,0),0)</f>
        <v>4153</v>
      </c>
      <c r="AP7" s="78">
        <f>VLOOKUP(年度マスタ!$K$4&amp;"_"&amp;$AG7,データシート1!$A:$BT,MATCH("ab_"&amp;AP$2,データシート1!$A$1:$BT$1,0),0)</f>
        <v>0</v>
      </c>
      <c r="AQ7" s="954">
        <f>VLOOKUP(年度マスタ!$K$4&amp;"_"&amp;$AG7,データシート1!$A:$BT,MATCH("ab_"&amp;AQ$2,データシート1!$A$1:$BT$1,0),0)</f>
        <v>0.33833265087999997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10.23</v>
      </c>
      <c r="AI8" s="78">
        <f>VLOOKUP(年度マスタ!$K$4&amp;"_"&amp;$AG8,データシート1!$A:$BT,MATCH("ab_"&amp;AI$2,データシート1!$A$1:$BT$1,0),0)</f>
        <v>409</v>
      </c>
      <c r="AJ8" s="78">
        <f>VLOOKUP(年度マスタ!$K$4&amp;"_"&amp;$AG8,データシート1!$A:$BT,MATCH("ab_"&amp;AJ$2,データシート1!$A$1:$BT$1,0),0)</f>
        <v>32</v>
      </c>
      <c r="AK8" s="78">
        <f>VLOOKUP(年度マスタ!$K$4&amp;"_"&amp;$AG8,データシート1!$A:$BT,MATCH("ab_"&amp;AK$2,データシート1!$A$1:$BT$1,0),0)</f>
        <v>1335</v>
      </c>
      <c r="AL8" s="78">
        <f>VLOOKUP(年度マスタ!$K$4&amp;"_"&amp;$AG8,データシート1!$A:$BT,MATCH("ab_"&amp;AL$2,データシート1!$A$1:$BT$1,0),0)</f>
        <v>1981</v>
      </c>
      <c r="AM8" s="78">
        <f>VLOOKUP(年度マスタ!$K$4&amp;"_"&amp;$AG8,データシート1!$A:$BT,MATCH("ab_"&amp;AM$2,データシート1!$A$1:$BT$1,0),0)</f>
        <v>2266</v>
      </c>
      <c r="AN8" s="78">
        <f>VLOOKUP(年度マスタ!$K$4&amp;"_"&amp;$AG8,データシート1!$A:$BT,MATCH("ab_"&amp;AN$2,データシート1!$A$1:$BT$1,0),0)</f>
        <v>1403</v>
      </c>
      <c r="AO8" s="78">
        <f>VLOOKUP(年度マスタ!$K$4&amp;"_"&amp;$AG8,データシート1!$A:$BT,MATCH("ab_"&amp;AO$2,データシート1!$A$1:$BT$1,0),0)</f>
        <v>4063</v>
      </c>
      <c r="AP8" s="78">
        <f>VLOOKUP(年度マスタ!$K$4&amp;"_"&amp;$AG8,データシート1!$A:$BT,MATCH("ab_"&amp;AP$2,データシート1!$A$1:$BT$1,0),0)</f>
        <v>0</v>
      </c>
      <c r="AQ8" s="954">
        <f>VLOOKUP(年度マスタ!$K$4&amp;"_"&amp;$AG8,データシート1!$A:$BT,MATCH("ab_"&amp;AQ$2,データシート1!$A$1:$BT$1,0),0)</f>
        <v>0.381581948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12.112500000000001</v>
      </c>
      <c r="AI9" s="78">
        <f>VLOOKUP(年度マスタ!$K$4&amp;"_"&amp;$AG9,データシート1!$A:$BT,MATCH("ab_"&amp;AI$2,データシート1!$A$1:$BT$1,0),0)</f>
        <v>409</v>
      </c>
      <c r="AJ9" s="78">
        <f>VLOOKUP(年度マスタ!$K$4&amp;"_"&amp;$AG9,データシート1!$A:$BT,MATCH("ab_"&amp;AJ$2,データシート1!$A$1:$BT$1,0),0)</f>
        <v>32</v>
      </c>
      <c r="AK9" s="78">
        <f>VLOOKUP(年度マスタ!$K$4&amp;"_"&amp;$AG9,データシート1!$A:$BT,MATCH("ab_"&amp;AK$2,データシート1!$A$1:$BT$1,0),0)</f>
        <v>1335</v>
      </c>
      <c r="AL9" s="78">
        <f>VLOOKUP(年度マスタ!$K$4&amp;"_"&amp;$AG9,データシート1!$A:$BT,MATCH("ab_"&amp;AL$2,データシート1!$A$1:$BT$1,0),0)</f>
        <v>1950</v>
      </c>
      <c r="AM9" s="78">
        <f>VLOOKUP(年度マスタ!$K$4&amp;"_"&amp;$AG9,データシート1!$A:$BT,MATCH("ab_"&amp;AM$2,データシート1!$A$1:$BT$1,0),0)</f>
        <v>2238</v>
      </c>
      <c r="AN9" s="78">
        <f>VLOOKUP(年度マスタ!$K$4&amp;"_"&amp;$AG9,データシート1!$A:$BT,MATCH("ab_"&amp;AN$2,データシート1!$A$1:$BT$1,0),0)</f>
        <v>1418</v>
      </c>
      <c r="AO9" s="78">
        <f>VLOOKUP(年度マスタ!$K$4&amp;"_"&amp;$AG9,データシート1!$A:$BT,MATCH("ab_"&amp;AO$2,データシート1!$A$1:$BT$1,0),0)</f>
        <v>3926</v>
      </c>
      <c r="AP9" s="78">
        <f>VLOOKUP(年度マスタ!$K$4&amp;"_"&amp;$AG9,データシート1!$A:$BT,MATCH("ab_"&amp;AP$2,データシート1!$A$1:$BT$1,0),0)</f>
        <v>0</v>
      </c>
      <c r="AQ9" s="954">
        <f>VLOOKUP(年度マスタ!$K$4&amp;"_"&amp;$AG9,データシート1!$A:$BT,MATCH("ab_"&amp;AQ$2,データシート1!$A$1:$BT$1,0),0)</f>
        <v>0.7119608232800001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13.0877</v>
      </c>
      <c r="AI10" s="78">
        <f>VLOOKUP(年度マスタ!$K$4&amp;"_"&amp;$AG10,データシート1!$A:$BT,MATCH("ab_"&amp;AI$2,データシート1!$A$1:$BT$1,0),0)</f>
        <v>409</v>
      </c>
      <c r="AJ10" s="78">
        <f>VLOOKUP(年度マスタ!$K$4&amp;"_"&amp;$AG10,データシート1!$A:$BT,MATCH("ab_"&amp;AJ$2,データシート1!$A$1:$BT$1,0),0)</f>
        <v>32</v>
      </c>
      <c r="AK10" s="78">
        <f>VLOOKUP(年度マスタ!$K$4&amp;"_"&amp;$AG10,データシート1!$A:$BT,MATCH("ab_"&amp;AK$2,データシート1!$A$1:$BT$1,0),0)</f>
        <v>1335</v>
      </c>
      <c r="AL10" s="78">
        <f>VLOOKUP(年度マスタ!$K$4&amp;"_"&amp;$AG10,データシート1!$A:$BT,MATCH("ab_"&amp;AL$2,データシート1!$A$1:$BT$1,0),0)</f>
        <v>1884</v>
      </c>
      <c r="AM10" s="78">
        <f>VLOOKUP(年度マスタ!$K$4&amp;"_"&amp;$AG10,データシート1!$A:$BT,MATCH("ab_"&amp;AM$2,データシート1!$A$1:$BT$1,0),0)</f>
        <v>2272</v>
      </c>
      <c r="AN10" s="78">
        <f>VLOOKUP(年度マスタ!$K$4&amp;"_"&amp;$AG10,データシート1!$A:$BT,MATCH("ab_"&amp;AN$2,データシート1!$A$1:$BT$1,0),0)</f>
        <v>1441</v>
      </c>
      <c r="AO10" s="78">
        <f>VLOOKUP(年度マスタ!$K$4&amp;"_"&amp;$AG10,データシート1!$A:$BT,MATCH("ab_"&amp;AO$2,データシート1!$A$1:$BT$1,0),0)</f>
        <v>3799</v>
      </c>
      <c r="AP10" s="78">
        <f>VLOOKUP(年度マスタ!$K$4&amp;"_"&amp;$AG10,データシート1!$A:$BT,MATCH("ab_"&amp;AP$2,データシート1!$A$1:$BT$1,0),0)</f>
        <v>0</v>
      </c>
      <c r="AQ10" s="954">
        <f>VLOOKUP(年度マスタ!$K$4&amp;"_"&amp;$AG10,データシート1!$A:$BT,MATCH("ab_"&amp;AQ$2,データシート1!$A$1:$BT$1,0),0)</f>
        <v>0.42725166462000003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15.3847</v>
      </c>
      <c r="AI11" s="78">
        <f>VLOOKUP(年度マスタ!$K$4&amp;"_"&amp;$AG11,データシート1!$A:$BT,MATCH("ab_"&amp;AI$2,データシート1!$A$1:$BT$1,0),0)</f>
        <v>409</v>
      </c>
      <c r="AJ11" s="78">
        <f>VLOOKUP(年度マスタ!$K$4&amp;"_"&amp;$AG11,データシート1!$A:$BT,MATCH("ab_"&amp;AJ$2,データシート1!$A$1:$BT$1,0),0)</f>
        <v>32</v>
      </c>
      <c r="AK11" s="78">
        <f>VLOOKUP(年度マスタ!$K$4&amp;"_"&amp;$AG11,データシート1!$A:$BT,MATCH("ab_"&amp;AK$2,データシート1!$A$1:$BT$1,0),0)</f>
        <v>1335</v>
      </c>
      <c r="AL11" s="78">
        <f>VLOOKUP(年度マスタ!$K$4&amp;"_"&amp;$AG11,データシート1!$A:$BT,MATCH("ab_"&amp;AL$2,データシート1!$A$1:$BT$1,0),0)</f>
        <v>1882</v>
      </c>
      <c r="AM11" s="78">
        <f>VLOOKUP(年度マスタ!$K$4&amp;"_"&amp;$AG11,データシート1!$A:$BT,MATCH("ab_"&amp;AM$2,データシート1!$A$1:$BT$1,0),0)</f>
        <v>2263</v>
      </c>
      <c r="AN11" s="78">
        <f>VLOOKUP(年度マスタ!$K$4&amp;"_"&amp;$AG11,データシート1!$A:$BT,MATCH("ab_"&amp;AN$2,データシート1!$A$1:$BT$1,0),0)</f>
        <v>1471</v>
      </c>
      <c r="AO11" s="78">
        <f>VLOOKUP(年度マスタ!$K$4&amp;"_"&amp;$AG11,データシート1!$A:$BT,MATCH("ab_"&amp;AO$2,データシート1!$A$1:$BT$1,0),0)</f>
        <v>3749</v>
      </c>
      <c r="AP11" s="78">
        <f>VLOOKUP(年度マスタ!$K$4&amp;"_"&amp;$AG11,データシート1!$A:$BT,MATCH("ab_"&amp;AP$2,データシート1!$A$1:$BT$1,0),0)</f>
        <v>0</v>
      </c>
      <c r="AQ11" s="954">
        <f>VLOOKUP(年度マスタ!$K$4&amp;"_"&amp;$AG11,データシート1!$A:$BT,MATCH("ab_"&amp;AQ$2,データシート1!$A$1:$BT$1,0),0)</f>
        <v>0.48899277306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13.2158</v>
      </c>
      <c r="AI12" s="78">
        <f>VLOOKUP(年度マスタ!$K$4&amp;"_"&amp;$AG12,データシート1!$A:$BT,MATCH("ab_"&amp;AI$2,データシート1!$A$1:$BT$1,0),0)</f>
        <v>426</v>
      </c>
      <c r="AJ12" s="78">
        <f>VLOOKUP(年度マスタ!$K$4&amp;"_"&amp;$AG12,データシート1!$A:$BT,MATCH("ab_"&amp;AJ$2,データシート1!$A$1:$BT$1,0),0)</f>
        <v>30</v>
      </c>
      <c r="AK12" s="78">
        <f>VLOOKUP(年度マスタ!$K$4&amp;"_"&amp;$AG12,データシート1!$A:$BT,MATCH("ab_"&amp;AK$2,データシート1!$A$1:$BT$1,0),0)</f>
        <v>1199</v>
      </c>
      <c r="AL12" s="78">
        <f>VLOOKUP(年度マスタ!$K$4&amp;"_"&amp;$AG12,データシート1!$A:$BT,MATCH("ab_"&amp;AL$2,データシート1!$A$1:$BT$1,0),0)</f>
        <v>1853</v>
      </c>
      <c r="AM12" s="78">
        <f>VLOOKUP(年度マスタ!$K$4&amp;"_"&amp;$AG12,データシート1!$A:$BT,MATCH("ab_"&amp;AM$2,データシート1!$A$1:$BT$1,0),0)</f>
        <v>2234</v>
      </c>
      <c r="AN12" s="78">
        <f>VLOOKUP(年度マスタ!$K$4&amp;"_"&amp;$AG12,データシート1!$A:$BT,MATCH("ab_"&amp;AN$2,データシート1!$A$1:$BT$1,0),0)</f>
        <v>1488</v>
      </c>
      <c r="AO12" s="78">
        <f>VLOOKUP(年度マスタ!$K$4&amp;"_"&amp;$AG12,データシート1!$A:$BT,MATCH("ab_"&amp;AO$2,データシート1!$A$1:$BT$1,0),0)</f>
        <v>3672</v>
      </c>
      <c r="AP12" s="78">
        <f>VLOOKUP(年度マスタ!$K$4&amp;"_"&amp;$AG12,データシート1!$A:$BT,MATCH("ab_"&amp;AP$2,データシート1!$A$1:$BT$1,0),0)</f>
        <v>0</v>
      </c>
      <c r="AQ12" s="954">
        <f>VLOOKUP(年度マスタ!$K$4&amp;"_"&amp;$AG12,データシート1!$A:$BT,MATCH("ab_"&amp;AQ$2,データシート1!$A$1:$BT$1,0),0)</f>
        <v>0.41893679352000007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18.671199999999999</v>
      </c>
      <c r="AI13" s="78">
        <f>VLOOKUP(年度マスタ!$K$4&amp;"_"&amp;$AG13,データシート1!$A:$BT,MATCH("ab_"&amp;AI$2,データシート1!$A$1:$BT$1,0),0)</f>
        <v>426</v>
      </c>
      <c r="AJ13" s="78">
        <f>VLOOKUP(年度マスタ!$K$4&amp;"_"&amp;$AG13,データシート1!$A:$BT,MATCH("ab_"&amp;AJ$2,データシート1!$A$1:$BT$1,0),0)</f>
        <v>30</v>
      </c>
      <c r="AK13" s="78">
        <f>VLOOKUP(年度マスタ!$K$4&amp;"_"&amp;$AG13,データシート1!$A:$BT,MATCH("ab_"&amp;AK$2,データシート1!$A$1:$BT$1,0),0)</f>
        <v>1199</v>
      </c>
      <c r="AL13" s="78">
        <f>VLOOKUP(年度マスタ!$K$4&amp;"_"&amp;$AG13,データシート1!$A:$BT,MATCH("ab_"&amp;AL$2,データシート1!$A$1:$BT$1,0),0)</f>
        <v>1867</v>
      </c>
      <c r="AM13" s="78">
        <f>VLOOKUP(年度マスタ!$K$4&amp;"_"&amp;$AG13,データシート1!$A:$BT,MATCH("ab_"&amp;AM$2,データシート1!$A$1:$BT$1,0),0)</f>
        <v>2225</v>
      </c>
      <c r="AN13" s="78">
        <f>VLOOKUP(年度マスタ!$K$4&amp;"_"&amp;$AG13,データシート1!$A:$BT,MATCH("ab_"&amp;AN$2,データシート1!$A$1:$BT$1,0),0)</f>
        <v>1486</v>
      </c>
      <c r="AO13" s="78">
        <f>VLOOKUP(年度マスタ!$K$4&amp;"_"&amp;$AG13,データシート1!$A:$BT,MATCH("ab_"&amp;AO$2,データシート1!$A$1:$BT$1,0),0)</f>
        <v>3594</v>
      </c>
      <c r="AP13" s="78">
        <f>VLOOKUP(年度マスタ!$K$4&amp;"_"&amp;$AG13,データシート1!$A:$BT,MATCH("ab_"&amp;AP$2,データシート1!$A$1:$BT$1,0),0)</f>
        <v>0</v>
      </c>
      <c r="AQ13" s="954">
        <f>VLOOKUP(年度マスタ!$K$4&amp;"_"&amp;$AG13,データシート1!$A:$BT,MATCH("ab_"&amp;AQ$2,データシート1!$A$1:$BT$1,0),0)</f>
        <v>0.45522518160000008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9.2079000000000004</v>
      </c>
      <c r="AI14" s="78">
        <f>VLOOKUP(年度マスタ!$K$4&amp;"_"&amp;$AG14,データシート1!$A:$BT,MATCH("ab_"&amp;AI$2,データシート1!$A$1:$BT$1,0),0)</f>
        <v>426</v>
      </c>
      <c r="AJ14" s="78">
        <f>VLOOKUP(年度マスタ!$K$4&amp;"_"&amp;$AG14,データシート1!$A:$BT,MATCH("ab_"&amp;AJ$2,データシート1!$A$1:$BT$1,0),0)</f>
        <v>30</v>
      </c>
      <c r="AK14" s="78">
        <f>VLOOKUP(年度マスタ!$K$4&amp;"_"&amp;$AG14,データシート1!$A:$BT,MATCH("ab_"&amp;AK$2,データシート1!$A$1:$BT$1,0),0)</f>
        <v>1199</v>
      </c>
      <c r="AL14" s="78">
        <f>VLOOKUP(年度マスタ!$K$4&amp;"_"&amp;$AG14,データシート1!$A:$BT,MATCH("ab_"&amp;AL$2,データシート1!$A$1:$BT$1,0),0)</f>
        <v>1841</v>
      </c>
      <c r="AM14" s="78">
        <f>VLOOKUP(年度マスタ!$K$4&amp;"_"&amp;$AG14,データシート1!$A:$BT,MATCH("ab_"&amp;AM$2,データシート1!$A$1:$BT$1,0),0)</f>
        <v>2209</v>
      </c>
      <c r="AN14" s="78">
        <f>VLOOKUP(年度マスタ!$K$4&amp;"_"&amp;$AG14,データシート1!$A:$BT,MATCH("ab_"&amp;AN$2,データシート1!$A$1:$BT$1,0),0)</f>
        <v>1561</v>
      </c>
      <c r="AO14" s="78">
        <f>VLOOKUP(年度マスタ!$K$4&amp;"_"&amp;$AG14,データシート1!$A:$BT,MATCH("ab_"&amp;AO$2,データシート1!$A$1:$BT$1,0),0)</f>
        <v>3488</v>
      </c>
      <c r="AP14" s="78">
        <f>VLOOKUP(年度マスタ!$K$4&amp;"_"&amp;$AG14,データシート1!$A:$BT,MATCH("ab_"&amp;AP$2,データシート1!$A$1:$BT$1,0),0)</f>
        <v>0</v>
      </c>
      <c r="AQ14" s="954">
        <f>VLOOKUP(年度マスタ!$K$4&amp;"_"&amp;$AG14,データシート1!$A:$BT,MATCH("ab_"&amp;AQ$2,データシート1!$A$1:$BT$1,0),0)</f>
        <v>0.53449508699999992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8.3285</v>
      </c>
      <c r="AI15" s="78">
        <f>VLOOKUP(年度マスタ!$K$4&amp;"_"&amp;$AG15,データシート1!$A:$BT,MATCH("ab_"&amp;AI$2,データシート1!$A$1:$BT$1,0),0)</f>
        <v>426</v>
      </c>
      <c r="AJ15" s="78">
        <f>VLOOKUP(年度マスタ!$K$4&amp;"_"&amp;$AG15,データシート1!$A:$BT,MATCH("ab_"&amp;AJ$2,データシート1!$A$1:$BT$1,0),0)</f>
        <v>30</v>
      </c>
      <c r="AK15" s="78">
        <f>VLOOKUP(年度マスタ!$K$4&amp;"_"&amp;$AG15,データシート1!$A:$BT,MATCH("ab_"&amp;AK$2,データシート1!$A$1:$BT$1,0),0)</f>
        <v>1199</v>
      </c>
      <c r="AL15" s="78">
        <f>VLOOKUP(年度マスタ!$K$4&amp;"_"&amp;$AG15,データシート1!$A:$BT,MATCH("ab_"&amp;AL$2,データシート1!$A$1:$BT$1,0),0)</f>
        <v>1811</v>
      </c>
      <c r="AM15" s="78">
        <f>VLOOKUP(年度マスタ!$K$4&amp;"_"&amp;$AG15,データシート1!$A:$BT,MATCH("ab_"&amp;AM$2,データシート1!$A$1:$BT$1,0),0)</f>
        <v>2204</v>
      </c>
      <c r="AN15" s="78">
        <f>VLOOKUP(年度マスタ!$K$4&amp;"_"&amp;$AG15,データシート1!$A:$BT,MATCH("ab_"&amp;AN$2,データシート1!$A$1:$BT$1,0),0)</f>
        <v>1549</v>
      </c>
      <c r="AO15" s="78">
        <f>VLOOKUP(年度マスタ!$K$4&amp;"_"&amp;$AG15,データシート1!$A:$BT,MATCH("ab_"&amp;AO$2,データシート1!$A$1:$BT$1,0),0)</f>
        <v>3372</v>
      </c>
      <c r="AP15" s="78">
        <f>VLOOKUP(年度マスタ!$K$4&amp;"_"&amp;$AG15,データシート1!$A:$BT,MATCH("ab_"&amp;AP$2,データシート1!$A$1:$BT$1,0),0)</f>
        <v>0</v>
      </c>
      <c r="AQ15" s="954">
        <f>VLOOKUP(年度マスタ!$K$4&amp;"_"&amp;$AG15,データシート1!$A:$BT,MATCH("ab_"&amp;AQ$2,データシート1!$A$1:$BT$1,0),0)</f>
        <v>0.37041861250800001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8.7457999999999991</v>
      </c>
      <c r="AI16" s="78">
        <f>VLOOKUP(年度マスタ!$K$4&amp;"_"&amp;$AG16,データシート1!$A:$BT,MATCH("ab_"&amp;AI$2,データシート1!$A$1:$BT$1,0),0)</f>
        <v>426</v>
      </c>
      <c r="AJ16" s="78">
        <f>VLOOKUP(年度マスタ!$K$4&amp;"_"&amp;$AG16,データシート1!$A:$BT,MATCH("ab_"&amp;AJ$2,データシート1!$A$1:$BT$1,0),0)</f>
        <v>30</v>
      </c>
      <c r="AK16" s="78">
        <f>VLOOKUP(年度マスタ!$K$4&amp;"_"&amp;$AG16,データシート1!$A:$BT,MATCH("ab_"&amp;AK$2,データシート1!$A$1:$BT$1,0),0)</f>
        <v>1199</v>
      </c>
      <c r="AL16" s="78">
        <f>VLOOKUP(年度マスタ!$K$4&amp;"_"&amp;$AG16,データシート1!$A:$BT,MATCH("ab_"&amp;AL$2,データシート1!$A$1:$BT$1,0),0)</f>
        <v>1779</v>
      </c>
      <c r="AM16" s="78">
        <f>VLOOKUP(年度マスタ!$K$4&amp;"_"&amp;$AG16,データシート1!$A:$BT,MATCH("ab_"&amp;AM$2,データシート1!$A$1:$BT$1,0),0)</f>
        <v>2159</v>
      </c>
      <c r="AN16" s="78">
        <f>VLOOKUP(年度マスタ!$K$4&amp;"_"&amp;$AG16,データシート1!$A:$BT,MATCH("ab_"&amp;AN$2,データシート1!$A$1:$BT$1,0),0)</f>
        <v>1541</v>
      </c>
      <c r="AO16" s="78">
        <f>VLOOKUP(年度マスタ!$K$4&amp;"_"&amp;$AG16,データシート1!$A:$BT,MATCH("ab_"&amp;AO$2,データシート1!$A$1:$BT$1,0),0)</f>
        <v>3305</v>
      </c>
      <c r="AP16" s="78">
        <f>VLOOKUP(年度マスタ!$K$4&amp;"_"&amp;$AG16,データシート1!$A:$BT,MATCH("ab_"&amp;AP$2,データシート1!$A$1:$BT$1,0),0)</f>
        <v>0</v>
      </c>
      <c r="AQ16" s="954">
        <f>VLOOKUP(年度マスタ!$K$4&amp;"_"&amp;$AG16,データシート1!$A:$BT,MATCH("ab_"&amp;AQ$2,データシート1!$A$1:$BT$1,0),0)</f>
        <v>0.7934141576399999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7.8535000000000004</v>
      </c>
      <c r="AI17" s="151">
        <f>VLOOKUP(年度マスタ!$K$4&amp;"_"&amp;$AG17,データシート1!$A:$BT,MATCH("ab_"&amp;AI$2,データシート1!$A$1:$BT$1,0),0)</f>
        <v>426</v>
      </c>
      <c r="AJ17" s="151">
        <f>VLOOKUP(年度マスタ!$K$4&amp;"_"&amp;$AG17,データシート1!$A:$BT,MATCH("ab_"&amp;AJ$2,データシート1!$A$1:$BT$1,0),0)</f>
        <v>30</v>
      </c>
      <c r="AK17" s="151">
        <f>VLOOKUP(年度マスタ!$K$4&amp;"_"&amp;$AG17,データシート1!$A:$BT,MATCH("ab_"&amp;AK$2,データシート1!$A$1:$BT$1,0),0)</f>
        <v>1199</v>
      </c>
      <c r="AL17" s="151">
        <f>VLOOKUP(年度マスタ!$K$4&amp;"_"&amp;$AG17,データシート1!$A:$BT,MATCH("ab_"&amp;AL$2,データシート1!$A$1:$BT$1,0),0)</f>
        <v>1752</v>
      </c>
      <c r="AM17" s="151">
        <f>VLOOKUP(年度マスタ!$K$4&amp;"_"&amp;$AG17,データシート1!$A:$BT,MATCH("ab_"&amp;AM$2,データシート1!$A$1:$BT$1,0),0)</f>
        <v>2129</v>
      </c>
      <c r="AN17" s="151">
        <f>VLOOKUP(年度マスタ!$K$4&amp;"_"&amp;$AG17,データシート1!$A:$BT,MATCH("ab_"&amp;AN$2,データシート1!$A$1:$BT$1,0),0)</f>
        <v>1471</v>
      </c>
      <c r="AO17" s="151">
        <f>VLOOKUP(年度マスタ!$K$4&amp;"_"&amp;$AG17,データシート1!$A:$BT,MATCH("ab_"&amp;AO$2,データシート1!$A$1:$BT$1,0),0)</f>
        <v>3224</v>
      </c>
      <c r="AP17" s="151">
        <f>VLOOKUP(年度マスタ!$K$4&amp;"_"&amp;$AG17,データシート1!$A:$BT,MATCH("ab_"&amp;AP$2,データシート1!$A$1:$BT$1,0),0)</f>
        <v>0</v>
      </c>
      <c r="AQ17" s="955">
        <f>VLOOKUP(年度マスタ!$K$4&amp;"_"&amp;$AG17,データシート1!$A:$BT,MATCH("ab_"&amp;AQ$2,データシート1!$A$1:$BT$1,0),0)</f>
        <v>0.38028849549999988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15.315799999999999</v>
      </c>
      <c r="AI18" s="78">
        <f>VLOOKUP(年度マスタ!$K$4&amp;"_"&amp;$AG18,データシート1!$A:$BT,MATCH("ab_"&amp;AI$2,データシート1!$A$1:$BT$1,0),0)</f>
        <v>361</v>
      </c>
      <c r="AJ18" s="78">
        <f>VLOOKUP(年度マスタ!$K$4&amp;"_"&amp;$AG18,データシート1!$A:$BT,MATCH("ab_"&amp;AJ$2,データシート1!$A$1:$BT$1,0),0)</f>
        <v>57</v>
      </c>
      <c r="AK18" s="78">
        <f>VLOOKUP(年度マスタ!$K$4&amp;"_"&amp;$AG18,データシート1!$A:$BT,MATCH("ab_"&amp;AK$2,データシート1!$A$1:$BT$1,0),0)</f>
        <v>1175</v>
      </c>
      <c r="AL18" s="78">
        <f>VLOOKUP(年度マスタ!$K$4&amp;"_"&amp;$AG18,データシート1!$A:$BT,MATCH("ab_"&amp;AL$2,データシート1!$A$1:$BT$1,0),0)</f>
        <v>1750</v>
      </c>
      <c r="AM18" s="78">
        <f>VLOOKUP(年度マスタ!$K$4&amp;"_"&amp;$AG18,データシート1!$A:$BT,MATCH("ab_"&amp;AM$2,データシート1!$A$1:$BT$1,0),0)</f>
        <v>2126</v>
      </c>
      <c r="AN18" s="78">
        <f>VLOOKUP(年度マスタ!$K$4&amp;"_"&amp;$AG18,データシート1!$A:$BT,MATCH("ab_"&amp;AN$2,データシート1!$A$1:$BT$1,0),0)</f>
        <v>1484</v>
      </c>
      <c r="AO18" s="78">
        <f>VLOOKUP(年度マスタ!$K$4&amp;"_"&amp;$AG18,データシート1!$A:$BT,MATCH("ab_"&amp;AO$2,データシート1!$A$1:$BT$1,0),0)</f>
        <v>3155</v>
      </c>
      <c r="AP18" s="78">
        <f>VLOOKUP(年度マスタ!$K$4&amp;"_"&amp;$AG18,データシート1!$A:$BT,MATCH("ab_"&amp;AP$2,データシート1!$A$1:$BT$1,0),0)</f>
        <v>0</v>
      </c>
      <c r="AQ18" s="954">
        <f>VLOOKUP(年度マスタ!$K$4&amp;"_"&amp;$AG18,データシート1!$A:$BT,MATCH("ab_"&amp;AQ$2,データシート1!$A$1:$BT$1,0),0)</f>
        <v>0.52404340032000007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13.937099999999999</v>
      </c>
      <c r="AI19" s="78">
        <f>VLOOKUP(年度マスタ!$K$4&amp;"_"&amp;$AG19,データシート1!$A:$BT,MATCH("ab_"&amp;AI$2,データシート1!$A$1:$BT$1,0),0)</f>
        <v>361</v>
      </c>
      <c r="AJ19" s="78">
        <f>VLOOKUP(年度マスタ!$K$4&amp;"_"&amp;$AG19,データシート1!$A:$BT,MATCH("ab_"&amp;AJ$2,データシート1!$A$1:$BT$1,0),0)</f>
        <v>57</v>
      </c>
      <c r="AK19" s="78">
        <f>VLOOKUP(年度マスタ!$K$4&amp;"_"&amp;$AG19,データシート1!$A:$BT,MATCH("ab_"&amp;AK$2,データシート1!$A$1:$BT$1,0),0)</f>
        <v>1175</v>
      </c>
      <c r="AL19" s="78">
        <f>VLOOKUP(年度マスタ!$K$4&amp;"_"&amp;$AG19,データシート1!$A:$BT,MATCH("ab_"&amp;AL$2,データシート1!$A$1:$BT$1,0),0)</f>
        <v>1725</v>
      </c>
      <c r="AM19" s="78">
        <f>VLOOKUP(年度マスタ!$K$4&amp;"_"&amp;$AG19,データシート1!$A:$BT,MATCH("ab_"&amp;AM$2,データシート1!$A$1:$BT$1,0),0)</f>
        <v>2093</v>
      </c>
      <c r="AN19" s="78">
        <f>VLOOKUP(年度マスタ!$K$4&amp;"_"&amp;$AG19,データシート1!$A:$BT,MATCH("ab_"&amp;AN$2,データシート1!$A$1:$BT$1,0),0)</f>
        <v>1487</v>
      </c>
      <c r="AO19" s="78">
        <f>VLOOKUP(年度マスタ!$K$4&amp;"_"&amp;$AG19,データシート1!$A:$BT,MATCH("ab_"&amp;AO$2,データシート1!$A$1:$BT$1,0),0)</f>
        <v>3050</v>
      </c>
      <c r="AP19" s="78">
        <f>VLOOKUP(年度マスタ!$K$4&amp;"_"&amp;$AG19,データシート1!$A:$BT,MATCH("ab_"&amp;AP$2,データシート1!$A$1:$BT$1,0),0)</f>
        <v>0</v>
      </c>
      <c r="AQ19" s="954">
        <f>VLOOKUP(年度マスタ!$K$4&amp;"_"&amp;$AG19,データシート1!$A:$BT,MATCH("ab_"&amp;AQ$2,データシート1!$A$1:$BT$1,0),0)</f>
        <v>0.55855724995199996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13.113300000000001</v>
      </c>
      <c r="AI20" s="78">
        <f>VLOOKUP(年度マスタ!$K$4&amp;"_"&amp;$AG20,データシート1!$A:$BT,MATCH("ab_"&amp;AI$2,データシート1!$A$1:$BT$1,0),0)</f>
        <v>361</v>
      </c>
      <c r="AJ20" s="78">
        <f>VLOOKUP(年度マスタ!$K$4&amp;"_"&amp;$AG20,データシート1!$A:$BT,MATCH("ab_"&amp;AJ$2,データシート1!$A$1:$BT$1,0),0)</f>
        <v>57</v>
      </c>
      <c r="AK20" s="78">
        <f>VLOOKUP(年度マスタ!$K$4&amp;"_"&amp;$AG20,データシート1!$A:$BT,MATCH("ab_"&amp;AK$2,データシート1!$A$1:$BT$1,0),0)</f>
        <v>1175</v>
      </c>
      <c r="AL20" s="78">
        <f>VLOOKUP(年度マスタ!$K$4&amp;"_"&amp;$AG20,データシート1!$A:$BT,MATCH("ab_"&amp;AL$2,データシート1!$A$1:$BT$1,0),0)</f>
        <v>1688</v>
      </c>
      <c r="AM20" s="78">
        <f>VLOOKUP(年度マスタ!$K$4&amp;"_"&amp;$AG20,データシート1!$A:$BT,MATCH("ab_"&amp;AM$2,データシート1!$A$1:$BT$1,0),0)</f>
        <v>2058</v>
      </c>
      <c r="AN20" s="78">
        <f>VLOOKUP(年度マスタ!$K$4&amp;"_"&amp;$AG20,データシート1!$A:$BT,MATCH("ab_"&amp;AN$2,データシート1!$A$1:$BT$1,0),0)</f>
        <v>1481</v>
      </c>
      <c r="AO20" s="78">
        <f>VLOOKUP(年度マスタ!$K$4&amp;"_"&amp;$AG20,データシート1!$A:$BT,MATCH("ab_"&amp;AO$2,データシート1!$A$1:$BT$1,0),0)</f>
        <v>2960</v>
      </c>
      <c r="AP20" s="78">
        <f>VLOOKUP(年度マスタ!$K$4&amp;"_"&amp;$AG20,データシート1!$A:$BT,MATCH("ab_"&amp;AP$2,データシート1!$A$1:$BT$1,0),0)</f>
        <v>0</v>
      </c>
      <c r="AQ20" s="954">
        <f>VLOOKUP(年度マスタ!$K$4&amp;"_"&amp;$AG20,データシート1!$A:$BT,MATCH("ab_"&amp;AQ$2,データシート1!$A$1:$BT$1,0),0)</f>
        <v>0.52812726399999999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十津川村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29449</v>
      </c>
      <c r="BF13" s="70" t="str">
        <f>年度マスタ!K4</f>
        <v>29449</v>
      </c>
      <c r="BG13" s="70" t="str">
        <f>年度マスタ!K4</f>
        <v>29449</v>
      </c>
      <c r="BH13" s="278" t="s">
        <v>195</v>
      </c>
      <c r="BI13" s="278" t="s">
        <v>195</v>
      </c>
      <c r="BJ13" s="278" t="s">
        <v>195</v>
      </c>
      <c r="BK13" s="278" t="str">
        <f>年度マスタ!K4</f>
        <v>29449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十津川村</v>
      </c>
      <c r="BF14" s="70" t="str">
        <f>AP2</f>
        <v>十津川村</v>
      </c>
      <c r="BG14" s="70" t="str">
        <f>AP2</f>
        <v>十津川村</v>
      </c>
      <c r="BH14" s="70" t="s">
        <v>205</v>
      </c>
      <c r="BI14" s="70" t="s">
        <v>205</v>
      </c>
      <c r="BJ14" s="70" t="s">
        <v>205</v>
      </c>
      <c r="BK14" s="70" t="str">
        <f>AP2</f>
        <v>十津川村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9.0383898421339008</v>
      </c>
      <c r="AG24" s="877">
        <f t="shared" ref="AG24:AP24" si="11">AG25+AG29</f>
        <v>9.2118439566140218</v>
      </c>
      <c r="AH24" s="877">
        <f t="shared" si="11"/>
        <v>9.2516079720024109</v>
      </c>
      <c r="AI24" s="877">
        <f t="shared" si="11"/>
        <v>8.7307494375244872</v>
      </c>
      <c r="AJ24" s="877">
        <f t="shared" si="11"/>
        <v>9.5279853926650802</v>
      </c>
      <c r="AK24" s="877">
        <f t="shared" si="11"/>
        <v>8.3680894785190674</v>
      </c>
      <c r="AL24" s="877">
        <f t="shared" si="11"/>
        <v>7.4696713433220348</v>
      </c>
      <c r="AM24" s="877">
        <f t="shared" si="11"/>
        <v>6.6266139287518735</v>
      </c>
      <c r="AN24" s="877">
        <f t="shared" si="11"/>
        <v>6.0569087388639407</v>
      </c>
      <c r="AO24" s="877">
        <f t="shared" si="11"/>
        <v>6.2138673980024599</v>
      </c>
      <c r="AP24" s="878">
        <f t="shared" si="11"/>
        <v>6.2794868668793171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2.572081087207692</v>
      </c>
      <c r="AG25" s="879">
        <f>①CO2排出量の現状把握!AA35</f>
        <v>2.5788298966034455</v>
      </c>
      <c r="AH25" s="879">
        <f>①CO2排出量の現状把握!AB35</f>
        <v>2.4528491245832322</v>
      </c>
      <c r="AI25" s="879">
        <f>①CO2排出量の現状把握!AC35</f>
        <v>2.6207096438539925</v>
      </c>
      <c r="AJ25" s="879">
        <f>①CO2排出量の現状把握!AD35</f>
        <v>3.2008857028802025</v>
      </c>
      <c r="AK25" s="879">
        <f>①CO2排出量の現状把握!AE35</f>
        <v>2.8148903345596867</v>
      </c>
      <c r="AL25" s="879">
        <f>①CO2排出量の現状把握!AF35</f>
        <v>2.4718961986957595</v>
      </c>
      <c r="AM25" s="879">
        <f>①CO2排出量の現状把握!AG35</f>
        <v>2.2006540438971145</v>
      </c>
      <c r="AN25" s="879">
        <f>①CO2排出量の現状把握!AH35</f>
        <v>2.112522543985234</v>
      </c>
      <c r="AO25" s="879">
        <f>①CO2排出量の現状把握!AI35</f>
        <v>2.7807798600871445</v>
      </c>
      <c r="AP25" s="880">
        <f>①CO2排出量の現状把握!AJ35</f>
        <v>2.818525009393662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0.58066707302227472</v>
      </c>
      <c r="AG26" s="881">
        <f>①CO2排出量の現状把握!AA36</f>
        <v>0.62647741980054328</v>
      </c>
      <c r="AH26" s="881">
        <f>①CO2排出量の現状把握!AB36</f>
        <v>0.7401637656013883</v>
      </c>
      <c r="AI26" s="881">
        <f>①CO2排出量の現状把握!AC36</f>
        <v>0.57124205762301161</v>
      </c>
      <c r="AJ26" s="881">
        <f>①CO2排出量の現状把握!AD36</f>
        <v>0.87344761733428689</v>
      </c>
      <c r="AK26" s="881">
        <f>①CO2排出量の現状把握!AE36</f>
        <v>0.40677331894219687</v>
      </c>
      <c r="AL26" s="881">
        <f>①CO2排出量の現状把握!AF36</f>
        <v>0.28842382565276797</v>
      </c>
      <c r="AM26" s="881">
        <f>①CO2排出量の現状把握!AG36</f>
        <v>0.26078112347386512</v>
      </c>
      <c r="AN26" s="881">
        <f>①CO2排出量の現状把握!AH36</f>
        <v>0.22271989416166896</v>
      </c>
      <c r="AO26" s="881">
        <f>①CO2排出量の現状把握!AI36</f>
        <v>0.55610128641178469</v>
      </c>
      <c r="AP26" s="882">
        <f>①CO2排出量の現状把握!AJ36</f>
        <v>0.384985089165025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0.9119289976317162</v>
      </c>
      <c r="AG27" s="881">
        <f>①CO2排出量の現状把握!AA37</f>
        <v>0.88716783781060127</v>
      </c>
      <c r="AH27" s="881">
        <f>①CO2排出量の現状把握!AB37</f>
        <v>0.73197918056390543</v>
      </c>
      <c r="AI27" s="881">
        <f>①CO2排出量の現状把握!AC37</f>
        <v>0.90590208561988284</v>
      </c>
      <c r="AJ27" s="881">
        <f>①CO2排出量の現状把握!AD37</f>
        <v>0.94590435643770732</v>
      </c>
      <c r="AK27" s="881">
        <f>①CO2排出量の現状把握!AE37</f>
        <v>0.93713993376580718</v>
      </c>
      <c r="AL27" s="881">
        <f>①CO2排出量の現状把握!AF37</f>
        <v>0.92376795773352205</v>
      </c>
      <c r="AM27" s="881">
        <f>①CO2排出量の現状把握!AG37</f>
        <v>0.82426158345803724</v>
      </c>
      <c r="AN27" s="881">
        <f>①CO2排出量の現状把握!AH37</f>
        <v>0.76491179831317568</v>
      </c>
      <c r="AO27" s="881">
        <f>①CO2排出量の現状把握!AI37</f>
        <v>0.75387790558655132</v>
      </c>
      <c r="AP27" s="882">
        <f>①CO2排出量の現状把握!AJ37</f>
        <v>0.7909134453346357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1.0794850165537011</v>
      </c>
      <c r="AG28" s="881">
        <f>①CO2排出量の現状把握!AA38</f>
        <v>1.065184638992301</v>
      </c>
      <c r="AH28" s="881">
        <f>①CO2排出量の現状把握!AB38</f>
        <v>0.98070617841793861</v>
      </c>
      <c r="AI28" s="881">
        <f>①CO2排出量の現状把握!AC38</f>
        <v>1.1435655006110981</v>
      </c>
      <c r="AJ28" s="881">
        <f>①CO2排出量の現状把握!AD38</f>
        <v>1.3815337291082079</v>
      </c>
      <c r="AK28" s="881">
        <f>①CO2排出量の現状把握!AE38</f>
        <v>1.4709770818516827</v>
      </c>
      <c r="AL28" s="881">
        <f>①CO2排出量の現状把握!AF38</f>
        <v>1.2597044153094692</v>
      </c>
      <c r="AM28" s="881">
        <f>①CO2排出量の現状把握!AG38</f>
        <v>1.1156113369652121</v>
      </c>
      <c r="AN28" s="881">
        <f>①CO2排出量の現状把握!AH38</f>
        <v>1.1248908515103893</v>
      </c>
      <c r="AO28" s="881">
        <f>①CO2排出量の現状把握!AI38</f>
        <v>1.4708006680888084</v>
      </c>
      <c r="AP28" s="882">
        <f>①CO2排出量の現状把握!AJ38</f>
        <v>1.6426264748940012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6.4663087549262093</v>
      </c>
      <c r="AG29" s="883">
        <f>①CO2排出量の現状把握!AA39</f>
        <v>6.6330140600105754</v>
      </c>
      <c r="AH29" s="883">
        <f>①CO2排出量の現状把握!AB39</f>
        <v>6.7987588474191778</v>
      </c>
      <c r="AI29" s="883">
        <f>①CO2排出量の現状把握!AC39</f>
        <v>6.1100397936704942</v>
      </c>
      <c r="AJ29" s="883">
        <f>①CO2排出量の現状把握!AD39</f>
        <v>6.3270996897848786</v>
      </c>
      <c r="AK29" s="883">
        <f>①CO2排出量の現状把握!AE39</f>
        <v>5.5531991439593815</v>
      </c>
      <c r="AL29" s="883">
        <f>①CO2排出量の現状把握!AF39</f>
        <v>4.9977751446262753</v>
      </c>
      <c r="AM29" s="883">
        <f>①CO2排出量の現状把握!AG39</f>
        <v>4.425959884854759</v>
      </c>
      <c r="AN29" s="883">
        <f>①CO2排出量の現状把握!AH39</f>
        <v>3.9443861948787067</v>
      </c>
      <c r="AO29" s="883">
        <f>①CO2排出量の現状把握!AI39</f>
        <v>3.4330875379153158</v>
      </c>
      <c r="AP29" s="884">
        <f>①CO2排出量の現状把握!AJ39</f>
        <v>3.4609618574856555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十津川村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346.5</v>
      </c>
      <c r="K6" s="619">
        <f>VLOOKUP(年度マスタ!$K$4&amp;"_"&amp;K$5,データシート1!$A:$BT,MATCH("cb_"&amp;$G6,データシート1!$A$1:$BT$1,0),0)</f>
        <v>356.2</v>
      </c>
      <c r="L6" s="619">
        <f>VLOOKUP(年度マスタ!$K$4&amp;"_"&amp;L$5,データシート1!$A:$BT,MATCH("cb_"&amp;$G6,データシート1!$A$1:$BT$1,0),0)</f>
        <v>366.7</v>
      </c>
      <c r="M6" s="619">
        <f>VLOOKUP(年度マスタ!$K$4&amp;"_"&amp;M$5,データシート1!$A:$BT,MATCH("cb_"&amp;$G6,データシート1!$A$1:$BT$1,0),0)</f>
        <v>381.99999999999994</v>
      </c>
      <c r="N6" s="619">
        <f>VLOOKUP(年度マスタ!$K$4&amp;"_"&amp;N$5,データシート1!$A:$BT,MATCH("cb_"&amp;$G6,データシート1!$A$1:$BT$1,0),0)</f>
        <v>388.9</v>
      </c>
      <c r="O6" s="619">
        <f>VLOOKUP(年度マスタ!$K$4&amp;"_"&amp;O$5,データシート1!$A:$BT,MATCH("cb_"&amp;$G6,データシート1!$A$1:$BT$1,0),0)</f>
        <v>383.4</v>
      </c>
      <c r="P6" s="619">
        <f>VLOOKUP(年度マスタ!$K$4&amp;"_"&amp;P$5,データシート1!$A:$BT,MATCH("cb_"&amp;$G6,データシート1!$A$1:$BT$1,0),0)</f>
        <v>398.3</v>
      </c>
      <c r="Q6" s="619">
        <f>VLOOKUP(年度マスタ!$K$4&amp;"_"&amp;Q$5,データシート1!$A:$BT,MATCH("cb_"&amp;$G6,データシート1!$A$1:$BT$1,0),0)</f>
        <v>407.29999999999995</v>
      </c>
      <c r="R6" s="633">
        <f>VLOOKUP(年度マスタ!$K$4&amp;"_"&amp;R$5,データシート1!$A:$BT,MATCH("cb_"&amp;$G6,データシート1!$A$1:$BT$1,0),0)</f>
        <v>417.19999999999993</v>
      </c>
      <c r="S6" s="568"/>
      <c r="T6" s="190"/>
      <c r="U6" s="581"/>
      <c r="V6" s="195"/>
      <c r="W6" s="195"/>
      <c r="X6" s="195"/>
      <c r="Y6" s="196" t="s">
        <v>372</v>
      </c>
      <c r="Z6" s="663" t="s">
        <v>373</v>
      </c>
      <c r="AA6" s="663"/>
      <c r="AB6" s="663"/>
      <c r="AC6" s="664">
        <f>SUM(AC7:AC8)</f>
        <v>44624</v>
      </c>
      <c r="AD6" s="664">
        <f>SUM(AD7:AD8)</f>
        <v>57460.756000000001</v>
      </c>
      <c r="AE6" s="665">
        <f>$AD6*3600/100000000</f>
        <v>2.0685872160000001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102.7</v>
      </c>
      <c r="K7" s="617">
        <f>VLOOKUP(年度マスタ!$K$4&amp;"_"&amp;K$5,データシート1!$A:$BT,MATCH("cb_"&amp;$G7,データシート1!$A$1:$BT$1,0),0)</f>
        <v>102.7</v>
      </c>
      <c r="L7" s="617">
        <f>VLOOKUP(年度マスタ!$K$4&amp;"_"&amp;L$5,データシート1!$A:$BT,MATCH("cb_"&amp;$G7,データシート1!$A$1:$BT$1,0),0)</f>
        <v>142.30000000000001</v>
      </c>
      <c r="M7" s="617">
        <f>VLOOKUP(年度マスタ!$K$4&amp;"_"&amp;M$5,データシート1!$A:$BT,MATCH("cb_"&amp;$G7,データシート1!$A$1:$BT$1,0),0)</f>
        <v>142.6</v>
      </c>
      <c r="N7" s="617">
        <f>VLOOKUP(年度マスタ!$K$4&amp;"_"&amp;N$5,データシート1!$A:$BT,MATCH("cb_"&amp;$G7,データシート1!$A$1:$BT$1,0),0)</f>
        <v>158</v>
      </c>
      <c r="O7" s="617">
        <f>VLOOKUP(年度マスタ!$K$4&amp;"_"&amp;O$5,データシート1!$A:$BT,MATCH("cb_"&amp;$G7,データシート1!$A$1:$BT$1,0),0)</f>
        <v>158</v>
      </c>
      <c r="P7" s="617">
        <f>VLOOKUP(年度マスタ!$K$4&amp;"_"&amp;P$5,データシート1!$A:$BT,MATCH("cb_"&amp;$G7,データシート1!$A$1:$BT$1,0),0)</f>
        <v>158</v>
      </c>
      <c r="Q7" s="617">
        <f>VLOOKUP(年度マスタ!$K$4&amp;"_"&amp;Q$5,データシート1!$A:$BT,MATCH("cb_"&amp;$G7,データシート1!$A$1:$BT$1,0),0)</f>
        <v>157.99999999999997</v>
      </c>
      <c r="R7" s="634">
        <f>VLOOKUP(年度マスタ!$K$4&amp;"_"&amp;R$5,データシート1!$A:$BT,MATCH("cb_"&amp;$G7,データシート1!$A$1:$BT$1,0),0)</f>
        <v>207.49999999999997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37757</v>
      </c>
      <c r="AD7" s="1022">
        <f>VLOOKUP(年度マスタ!$K$4&amp;"_"&amp;年度マスタ!$K$9,データシート3!A:AB,MATCH("ea_"&amp;$Y7&amp;"_年間発電",データシート3!$A$1:$AB$1,0),0)/10^3</f>
        <v>48637.813000000002</v>
      </c>
      <c r="AE7" s="554">
        <f t="shared" ref="AE7:AE16" si="0">$AD7*3600/100000000</f>
        <v>1.7509612680000002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6867</v>
      </c>
      <c r="AD8" s="1022">
        <f>VLOOKUP(年度マスタ!$K$4&amp;"_"&amp;年度マスタ!$K$9,データシート3!A:AB,MATCH("ea_"&amp;$Y8&amp;"_年間発電",データシート3!$A$1:$AB$1,0),0)/10^3</f>
        <v>8822.9429999999975</v>
      </c>
      <c r="AE8" s="554">
        <f t="shared" si="0"/>
        <v>0.31762594799999988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16200</v>
      </c>
      <c r="P9" s="617">
        <f>VLOOKUP(年度マスタ!$K$4&amp;"_"&amp;P$5,データシート1!$A:$BT,MATCH("cb_"&amp;$G9,データシート1!$A$1:$BT$1,0),0)</f>
        <v>16200</v>
      </c>
      <c r="Q9" s="617">
        <f>VLOOKUP(年度マスタ!$K$4&amp;"_"&amp;Q$5,データシート1!$A:$BT,MATCH("cb_"&amp;$G9,データシート1!$A$1:$BT$1,0),0)</f>
        <v>16200</v>
      </c>
      <c r="R9" s="634">
        <f>VLOOKUP(年度マスタ!$K$4&amp;"_"&amp;R$5,データシート1!$A:$BT,MATCH("cb_"&amp;$G9,データシート1!$A$1:$BT$1,0),0)</f>
        <v>16200</v>
      </c>
      <c r="S9" s="568"/>
      <c r="T9" s="190"/>
      <c r="U9" s="581"/>
      <c r="V9" s="195"/>
      <c r="W9" s="195"/>
      <c r="X9" s="195"/>
      <c r="Y9" s="196" t="s">
        <v>381</v>
      </c>
      <c r="Z9" s="208" t="s">
        <v>377</v>
      </c>
      <c r="AA9" s="208"/>
      <c r="AB9" s="208"/>
      <c r="AC9" s="666">
        <f>VLOOKUP(年度マスタ!$K$4&amp;"_"&amp;年度マスタ!$K$9,データシート3!A:AB,MATCH("ea_"&amp;$Y9&amp;"_設備",データシート3!$A$1:$AB$1,0),0)</f>
        <v>301000</v>
      </c>
      <c r="AD9" s="666">
        <f>VLOOKUP(年度マスタ!$K$4&amp;"_"&amp;年度マスタ!$K$9,データシート3!A:AB,MATCH("ea_"&amp;$Y9&amp;"_年間発電",データシート3!$A$1:$AB$1,0),0)/10^3</f>
        <v>817897.75199999998</v>
      </c>
      <c r="AE9" s="667">
        <f t="shared" si="0"/>
        <v>29.444319071999999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24162</v>
      </c>
      <c r="AD10" s="666">
        <f>SUM(AD11:AD12)</f>
        <v>140948.69500000004</v>
      </c>
      <c r="AE10" s="667">
        <f t="shared" si="0"/>
        <v>5.0741530200000016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24162</v>
      </c>
      <c r="AD11" s="1022">
        <f>VLOOKUP(年度マスタ!$K$4&amp;"_"&amp;年度マスタ!$K$9,データシート3!A:AB,MATCH("ea_"&amp;$Y11&amp;"_年間発電",データシート3!$A$1:$AB$1,0),0)/10^3</f>
        <v>140948.69500000004</v>
      </c>
      <c r="AE11" s="554">
        <f t="shared" si="0"/>
        <v>5.0741530200000016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449.2</v>
      </c>
      <c r="K12" s="651">
        <f t="shared" ref="K12:Q12" si="1">SUM(K6:K11)</f>
        <v>458.9</v>
      </c>
      <c r="L12" s="651">
        <f t="shared" si="1"/>
        <v>509</v>
      </c>
      <c r="M12" s="651">
        <f t="shared" si="1"/>
        <v>524.59999999999991</v>
      </c>
      <c r="N12" s="651">
        <f t="shared" si="1"/>
        <v>546.9</v>
      </c>
      <c r="O12" s="651">
        <f t="shared" si="1"/>
        <v>16741.400000000001</v>
      </c>
      <c r="P12" s="651">
        <f t="shared" si="1"/>
        <v>16756.3</v>
      </c>
      <c r="Q12" s="651">
        <f t="shared" si="1"/>
        <v>16765.3</v>
      </c>
      <c r="R12" s="652">
        <f t="shared" ref="R12" si="2">SUM(R6:R11)</f>
        <v>16824.7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v>
      </c>
      <c r="AD13" s="666">
        <f>SUM(AD14:AD16)</f>
        <v>42.188000000000002</v>
      </c>
      <c r="AE13" s="667">
        <f t="shared" si="0"/>
        <v>1.5187680000000002E-3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7</v>
      </c>
      <c r="AD16" s="1022">
        <f>VLOOKUP(年度マスタ!$K$4&amp;"_"&amp;年度マスタ!$K$9,データシート3!A:AB,MATCH("ea_"&amp;$Y16&amp;"_年間発電",データシート3!$A$1:$AB$1,0),0)/10^3</f>
        <v>42.188000000000002</v>
      </c>
      <c r="AE16" s="554">
        <f t="shared" si="0"/>
        <v>1.5187680000000002E-3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0.15687708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2.1071534299999999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415.84158000000002</v>
      </c>
      <c r="K19" s="615">
        <f>K6*別紙!$C5/100*別紙!$E5/10^3</f>
        <v>427.48274400000003</v>
      </c>
      <c r="L19" s="615">
        <f>L6*別紙!$C5/100*別紙!$E5/10^3</f>
        <v>440.08400399999994</v>
      </c>
      <c r="M19" s="615">
        <f>M6*別紙!$C5/100*別紙!$E5/10^3</f>
        <v>458.44583999999992</v>
      </c>
      <c r="N19" s="615">
        <f>N6*別紙!$C5/100*別紙!$E5/10^3</f>
        <v>466.72666799999996</v>
      </c>
      <c r="O19" s="615">
        <f>O6*別紙!$C5/100*別紙!$E5/10^3</f>
        <v>460.1260079999999</v>
      </c>
      <c r="P19" s="615">
        <f>P6*別紙!$C5/100*別紙!$E5/10^3</f>
        <v>478.00779600000004</v>
      </c>
      <c r="Q19" s="615">
        <f>Q6*別紙!$C5/100*別紙!$E5/10^3</f>
        <v>488.80887599999994</v>
      </c>
      <c r="R19" s="639">
        <f>R6*別紙!$C5/100*別紙!$E5/10^3</f>
        <v>500.69006399999984</v>
      </c>
      <c r="S19" s="572"/>
      <c r="T19" s="191"/>
      <c r="U19" s="588"/>
      <c r="W19" s="201"/>
      <c r="X19" s="201"/>
      <c r="Y19" s="173"/>
      <c r="Z19" s="628" t="s">
        <v>389</v>
      </c>
      <c r="AA19" s="671"/>
      <c r="AB19" s="672"/>
      <c r="AC19" s="673">
        <f>SUM($AC$6,$AC$9,$AC$10,$AC$13)</f>
        <v>369793</v>
      </c>
      <c r="AD19" s="673">
        <f>SUM($AD$6,$AD$9,$AD$10,$AD$13)</f>
        <v>1016349.3910000001</v>
      </c>
      <c r="AE19" s="674">
        <f>SUM($AE$6,$AE$9,$AE$10,$AE$13,$AE$17,$AE$18)</f>
        <v>38.852608585999995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135.847452</v>
      </c>
      <c r="K20" s="617">
        <f>K7*別紙!$C6/100*別紙!$E6/10^3</f>
        <v>135.847452</v>
      </c>
      <c r="L20" s="617">
        <f>L7*別紙!$C6/100*別紙!$E6/10^3</f>
        <v>188.22874800000002</v>
      </c>
      <c r="M20" s="617">
        <f>M7*別紙!$C6/100*別紙!$E6/10^3</f>
        <v>188.625576</v>
      </c>
      <c r="N20" s="617">
        <f>N7*別紙!$C6/100*別紙!$E6/10^3</f>
        <v>208.99607999999998</v>
      </c>
      <c r="O20" s="617">
        <f>O7*別紙!$C6/100*別紙!$E6/10^3</f>
        <v>208.99607999999998</v>
      </c>
      <c r="P20" s="617">
        <f>P7*別紙!$C6/100*別紙!$E6/10^3</f>
        <v>208.99607999999998</v>
      </c>
      <c r="Q20" s="617">
        <f>Q7*別紙!$C6/100*別紙!$E6/10^3</f>
        <v>208.99607999999998</v>
      </c>
      <c r="R20" s="634">
        <f>R7*別紙!$C6/100*別紙!$E6/10^3</f>
        <v>274.47269999999997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85147.199999999997</v>
      </c>
      <c r="P22" s="617">
        <f>P9*別紙!$C8/100*別紙!$E8/10^3</f>
        <v>85147.199999999997</v>
      </c>
      <c r="Q22" s="617">
        <f>Q9*別紙!$C8/100*別紙!$E8/10^3</f>
        <v>85147.199999999997</v>
      </c>
      <c r="R22" s="634">
        <f>R9*別紙!$C8/100*別紙!$E8/10^3</f>
        <v>85147.199999999997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551.689032</v>
      </c>
      <c r="K25" s="657">
        <f t="shared" si="3"/>
        <v>563.330196</v>
      </c>
      <c r="L25" s="657">
        <f t="shared" si="3"/>
        <v>628.31275199999993</v>
      </c>
      <c r="M25" s="657">
        <f t="shared" si="3"/>
        <v>647.07141599999989</v>
      </c>
      <c r="N25" s="657">
        <f t="shared" si="3"/>
        <v>675.72274799999991</v>
      </c>
      <c r="O25" s="657">
        <f t="shared" si="3"/>
        <v>85816.322088000001</v>
      </c>
      <c r="P25" s="657">
        <f t="shared" si="3"/>
        <v>85834.203876</v>
      </c>
      <c r="Q25" s="657">
        <f t="shared" si="3"/>
        <v>85845.00495599999</v>
      </c>
      <c r="R25" s="658">
        <f t="shared" ref="R25" si="4">SUM(R19:R24)</f>
        <v>85922.36276399999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20800.374945579326</v>
      </c>
      <c r="K26" s="654">
        <f>(VLOOKUP(年度マスタ!$K$4&amp;"_"&amp;K$18,データシート1!$A:$BT,MATCH("da_合計",データシート1!$A$1:$BT$1,0),0))/10^3</f>
        <v>20107.314091933345</v>
      </c>
      <c r="L26" s="654">
        <f>(VLOOKUP(年度マスタ!$K$4&amp;"_"&amp;L$18,データシート1!$A:$BT,MATCH("da_合計",データシート1!$A$1:$BT$1,0),0))/10^3</f>
        <v>20302.975060076245</v>
      </c>
      <c r="M26" s="654">
        <f>(VLOOKUP(年度マスタ!$K$4&amp;"_"&amp;M$18,データシート1!$A:$BT,MATCH("da_合計",データシート1!$A$1:$BT$1,0),0))/10^3</f>
        <v>18565.250049269267</v>
      </c>
      <c r="N26" s="654">
        <f>(VLOOKUP(年度マスタ!$K$4&amp;"_"&amp;N$18,データシート1!$A:$BT,MATCH("da_合計",データシート1!$A$1:$BT$1,0),0))/10^3</f>
        <v>18626.847286983044</v>
      </c>
      <c r="O26" s="654">
        <f>(VLOOKUP(年度マスタ!$K$4&amp;"_"&amp;O$18,データシート1!$A:$BT,MATCH("da_合計",データシート1!$A$1:$BT$1,0),0))/10^3</f>
        <v>16845.49315242888</v>
      </c>
      <c r="P26" s="654">
        <f>(VLOOKUP(年度マスタ!$K$4&amp;"_"&amp;P$18,データシート1!$A:$BT,MATCH("da_合計",データシート1!$A$1:$BT$1,0),0))/10^3</f>
        <v>18203.347532360163</v>
      </c>
      <c r="Q26" s="654">
        <f>(VLOOKUP(年度マスタ!$K$4&amp;"_"&amp;Q$18,データシート1!$A:$BT,MATCH("da_合計",データシート1!$A$1:$BT$1,0),0))/10^3</f>
        <v>17984.450738581952</v>
      </c>
      <c r="R26" s="655">
        <f>Q26</f>
        <v>17984.450738581952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2.6523033043558172E-2</v>
      </c>
      <c r="K27" s="839">
        <f t="shared" ref="K27:P27" si="5">K25/K26</f>
        <v>2.8016183236825094E-2</v>
      </c>
      <c r="L27" s="839">
        <f t="shared" si="5"/>
        <v>3.0946831690470508E-2</v>
      </c>
      <c r="M27" s="839">
        <f t="shared" si="5"/>
        <v>3.4853902548189424E-2</v>
      </c>
      <c r="N27" s="839">
        <f t="shared" si="5"/>
        <v>3.6276817949337764E-2</v>
      </c>
      <c r="O27" s="839">
        <f t="shared" si="5"/>
        <v>5.0943193714472237</v>
      </c>
      <c r="P27" s="839">
        <f t="shared" si="5"/>
        <v>4.7152977617667409</v>
      </c>
      <c r="Q27" s="839">
        <f>Q25/Q26</f>
        <v>4.7732903386277528</v>
      </c>
      <c r="R27" s="840">
        <f>R25/R26</f>
        <v>4.7775917103585028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4.7775917103585028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56.512673407346867</v>
      </c>
      <c r="AA52" s="173"/>
      <c r="AB52" s="678" t="s">
        <v>413</v>
      </c>
      <c r="AC52" s="679">
        <f>$AD6</f>
        <v>57460.756000000001</v>
      </c>
      <c r="AD52" s="680">
        <f>R19+R20</f>
        <v>775.16276399999981</v>
      </c>
      <c r="AE52" s="681">
        <f t="shared" ref="AE52:AE54" si="6">IFERROR(AD52/AC52,"-")</f>
        <v>1.3490298735366444E-2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998364.94026141812</v>
      </c>
      <c r="Z53" s="1130"/>
      <c r="AA53" s="173"/>
      <c r="AB53" s="678" t="s">
        <v>377</v>
      </c>
      <c r="AC53" s="679">
        <f>$AD9</f>
        <v>817897.75199999998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140948.69500000004</v>
      </c>
      <c r="AD54" s="679">
        <f>R22</f>
        <v>85147.199999999997</v>
      </c>
      <c r="AE54" s="681">
        <f t="shared" si="6"/>
        <v>0.60410066230127191</v>
      </c>
      <c r="AF54" s="473"/>
      <c r="AG54" s="41"/>
      <c r="AH54" s="420"/>
      <c r="AI54" s="442" t="s">
        <v>440</v>
      </c>
      <c r="AJ54" s="443">
        <f>VLOOKUP(年度マスタ!$K$4&amp;"_"&amp;AJ$53,データシート1!$A$1:$BT$2000,MATCH("ca_太陽光発電（10kW未満）",データシート1!$A$1:$BT$1,0),0)</f>
        <v>77</v>
      </c>
      <c r="AK54" s="443">
        <f>VLOOKUP(年度マスタ!$K$4&amp;"_"&amp;AK$53,データシート1!$A$1:$BT$2000,MATCH("ca_太陽光発電（10kW未満）",データシート1!$A$1:$BT$1,0),0)</f>
        <v>79</v>
      </c>
      <c r="AL54" s="443">
        <f>VLOOKUP(年度マスタ!$K$4&amp;"_"&amp;AL$53,データシート1!$A$1:$BT$2000,MATCH("ca_太陽光発電（10kW未満）",データシート1!$A$1:$BT$1,0),0)</f>
        <v>81</v>
      </c>
      <c r="AM54" s="443">
        <f>VLOOKUP(年度マスタ!$K$4&amp;"_"&amp;AM$53,データシート1!$A$1:$BT$2000,MATCH("ca_太陽光発電（10kW未満）",データシート1!$A$1:$BT$1,0),0)</f>
        <v>83</v>
      </c>
      <c r="AN54" s="443">
        <f>VLOOKUP(年度マスタ!$K$4&amp;"_"&amp;AN$53,データシート1!$A$1:$BT$2000,MATCH("ca_太陽光発電（10kW未満）",データシート1!$A$1:$BT$1,0),0)</f>
        <v>84</v>
      </c>
      <c r="AO54" s="443">
        <f>VLOOKUP(年度マスタ!$K$4&amp;"_"&amp;AO$53,データシート1!$A$1:$BT$2000,MATCH("ca_太陽光発電（10kW未満）",データシート1!$A$1:$BT$1,0),0)</f>
        <v>82</v>
      </c>
      <c r="AP54" s="443">
        <f>VLOOKUP(年度マスタ!$K$4&amp;"_"&amp;AP$53,データシート1!$A$1:$BT$2000,MATCH("ca_太陽光発電（10kW未満）",データシート1!$A$1:$BT$1,0),0)</f>
        <v>84</v>
      </c>
      <c r="AQ54" s="443">
        <f>VLOOKUP(年度マスタ!$K$4&amp;"_"&amp;AQ$53,データシート1!$A$1:$BT$2000,MATCH("ca_太陽光発電（10kW未満）",データシート1!$A$1:$BT$1,0),0)</f>
        <v>86</v>
      </c>
      <c r="AR54" s="443">
        <f>VLOOKUP(年度マスタ!$K$4&amp;"_"&amp;AR$53,データシート1!$A$1:$BT$2000,MATCH("ca_太陽光発電（10kW未満）",データシート1!$A$1:$BT$1,0),0)</f>
        <v>87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42.188000000000002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十津川村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十津川村</v>
      </c>
      <c r="AZ12" s="1023" t="str">
        <f>年度マスタ!$K4</f>
        <v>29449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十津川村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十津川村</v>
      </c>
      <c r="AZ4" s="1038" t="str">
        <f>年度マスタ!$K4</f>
        <v>29449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十津川村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29449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2025-03-04T09:53:18Z</dcterms:created>
  <dcterms:modified xsi:type="dcterms:W3CDTF">2025-03-04T09:53:18Z</dcterms:modified>
  <cp:category/>
  <cp:contentStatus/>
</cp:coreProperties>
</file>