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353C79-EF51-4C7B-BCC7-5B7CAC4A9D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<sst xmlns="http://schemas.openxmlformats.org/spreadsheetml/2006/main" count="16749" uniqueCount="2472">
  <si>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</si>
  <si>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</si>
  <si>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</si>
  <si>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</si>
  <si>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</si>
  <si>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</si>
  <si>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</si>
  <si>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</si>
  <si>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</si>
  <si>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</si>
  <si>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</si>
  <si>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</si>
  <si>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</si>
  <si>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</si>
  <si>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</si>
  <si>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</si>
  <si>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</si>
  <si>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</si>
  <si>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</si>
  <si>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</si>
  <si>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</si>
  <si>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</si>
  <si>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</si>
  <si>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</si>
  <si>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</si>
  <si>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</si>
  <si>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</si>
  <si>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</si>
  <si>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</si>
  <si>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</si>
  <si>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</si>
  <si>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</si>
  <si>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</si>
  <si>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</si>
  <si>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</si>
  <si>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</si>
  <si>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</si>
  <si>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</si>
  <si>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</si>
  <si>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</si>
  <si>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</si>
  <si>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</si>
  <si>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</si>
  <si>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</si>
  <si>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</si>
  <si>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</si>
  <si>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</si>
  <si>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</si>
  <si>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</si>
  <si>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</si>
  <si>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</si>
  <si>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</si>
  <si>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</si>
  <si>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</si>
  <si>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</si>
  <si>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</si>
  <si>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</si>
  <si>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</si>
  <si>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</si>
  <si>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</si>
  <si>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</si>
  <si>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</si>
  <si>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</si>
  <si>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</si>
  <si>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</si>
  <si>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</si>
  <si>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</si>
  <si>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</si>
  <si>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</si>
  <si>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</si>
  <si>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</si>
  <si>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</si>
  <si>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</si>
  <si>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</si>
  <si>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</si>
  <si>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</si>
  <si>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</si>
  <si>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</si>
  <si>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</si>
  <si>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</si>
  <si>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</si>
  <si>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</si>
  <si>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</si>
  <si>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</si>
  <si>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</si>
  <si>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</si>
  <si>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</si>
  <si>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</si>
  <si>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</si>
  <si>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</si>
  <si>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</si>
  <si>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</si>
  <si>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</si>
  <si>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</si>
  <si>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</si>
  <si>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</si>
  <si>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</si>
  <si>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</si>
  <si>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</si>
  <si>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</si>
  <si>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</si>
  <si>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</si>
  <si>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</si>
  <si>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</si>
  <si>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</si>
  <si>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</si>
  <si>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</si>
  <si>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</si>
  <si>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</si>
  <si>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</si>
  <si>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</si>
  <si>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</si>
  <si>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</si>
  <si>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</si>
  <si>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</si>
  <si>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</si>
  <si>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</si>
  <si>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</si>
  <si>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</si>
  <si>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</si>
  <si>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</si>
  <si>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</si>
  <si>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</si>
  <si>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</si>
  <si>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</si>
  <si>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</si>
  <si>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</si>
  <si>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</si>
  <si>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</si>
  <si>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</si>
  <si>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</si>
  <si>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</si>
  <si>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</si>
  <si>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</si>
  <si>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</si>
  <si>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</si>
  <si>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</si>
  <si>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</si>
  <si>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</si>
  <si>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</si>
  <si>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</si>
  <si>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</si>
  <si>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</si>
  <si>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</si>
  <si>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</si>
  <si>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</si>
  <si>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</si>
  <si>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</si>
  <si>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</si>
  <si>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</si>
  <si>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</si>
  <si>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</si>
  <si>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</si>
  <si>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</si>
  <si>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</si>
  <si>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</si>
  <si>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</si>
  <si>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</si>
  <si>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</si>
  <si>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</si>
  <si>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</si>
  <si>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</si>
  <si>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</si>
  <si>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</si>
  <si>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</si>
  <si>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</si>
  <si>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</si>
  <si>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</si>
  <si>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</si>
  <si>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</si>
  <si>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</si>
  <si>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</si>
  <si>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</si>
  <si>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</si>
  <si>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</si>
  <si>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</si>
  <si>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</si>
  <si>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</si>
  <si>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</si>
  <si>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</si>
  <si>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</si>
  <si>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</si>
  <si>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</si>
  <si>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</si>
  <si>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</si>
  <si>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</si>
  <si>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</si>
  <si>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</si>
  <si>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</si>
  <si>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</si>
  <si>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</si>
  <si>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</si>
  <si>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</si>
  <si>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</si>
  <si>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</si>
  <si>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</si>
  <si>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</si>
  <si>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</si>
  <si>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</si>
  <si>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</si>
  <si>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</si>
  <si>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</si>
  <si>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</si>
  <si>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</si>
  <si>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</si>
  <si>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</si>
  <si>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</si>
  <si>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</si>
  <si>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</si>
  <si>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</si>
  <si>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</si>
  <si>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</si>
  <si>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</si>
  <si>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</si>
  <si>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</si>
  <si>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</si>
  <si>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</si>
  <si>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</si>
  <si>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</si>
  <si>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</si>
  <si>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</si>
  <si>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</si>
  <si>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</si>
  <si>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</si>
  <si>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</si>
  <si>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</si>
  <si>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</si>
  <si>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</si>
  <si>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</si>
  <si>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</si>
  <si>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</si>
  <si>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</si>
  <si>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</si>
  <si>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</si>
  <si>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</si>
  <si>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</si>
  <si>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</si>
  <si>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</si>
  <si>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</si>
  <si>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</si>
  <si>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</si>
  <si>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</si>
  <si>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</si>
  <si>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</si>
  <si>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</si>
  <si>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</si>
  <si>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</si>
  <si>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</si>
  <si>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</si>
  <si>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</si>
  <si>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</si>
  <si>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</si>
  <si>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</si>
  <si>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</si>
  <si>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</si>
  <si>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</si>
  <si>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</si>
  <si>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</si>
  <si>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</si>
  <si>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</si>
  <si>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</si>
  <si>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</si>
  <si>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</si>
  <si>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</si>
  <si>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</si>
  <si>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</si>
  <si>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</si>
  <si>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</si>
  <si>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</si>
  <si>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</si>
  <si>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</si>
  <si>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</si>
  <si>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</si>
  <si>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</si>
  <si>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</si>
  <si>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</si>
  <si>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</si>
  <si>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</si>
  <si>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</si>
  <si>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</si>
  <si>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</si>
  <si>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</si>
  <si>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</si>
  <si>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</si>
  <si>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</si>
  <si>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</si>
  <si>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</si>
  <si>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</si>
  <si>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</si>
  <si>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</si>
  <si>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</si>
  <si>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</si>
  <si>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</si>
  <si>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</si>
  <si>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</si>
  <si>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</si>
  <si>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</si>
  <si>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</si>
  <si>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</si>
  <si>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</si>
  <si>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</si>
  <si>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</si>
  <si>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</si>
  <si>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</si>
  <si>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</si>
  <si>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</si>
  <si>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</si>
  <si>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</si>
  <si>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</si>
  <si>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</si>
  <si>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</si>
  <si>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</si>
  <si>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</si>
  <si>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</si>
  <si>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</si>
  <si>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</si>
  <si>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</si>
  <si>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</si>
  <si>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</si>
  <si>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</si>
  <si>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</si>
  <si>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</si>
  <si>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</si>
  <si>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</si>
  <si>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</si>
  <si>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</si>
  <si>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</si>
  <si>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</si>
  <si>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</si>
  <si>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</si>
  <si>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</si>
  <si>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</si>
  <si>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</si>
  <si>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</si>
  <si>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</si>
  <si>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</si>
  <si>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</si>
  <si>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</si>
  <si>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</si>
  <si>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</si>
  <si>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</si>
  <si>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</si>
  <si>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</si>
  <si>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</si>
  <si>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</si>
  <si>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</si>
  <si>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</si>
  <si>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</si>
  <si>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</si>
  <si>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</si>
  <si>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</si>
  <si>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</si>
  <si>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</si>
  <si>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</si>
  <si>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</si>
  <si>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</si>
  <si>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</si>
  <si>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</si>
  <si>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</si>
  <si>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</si>
  <si>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</si>
  <si>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</si>
  <si>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</si>
  <si>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</si>
  <si>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</si>
  <si>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</si>
  <si>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</si>
  <si>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</si>
  <si>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</si>
  <si>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</si>
  <si>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</si>
  <si>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</si>
  <si>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</si>
  <si>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</si>
  <si>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</si>
  <si>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</si>
  <si>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</si>
  <si>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</si>
  <si>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</si>
  <si>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</si>
  <si>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</si>
  <si>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</si>
  <si>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</si>
  <si>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</si>
  <si>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</si>
  <si>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</si>
  <si>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</si>
  <si>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</si>
  <si>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</si>
  <si>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</si>
  <si>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</si>
  <si>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</si>
  <si>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</si>
  <si>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</si>
  <si>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</si>
  <si>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</si>
  <si>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</si>
  <si>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</si>
  <si>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</si>
  <si>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</si>
  <si>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</si>
  <si>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</si>
  <si>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</si>
  <si>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</si>
  <si>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</si>
  <si>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</si>
  <si>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</si>
  <si>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</si>
  <si>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</si>
  <si>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</si>
  <si>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</si>
  <si>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</si>
  <si>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</si>
  <si>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</si>
  <si>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</si>
  <si>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</si>
  <si>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</si>
  <si>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</si>
  <si>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</si>
  <si>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</si>
  <si>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</si>
  <si>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</si>
  <si>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</si>
  <si>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</si>
  <si>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</si>
  <si>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</si>
  <si>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</si>
  <si>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</si>
  <si>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</si>
  <si>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</si>
  <si>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</si>
  <si>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</si>
  <si>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</si>
  <si>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</si>
  <si>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</si>
  <si>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</si>
  <si>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</si>
  <si>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</si>
  <si>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</si>
  <si>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</si>
  <si>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</si>
  <si>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</si>
  <si>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</si>
  <si>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</si>
  <si>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</si>
  <si>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</si>
  <si>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</si>
  <si>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</si>
  <si>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</si>
  <si>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</si>
  <si>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</si>
  <si>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</si>
  <si>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</si>
  <si>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</si>
  <si>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</si>
  <si>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</si>
  <si>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</si>
  <si>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</si>
  <si>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</si>
  <si>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</si>
  <si>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</si>
  <si>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</si>
  <si>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</si>
  <si>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</si>
  <si>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</si>
  <si>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</si>
  <si>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</si>
  <si>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</si>
  <si>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</si>
  <si>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</si>
  <si>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</si>
  <si>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</si>
  <si>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</si>
  <si>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</si>
  <si>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</si>
  <si>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</si>
  <si>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</si>
  <si>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</si>
  <si>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</si>
  <si>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</si>
  <si>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</si>
  <si>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</si>
  <si>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</si>
  <si>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</si>
  <si>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</si>
  <si>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</si>
  <si>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</si>
  <si>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</si>
  <si>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</si>
  <si>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</si>
  <si>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</si>
  <si>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</si>
  <si>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</si>
  <si>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</si>
  <si>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</si>
  <si>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</si>
  <si>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</si>
  <si>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</si>
  <si>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</si>
  <si>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</si>
  <si>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</si>
  <si>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</si>
  <si>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</si>
  <si>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</si>
  <si>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</si>
  <si>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</si>
  <si>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</si>
  <si>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</si>
  <si>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</si>
  <si>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</si>
  <si>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</si>
  <si>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</si>
  <si>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</si>
  <si>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</si>
  <si>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</si>
  <si>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</si>
  <si>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</si>
  <si>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</si>
  <si>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</si>
  <si>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</si>
  <si>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</si>
  <si>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</si>
  <si>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</si>
  <si>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</si>
  <si>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</si>
  <si>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</si>
  <si>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</si>
  <si>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</si>
  <si>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</si>
  <si>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</si>
  <si>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</si>
  <si>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</si>
  <si>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</si>
  <si>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</si>
  <si>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</si>
  <si>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</si>
  <si>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</si>
  <si>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</si>
  <si>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</si>
  <si>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</si>
  <si>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</si>
  <si>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</si>
  <si>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</si>
  <si>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</si>
  <si>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</si>
  <si>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</si>
  <si>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</si>
  <si>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</si>
  <si>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</si>
  <si>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</si>
  <si>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</si>
  <si>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</si>
  <si>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</si>
  <si>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</si>
  <si>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</si>
  <si>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</si>
  <si>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</si>
  <si>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</si>
  <si>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</si>
  <si>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</si>
  <si>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</si>
  <si>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</si>
  <si>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</si>
  <si>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</si>
  <si>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</si>
  <si>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</si>
  <si>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</si>
  <si>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</si>
  <si>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</si>
  <si>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</si>
  <si>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</si>
  <si>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</si>
  <si>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</si>
  <si>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</si>
  <si>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</si>
  <si>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</si>
  <si>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</si>
  <si>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</si>
  <si>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</si>
  <si>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</si>
  <si>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</si>
  <si>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</si>
  <si>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</si>
  <si>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</si>
  <si>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</si>
  <si>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</si>
  <si>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</si>
  <si>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</si>
  <si>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</si>
  <si>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</si>
  <si>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</si>
  <si>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</si>
  <si>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</si>
  <si>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</si>
  <si>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</si>
  <si>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</si>
  <si>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</si>
  <si>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</si>
  <si>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</si>
  <si>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</si>
  <si>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</si>
  <si>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</si>
  <si>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</si>
  <si>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</si>
  <si>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</si>
  <si>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</si>
  <si>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</si>
  <si>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</si>
  <si>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</si>
  <si>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</si>
  <si>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</si>
  <si>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</si>
  <si>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</si>
  <si>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</si>
  <si>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</si>
  <si>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</si>
  <si>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</si>
  <si>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</si>
  <si>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</si>
  <si>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</si>
  <si>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</si>
  <si>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</si>
  <si>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</si>
  <si>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</si>
  <si>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</si>
  <si>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</si>
  <si>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</si>
  <si>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</si>
  <si>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</si>
  <si>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</si>
  <si>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</si>
  <si>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</si>
  <si>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</si>
  <si>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</si>
  <si>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</si>
  <si>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</si>
  <si>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</si>
  <si>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</si>
  <si>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</si>
  <si>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</si>
  <si>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</si>
  <si>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</si>
  <si>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</si>
  <si>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</si>
  <si>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</si>
  <si>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</si>
  <si>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</si>
  <si>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</si>
  <si>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</si>
  <si>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</si>
  <si>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</si>
  <si>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</si>
  <si>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</si>
  <si>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</si>
  <si>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</si>
  <si>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</si>
  <si>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</si>
  <si>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</si>
  <si>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</si>
  <si>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</si>
  <si>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</si>
  <si>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</si>
  <si>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</si>
  <si>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</si>
  <si>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</si>
  <si>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</si>
  <si>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</si>
  <si>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</si>
  <si>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</si>
  <si>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</si>
  <si>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</si>
  <si>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</si>
  <si>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</si>
  <si>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</si>
  <si>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</si>
  <si>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</si>
  <si>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</si>
  <si>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</si>
  <si>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</si>
  <si>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</si>
  <si>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</si>
  <si>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</si>
  <si>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</si>
  <si>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</si>
  <si>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</si>
  <si>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</si>
  <si>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</si>
  <si>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</si>
  <si>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</si>
  <si>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</si>
  <si>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</si>
  <si>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</si>
  <si>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</si>
  <si>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</si>
  <si>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</si>
  <si>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</si>
  <si>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</si>
  <si>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</si>
  <si>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</si>
  <si>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</si>
  <si>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</si>
  <si>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</si>
  <si>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</si>
  <si>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</si>
  <si>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</si>
  <si>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</si>
  <si>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</si>
  <si>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</si>
  <si>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</si>
  <si>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</si>
  <si>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</si>
  <si>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</si>
  <si>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</si>
  <si>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</si>
  <si>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</si>
  <si>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</si>
  <si>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</si>
  <si>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</si>
  <si>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</si>
  <si>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</si>
  <si>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</si>
  <si>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</si>
  <si>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</si>
  <si>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</si>
  <si>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</si>
  <si>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</si>
  <si>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</si>
  <si>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</si>
  <si>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</si>
  <si>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</si>
  <si>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</si>
  <si>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</si>
  <si>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</si>
  <si>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</si>
  <si>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</si>
  <si>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</si>
  <si>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</si>
  <si>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</si>
  <si>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</si>
  <si>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</si>
  <si>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</si>
  <si>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</si>
  <si>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</si>
  <si>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</si>
  <si>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</si>
  <si>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</si>
  <si>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</si>
  <si>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</si>
  <si>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</si>
  <si>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</si>
  <si>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</si>
  <si>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</si>
  <si>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</si>
  <si>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</si>
  <si>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</si>
  <si>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</si>
  <si>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</si>
  <si>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</si>
  <si>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</si>
  <si>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</si>
  <si>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</si>
  <si>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</si>
  <si>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</si>
  <si>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</si>
  <si>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</si>
  <si>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</si>
  <si>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</si>
  <si>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</si>
  <si>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</si>
  <si>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</si>
  <si>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</si>
  <si>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</si>
  <si>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</si>
  <si>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</si>
  <si>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</si>
  <si>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</si>
  <si>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</si>
  <si>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</si>
  <si>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</si>
  <si>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</si>
  <si>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</si>
  <si>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</si>
  <si>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</si>
  <si>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</si>
  <si>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</si>
  <si>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</si>
  <si>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</si>
  <si>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</si>
  <si>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</si>
  <si>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</si>
  <si>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</si>
  <si>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</si>
  <si>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</si>
  <si>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</si>
  <si>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</si>
  <si>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</si>
  <si>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</si>
  <si>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</si>
  <si>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</si>
  <si>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</si>
  <si>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</si>
  <si>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</si>
  <si>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</si>
  <si>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</si>
  <si>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</si>
  <si>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</si>
  <si>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</si>
  <si>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</si>
  <si>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</si>
  <si>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</si>
  <si>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</si>
  <si>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</si>
  <si>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</si>
  <si>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</si>
  <si>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</si>
  <si>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</si>
  <si>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</si>
  <si>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</si>
  <si>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</si>
  <si>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</si>
  <si>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</si>
  <si>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</si>
  <si>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</si>
  <si>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</si>
  <si>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</si>
  <si>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</si>
  <si>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</si>
  <si>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</si>
  <si>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</si>
  <si>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</si>
  <si>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</si>
  <si>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</si>
  <si>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</si>
  <si>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</si>
  <si>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</si>
  <si>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</si>
  <si>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</si>
  <si>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</si>
  <si>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</si>
  <si>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</si>
  <si>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</si>
  <si>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</si>
  <si>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</si>
  <si>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</si>
  <si>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</si>
  <si>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</si>
  <si>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</si>
  <si>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</si>
  <si>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</si>
  <si>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</si>
  <si>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</si>
  <si>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</si>
  <si>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</si>
  <si>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</si>
  <si>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</si>
  <si>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</si>
  <si>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</si>
  <si>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</si>
  <si>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</si>
  <si>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</si>
  <si>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</si>
  <si>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</si>
  <si>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</si>
  <si>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</si>
  <si>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</si>
  <si>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</si>
  <si>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</si>
  <si>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</si>
  <si>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</si>
  <si>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</si>
  <si>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</si>
  <si>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</si>
  <si>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</si>
  <si>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</si>
  <si>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</si>
  <si>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</si>
  <si>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</si>
  <si>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</si>
  <si>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</si>
  <si>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</si>
  <si>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</si>
  <si>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</si>
  <si>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</si>
  <si>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</si>
  <si>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</si>
  <si>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</si>
  <si>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</si>
  <si>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</si>
  <si>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</si>
  <si>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</si>
  <si>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</si>
  <si>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</si>
  <si>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</si>
  <si>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</si>
  <si>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</si>
  <si>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</si>
  <si>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</si>
  <si>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</si>
  <si>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</si>
  <si>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</si>
  <si>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</si>
  <si>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</si>
  <si>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</si>
  <si>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</si>
  <si>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</si>
  <si>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</si>
  <si>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</si>
  <si>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</si>
  <si>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</si>
  <si>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</si>
  <si>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</si>
  <si>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</si>
  <si>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</si>
  <si>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</si>
  <si>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</si>
  <si>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</si>
  <si>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</si>
  <si>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</si>
  <si>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</si>
  <si>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</si>
  <si>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</si>
  <si>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</si>
  <si>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</si>
  <si>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</si>
  <si>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</si>
  <si>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</si>
  <si>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</si>
  <si>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</si>
  <si>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</si>
  <si>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</si>
  <si>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</si>
  <si>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</si>
  <si>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</si>
  <si>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</si>
  <si>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</si>
  <si>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</si>
  <si>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</si>
  <si>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</si>
  <si>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</si>
  <si>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</si>
  <si>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</si>
  <si>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</si>
  <si>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</si>
  <si>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</si>
  <si>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</si>
  <si>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</si>
  <si>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</si>
  <si>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</si>
  <si>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</si>
  <si>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</si>
  <si>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</si>
  <si>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</si>
  <si>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</si>
  <si>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</si>
  <si>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</si>
  <si>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</si>
  <si>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</si>
  <si>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</si>
  <si>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</si>
  <si>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</si>
  <si>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</si>
  <si>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</si>
  <si>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</si>
  <si>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</si>
  <si>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</si>
  <si>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</si>
  <si>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</si>
  <si>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</si>
  <si>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</si>
  <si>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</si>
  <si>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</si>
  <si>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</si>
  <si>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</si>
  <si>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</si>
  <si>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</si>
  <si>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</si>
  <si>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</si>
  <si>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</si>
  <si>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</si>
  <si>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</si>
  <si>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</si>
  <si>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</si>
  <si>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</si>
  <si>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</si>
  <si>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</si>
  <si>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</si>
  <si>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</si>
  <si>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</si>
  <si>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</si>
  <si>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</si>
  <si>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</si>
  <si>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</si>
  <si>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</si>
  <si>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</si>
  <si>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</si>
  <si>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</si>
  <si>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</si>
  <si>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</si>
  <si>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</si>
  <si>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</si>
  <si>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</si>
  <si>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</si>
  <si>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</si>
  <si>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</si>
  <si>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</si>
  <si>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</si>
  <si>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</si>
  <si>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</si>
  <si>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</si>
  <si>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</si>
  <si>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</si>
  <si>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</si>
  <si>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</si>
  <si>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</si>
  <si>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</si>
  <si>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</si>
  <si>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</si>
  <si>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</si>
  <si>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</si>
  <si>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</si>
  <si>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</si>
  <si>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</si>
  <si>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</si>
  <si>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</si>
  <si>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</si>
  <si>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</si>
  <si>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</si>
  <si>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</si>
  <si>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</si>
  <si>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</si>
  <si>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</si>
  <si>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</si>
  <si>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</si>
  <si>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</si>
  <si>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</si>
  <si>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</si>
  <si>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</si>
  <si>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</si>
  <si>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</si>
  <si>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</si>
  <si>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</si>
  <si>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</si>
  <si>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</si>
  <si>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</si>
  <si>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</si>
  <si>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</si>
  <si>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</si>
  <si>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</si>
  <si>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</si>
  <si>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</si>
  <si>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</si>
  <si>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</si>
  <si>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</si>
  <si>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</si>
  <si>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</si>
  <si>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</si>
  <si>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</si>
  <si>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</si>
  <si>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</si>
  <si>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</si>
  <si>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</si>
  <si>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</si>
  <si>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</si>
  <si>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</si>
  <si>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</si>
  <si>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</si>
  <si>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</si>
  <si>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</si>
  <si>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</si>
  <si>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</si>
  <si>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</si>
  <si>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</si>
  <si>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</si>
  <si>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</si>
  <si>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</si>
  <si>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</si>
  <si>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</si>
  <si>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</si>
  <si>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</si>
  <si>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</si>
  <si>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</si>
  <si>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</si>
  <si>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</si>
  <si>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</si>
  <si>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</si>
  <si>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</si>
  <si>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</si>
  <si>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</si>
  <si>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</si>
  <si>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</si>
  <si>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</si>
  <si>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</si>
  <si>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</si>
  <si>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</si>
  <si>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</si>
  <si>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</si>
  <si>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</si>
  <si>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</si>
  <si>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</si>
  <si>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</si>
  <si>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</si>
  <si>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</si>
  <si>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</si>
  <si>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</si>
  <si>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</si>
  <si>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</si>
  <si>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</si>
  <si>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</si>
  <si>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</si>
  <si>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</si>
  <si>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</si>
  <si>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</si>
  <si>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</si>
  <si>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</si>
  <si>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</si>
  <si>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</si>
  <si>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</si>
  <si>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</si>
  <si>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</si>
  <si>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</si>
  <si>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</si>
  <si>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</si>
  <si>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</si>
  <si>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</si>
  <si>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</si>
  <si>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</si>
  <si>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</si>
  <si>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</si>
  <si>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</si>
  <si>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</si>
  <si>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</si>
  <si>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</si>
  <si>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</si>
  <si>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</si>
  <si>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</si>
  <si>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</si>
  <si>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</si>
  <si>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</si>
  <si>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</si>
  <si>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</si>
  <si>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</si>
  <si>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</si>
  <si>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</si>
  <si>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</si>
  <si>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</si>
  <si>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</si>
  <si>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</si>
  <si>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</si>
  <si>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</si>
  <si>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</si>
  <si>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</si>
  <si>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</si>
  <si>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</si>
  <si>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</si>
  <si>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</si>
  <si>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</si>
  <si>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</si>
  <si>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</si>
  <si>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</si>
  <si>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</si>
  <si>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</si>
  <si>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</si>
  <si>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</si>
  <si>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</si>
  <si>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</si>
  <si>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</si>
  <si>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</si>
  <si>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</si>
  <si>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</si>
  <si>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</si>
  <si>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</si>
  <si>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</si>
  <si>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</si>
  <si>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</si>
  <si>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</si>
  <si>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</si>
  <si>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</si>
  <si>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</si>
  <si>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</si>
  <si>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</si>
  <si>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</si>
  <si>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</si>
  <si>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</si>
  <si>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</si>
  <si>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</si>
  <si>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</si>
  <si>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</si>
  <si>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</si>
  <si>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</si>
  <si>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</si>
  <si>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</si>
  <si>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</si>
  <si>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</si>
  <si>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</si>
  <si>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</si>
  <si>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</si>
  <si>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</si>
  <si>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</si>
  <si>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</si>
  <si>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</si>
  <si>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</si>
  <si>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</si>
  <si>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</si>
  <si>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</si>
  <si>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</si>
  <si>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</si>
  <si>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</si>
  <si>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</si>
  <si>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</si>
  <si>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</si>
  <si>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</si>
  <si>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</si>
  <si>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</si>
  <si>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</si>
  <si>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</si>
  <si>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</si>
  <si>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</si>
  <si>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</si>
  <si>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</si>
  <si>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</si>
  <si>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</si>
  <si>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</si>
  <si>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</si>
  <si>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</si>
  <si>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</si>
  <si>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</si>
  <si>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</si>
  <si>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</si>
  <si>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</si>
  <si>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</si>
  <si>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</si>
  <si>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</si>
  <si>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</si>
  <si>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</si>
  <si>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</si>
  <si>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</si>
  <si>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</si>
  <si>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</si>
  <si>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</si>
  <si>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</si>
  <si>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</si>
  <si>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</si>
  <si>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</si>
  <si>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</si>
  <si>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</si>
  <si>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</si>
  <si>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</si>
  <si>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</si>
  <si>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</si>
  <si>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</si>
  <si>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</si>
  <si>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</si>
  <si>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</si>
  <si>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</si>
  <si>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</si>
  <si>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</si>
  <si>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</si>
  <si>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</si>
  <si>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</si>
  <si>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</si>
  <si>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</si>
  <si>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</si>
  <si>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</si>
  <si>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</si>
  <si>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</si>
  <si>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</si>
  <si>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</si>
  <si>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</si>
  <si>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</si>
  <si>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</si>
  <si>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</si>
  <si>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</si>
  <si>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</si>
  <si>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</si>
  <si>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</si>
  <si>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</si>
  <si>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</si>
  <si>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</si>
  <si>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</si>
  <si>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</si>
  <si>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</si>
  <si>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</si>
  <si>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</si>
  <si>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</si>
  <si>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</si>
  <si>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</si>
  <si>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</si>
  <si>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</si>
  <si>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</si>
  <si>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</si>
  <si>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</si>
  <si>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</si>
  <si>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</si>
  <si>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</si>
  <si>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</si>
  <si>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</si>
  <si>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</si>
  <si>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</si>
  <si>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</si>
  <si>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</si>
  <si>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</si>
  <si>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</si>
  <si>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</si>
  <si>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</si>
  <si>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</si>
  <si>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</si>
  <si>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</si>
  <si>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</si>
  <si>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</si>
  <si>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</si>
  <si>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</si>
  <si>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</si>
  <si>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</si>
  <si>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</si>
  <si>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</si>
  <si>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</si>
  <si>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</si>
  <si>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</si>
  <si>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</si>
  <si>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</si>
  <si>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</si>
  <si>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</si>
  <si>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</si>
  <si>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</si>
  <si>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</si>
  <si>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</si>
  <si>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</si>
  <si>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</si>
  <si>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</si>
  <si>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</si>
  <si>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</si>
  <si>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</si>
  <si>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</si>
  <si>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</si>
  <si>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</si>
  <si>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</si>
  <si>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</si>
  <si>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</si>
  <si>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</si>
  <si>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</si>
  <si>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</si>
  <si>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</si>
  <si>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</si>
  <si>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</si>
  <si>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</si>
  <si>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</si>
  <si>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</si>
  <si>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</si>
  <si>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</si>
  <si>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</si>
  <si>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</si>
  <si>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</si>
  <si>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</si>
  <si>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</si>
  <si>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</si>
  <si>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</si>
  <si>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</si>
  <si>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</si>
  <si>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</si>
  <si>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</si>
  <si>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</si>
  <si>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</si>
  <si>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</si>
  <si>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</si>
  <si>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</si>
  <si>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</si>
  <si>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</si>
  <si>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</si>
  <si>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</si>
  <si>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</si>
  <si>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</si>
  <si>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</si>
  <si>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</si>
  <si>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</si>
  <si>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</si>
  <si>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</si>
  <si>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</si>
  <si>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</si>
  <si>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</si>
  <si>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</si>
  <si>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</si>
  <si>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</si>
  <si>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</si>
  <si>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</si>
  <si>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</si>
  <si>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</si>
  <si>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</si>
  <si>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</si>
  <si>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</si>
  <si>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</si>
  <si>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</si>
  <si>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</si>
  <si>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</si>
  <si>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</si>
  <si>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</si>
  <si>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</si>
  <si>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</si>
  <si>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</si>
  <si>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</si>
  <si>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</si>
  <si>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</si>
  <si>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</si>
  <si>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</si>
  <si>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</si>
  <si>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</si>
  <si>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</si>
  <si>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</si>
  <si>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</si>
  <si>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</si>
  <si>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</si>
  <si>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</si>
  <si>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</si>
  <si>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</si>
  <si>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</si>
  <si>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</si>
  <si>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</si>
  <si>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</si>
  <si>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</si>
  <si>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</si>
  <si>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</si>
  <si>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</si>
  <si>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</si>
  <si>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</si>
  <si>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</si>
  <si>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</si>
  <si>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</si>
  <si>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</si>
  <si>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</si>
  <si>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</si>
  <si>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</si>
  <si>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</si>
  <si>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</si>
  <si>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</si>
  <si>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</si>
  <si>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</si>
  <si>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</si>
  <si>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</si>
  <si>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</si>
  <si>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</si>
  <si>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</si>
  <si>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</si>
  <si>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</si>
  <si>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</si>
  <si>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</si>
  <si>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</si>
  <si>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</si>
  <si>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</si>
  <si>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</si>
  <si>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</si>
  <si>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</si>
  <si>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</si>
  <si>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</si>
  <si>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</si>
  <si>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</si>
  <si>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</si>
  <si>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</si>
  <si>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</si>
  <si>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</si>
  <si>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</si>
  <si>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</si>
  <si>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</si>
  <si>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</si>
  <si>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</si>
  <si>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</si>
  <si>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</si>
  <si>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</si>
  <si>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</si>
  <si>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</si>
  <si>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</si>
  <si>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</si>
  <si>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</si>
  <si>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</si>
  <si>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</si>
  <si>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</si>
  <si>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</si>
  <si>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</si>
  <si>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</si>
  <si>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</si>
  <si>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</si>
  <si>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</si>
  <si>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</si>
  <si>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</si>
  <si>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</si>
  <si>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</si>
  <si>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</si>
  <si>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</si>
  <si>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</si>
  <si>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</si>
  <si>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</si>
  <si>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</si>
  <si>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</si>
  <si>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</si>
  <si>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</si>
  <si>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</si>
  <si>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</si>
  <si>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</si>
  <si>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</si>
  <si>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</si>
  <si>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</si>
  <si>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</si>
  <si>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</si>
  <si>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</si>
  <si>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</si>
  <si>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</si>
  <si>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</si>
  <si>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</si>
  <si>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</si>
  <si>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</si>
  <si>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</si>
  <si>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</si>
  <si>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</si>
  <si>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</si>
  <si>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</si>
  <si>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</si>
  <si>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</si>
  <si>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</si>
  <si>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</si>
  <si>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</si>
  <si>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</si>
  <si>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</si>
  <si>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</si>
  <si>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</si>
  <si>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</si>
  <si>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</si>
  <si>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</si>
  <si>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</si>
  <si>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</si>
  <si>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</si>
  <si>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</si>
  <si>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</si>
  <si>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</si>
  <si>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</si>
  <si>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</si>
  <si>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</si>
  <si>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</si>
  <si>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</si>
  <si>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</si>
  <si>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</si>
  <si>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</si>
  <si>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</si>
  <si>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</si>
  <si>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</si>
  <si>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</si>
  <si>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</si>
  <si>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</si>
  <si>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</si>
  <si>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</si>
  <si>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</si>
  <si>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</si>
  <si>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</si>
  <si>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</si>
  <si>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</si>
  <si>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</si>
  <si>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</si>
  <si>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</si>
  <si>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</si>
  <si>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</si>
  <si>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</si>
  <si>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</si>
  <si>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</si>
  <si>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</si>
  <si>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</si>
  <si>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</si>
  <si>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</si>
  <si>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</si>
  <si>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</si>
  <si>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</si>
  <si>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</si>
  <si>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</si>
  <si>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</si>
  <si>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</si>
  <si>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</si>
  <si>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</si>
  <si>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</si>
  <si>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</si>
  <si>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</si>
  <si>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</si>
  <si>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</si>
  <si>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</si>
  <si>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</si>
  <si>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</si>
  <si>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</si>
  <si>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</si>
  <si>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</si>
  <si>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</si>
  <si>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</si>
  <si>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</si>
  <si>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</si>
  <si>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</si>
  <si>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</si>
  <si>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</si>
  <si>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</si>
  <si>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</si>
  <si>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</si>
  <si>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</si>
  <si>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</si>
  <si>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</si>
  <si>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</si>
  <si>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</si>
  <si>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</si>
  <si>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</si>
  <si>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</si>
  <si>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</si>
  <si>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</si>
  <si>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</si>
  <si>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</si>
  <si>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</si>
  <si>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</si>
  <si>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</si>
  <si>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</si>
  <si>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</si>
  <si>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</si>
  <si>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</si>
  <si>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</si>
  <si>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</si>
  <si>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</si>
  <si>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</si>
  <si>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</si>
  <si>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</si>
  <si>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</si>
  <si>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</si>
  <si>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</si>
  <si>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</si>
  <si>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</si>
  <si>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</si>
  <si>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</si>
  <si>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</si>
  <si>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</si>
  <si>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</si>
  <si>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</si>
  <si>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</si>
  <si>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</si>
  <si>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</si>
  <si>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</si>
  <si>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</si>
  <si>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</si>
  <si>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29201</t>
  </si>
  <si>
    <t>奈良市</t>
  </si>
  <si>
    <t>29201_令和4年度</t>
  </si>
  <si>
    <t>29201_令和6年度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</si>
  <si>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</si>
  <si>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</si>
  <si>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</si>
  <si>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</si>
  <si>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</si>
  <si>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</si>
  <si>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</si>
  <si>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</si>
  <si>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</si>
  <si>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</si>
  <si>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</si>
  <si>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</si>
  <si>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</si>
  <si>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</si>
  <si>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</si>
  <si>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</si>
  <si>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</si>
  <si>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</si>
  <si>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</si>
  <si>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</si>
  <si>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</si>
  <si>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</si>
  <si>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</si>
  <si>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</si>
  <si>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</si>
  <si>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</si>
  <si>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</si>
  <si>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</si>
  <si>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</si>
  <si>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</si>
  <si>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</si>
  <si>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</si>
  <si>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</si>
  <si>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</si>
  <si>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</si>
  <si>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</si>
  <si>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朝日町</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</si>
  <si>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</si>
  <si>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</si>
  <si>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</si>
  <si>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</si>
  <si>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</si>
  <si>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</si>
  <si>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</si>
  <si>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</si>
  <si>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</si>
  <si>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</si>
  <si>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</si>
  <si>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</si>
  <si>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</si>
  <si>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</si>
  <si>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</si>
  <si>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</si>
  <si>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</si>
  <si>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</si>
  <si>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</si>
  <si>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</si>
  <si>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</si>
  <si>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</si>
  <si>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</si>
  <si>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</si>
  <si>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</si>
  <si>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</si>
  <si>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</si>
  <si>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</si>
  <si>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</si>
  <si>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</si>
  <si>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</si>
  <si>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</si>
  <si>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</si>
  <si>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</si>
  <si>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</si>
  <si>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</si>
  <si>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</si>
  <si>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</si>
  <si>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</si>
  <si>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</si>
  <si>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</si>
  <si>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</si>
  <si>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</si>
  <si>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</si>
  <si>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</si>
  <si>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</si>
  <si>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</si>
  <si>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</si>
  <si>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</si>
  <si>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</si>
  <si>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</si>
  <si>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</si>
  <si>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</si>
  <si>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</si>
  <si>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</si>
  <si>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</si>
  <si>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</si>
  <si>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</si>
  <si>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</si>
  <si>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</si>
  <si>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</si>
  <si>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</si>
  <si>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</si>
  <si>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</si>
  <si>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</si>
  <si>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</si>
  <si>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</si>
  <si>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</si>
  <si>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</si>
  <si>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</si>
  <si>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</si>
  <si>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</si>
  <si>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</si>
  <si>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</si>
  <si>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</si>
  <si>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</si>
  <si>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</si>
  <si>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</si>
  <si>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</si>
  <si>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</si>
  <si>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</si>
  <si>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</si>
  <si>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</si>
  <si>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</si>
  <si>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</si>
  <si>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</si>
  <si>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</si>
  <si>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</si>
  <si>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</si>
  <si>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</si>
  <si>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</si>
  <si>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</si>
  <si>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</si>
  <si>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</si>
  <si>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</si>
  <si>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</si>
  <si>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</si>
  <si>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</si>
  <si>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</si>
  <si>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</si>
  <si>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</si>
  <si>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</si>
  <si>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</si>
  <si>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</si>
  <si>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</si>
  <si>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</si>
  <si>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</si>
  <si>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</si>
  <si>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</si>
  <si>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</si>
  <si>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</si>
  <si>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</si>
  <si>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</si>
  <si>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</si>
  <si>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</si>
  <si>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</si>
  <si>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</si>
  <si>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</si>
  <si>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</si>
  <si>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</si>
  <si>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</si>
  <si>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</si>
  <si>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</si>
  <si>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</si>
  <si>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</si>
  <si>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</si>
  <si>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</si>
  <si>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</si>
  <si>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</si>
  <si>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</si>
  <si>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</si>
  <si>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</si>
  <si>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</si>
  <si>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</si>
  <si>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</si>
  <si>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</si>
  <si>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</si>
  <si>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</si>
  <si>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</si>
  <si>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</si>
  <si>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</si>
  <si>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</si>
  <si>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</si>
  <si>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</si>
  <si>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</si>
  <si>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</si>
  <si>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</si>
  <si>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</si>
  <si>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</si>
  <si>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</si>
  <si>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</si>
  <si>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</si>
  <si>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</si>
  <si>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</si>
  <si>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</si>
  <si>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</si>
  <si>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</si>
  <si>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</si>
  <si>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</si>
  <si>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</si>
  <si>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</si>
  <si>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</si>
  <si>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</si>
  <si>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</si>
  <si>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</si>
  <si>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</si>
  <si>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</si>
  <si>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</si>
  <si>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</si>
  <si>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</si>
  <si>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</si>
  <si>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</si>
  <si>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</si>
  <si>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</si>
  <si>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</si>
  <si>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</si>
  <si>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</si>
  <si>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</si>
  <si>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</si>
  <si>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</si>
  <si>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</si>
  <si>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</si>
  <si>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</si>
  <si>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</si>
  <si>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</si>
  <si>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</si>
  <si>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</si>
  <si>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</si>
  <si>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</si>
  <si>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</si>
  <si>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</si>
  <si>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</si>
  <si>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</si>
  <si>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</si>
  <si>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</si>
  <si>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</si>
  <si>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</si>
  <si>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</si>
  <si>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</si>
  <si>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</si>
  <si>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</si>
  <si>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</si>
  <si>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</si>
  <si>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</si>
  <si>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</si>
  <si>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</si>
  <si>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</si>
  <si>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</si>
  <si>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</si>
  <si>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</si>
  <si>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</si>
  <si>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</si>
  <si>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</si>
  <si>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</si>
  <si>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</si>
  <si>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</si>
  <si>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</si>
  <si>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</si>
  <si>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</si>
  <si>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</si>
  <si>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</si>
  <si>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</si>
  <si>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</si>
  <si>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</si>
  <si>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</si>
  <si>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</si>
  <si>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</si>
  <si>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</si>
  <si>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</si>
  <si>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</si>
  <si>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</si>
  <si>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</si>
  <si>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</si>
  <si>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</si>
  <si>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</si>
  <si>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</si>
  <si>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</si>
  <si>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</si>
  <si>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</si>
  <si>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</si>
  <si>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</si>
  <si>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</si>
  <si>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</si>
  <si>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</si>
  <si>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</si>
  <si>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</si>
  <si>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</si>
  <si>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</si>
  <si>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</si>
  <si>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</si>
  <si>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</si>
  <si>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</si>
  <si>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</si>
  <si>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</si>
  <si>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</si>
  <si>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</si>
  <si>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</si>
  <si>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</si>
  <si>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</si>
  <si>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</si>
  <si>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</si>
  <si>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</si>
  <si>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</si>
  <si>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</si>
  <si>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</si>
  <si>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</si>
  <si>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</si>
  <si>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</si>
  <si>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</si>
  <si>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</si>
  <si>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</si>
  <si>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</si>
  <si>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</si>
  <si>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</si>
  <si>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</si>
  <si>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</si>
  <si>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</si>
  <si>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</si>
  <si>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</si>
  <si>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</si>
  <si>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</si>
  <si>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</si>
  <si>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</si>
  <si>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</si>
  <si>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</si>
  <si>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</si>
  <si>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</si>
  <si>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</si>
  <si>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</si>
  <si>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</si>
  <si>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</si>
  <si>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</si>
  <si>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</si>
  <si>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</si>
  <si>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</si>
  <si>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</si>
  <si>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</si>
  <si>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</si>
  <si>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</si>
  <si>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</si>
  <si>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</si>
  <si>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</si>
  <si>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</si>
  <si>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</si>
  <si>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</si>
  <si>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</si>
  <si>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</si>
  <si>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</si>
  <si>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</si>
  <si>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</si>
  <si>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</si>
  <si>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</si>
  <si>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</si>
  <si>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</si>
  <si>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</si>
  <si>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</si>
  <si>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</si>
  <si>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</si>
  <si>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</si>
  <si>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</si>
  <si>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</si>
  <si>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</si>
  <si>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</si>
  <si>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</si>
  <si>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</si>
  <si>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</si>
  <si>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</si>
  <si>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</si>
  <si>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</si>
  <si>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</si>
  <si>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</si>
  <si>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</si>
  <si>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</si>
  <si>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</si>
  <si>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</si>
  <si>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</si>
  <si>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</si>
  <si>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</si>
  <si>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</si>
  <si>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</si>
  <si>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</si>
  <si>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</si>
  <si>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</si>
  <si>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</si>
  <si>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</si>
  <si>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</si>
  <si>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</si>
  <si>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</si>
  <si>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</si>
  <si>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</si>
  <si>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</si>
  <si>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</si>
  <si>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</si>
  <si>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</si>
  <si>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</si>
  <si>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</si>
  <si>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</si>
  <si>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</si>
  <si>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</si>
  <si>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</si>
  <si>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</si>
  <si>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</si>
  <si>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</si>
  <si>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</si>
  <si>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</si>
  <si>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</si>
  <si>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</si>
  <si>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</si>
  <si>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</si>
  <si>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</si>
  <si>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</si>
  <si>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</si>
  <si>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</si>
  <si>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</si>
  <si>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</si>
  <si>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</si>
  <si>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</si>
  <si>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</si>
  <si>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</si>
  <si>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</si>
  <si>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</si>
  <si>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</si>
  <si>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</si>
  <si>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</si>
  <si>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</si>
  <si>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</si>
  <si>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</si>
  <si>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</si>
  <si>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</si>
  <si>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</si>
  <si>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</si>
  <si>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</si>
  <si>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</si>
  <si>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</si>
  <si>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</si>
  <si>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</si>
  <si>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</si>
  <si>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</si>
  <si>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</si>
  <si>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</si>
  <si>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</si>
  <si>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</si>
  <si>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</si>
  <si>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</si>
  <si>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</si>
  <si>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</si>
  <si>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</si>
  <si>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</si>
  <si>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</si>
  <si>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</si>
  <si>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</si>
  <si>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</si>
  <si>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</si>
  <si>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</si>
  <si>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</si>
  <si>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</si>
  <si>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</si>
  <si>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</si>
  <si>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</si>
  <si>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</si>
  <si>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</si>
  <si>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</si>
  <si>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</si>
  <si>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</si>
  <si>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</si>
  <si>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</si>
  <si>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</si>
  <si>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</si>
  <si>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</si>
  <si>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</si>
  <si>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</si>
  <si>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</si>
  <si>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</si>
  <si>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</si>
  <si>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</si>
  <si>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</si>
  <si>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</si>
  <si>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</si>
  <si>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</si>
  <si>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</si>
  <si>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</si>
  <si>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</si>
  <si>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</si>
  <si>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</si>
  <si>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</si>
  <si>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</si>
  <si>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</si>
  <si>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</si>
  <si>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</si>
  <si>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</si>
  <si>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</si>
  <si>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</si>
  <si>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</si>
  <si>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</si>
  <si>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</si>
  <si>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</si>
  <si>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</si>
  <si>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</si>
  <si>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</si>
  <si>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</si>
  <si>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</si>
  <si>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</si>
  <si>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</si>
  <si>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</si>
  <si>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</si>
  <si>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</si>
  <si>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</si>
  <si>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</si>
  <si>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</si>
  <si>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</si>
  <si>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</si>
  <si>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</si>
  <si>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</si>
  <si>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</si>
  <si>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</si>
  <si>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</si>
  <si>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</si>
  <si>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</si>
  <si>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</si>
  <si>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</si>
  <si>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</si>
  <si>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</si>
  <si>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</si>
  <si>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</si>
  <si>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</si>
  <si>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</si>
  <si>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</si>
  <si>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</si>
  <si>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</si>
  <si>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</si>
  <si>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</si>
  <si>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</si>
  <si>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</si>
  <si>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</si>
  <si>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</si>
  <si>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</si>
  <si>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</si>
  <si>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</si>
  <si>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</si>
  <si>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</si>
  <si>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</si>
  <si>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</si>
  <si>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</si>
  <si>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</si>
  <si>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</si>
  <si>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</si>
  <si>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</si>
  <si>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</si>
  <si>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</si>
  <si>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</si>
  <si>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</si>
  <si>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</si>
  <si>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</si>
  <si>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</si>
  <si>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</si>
  <si>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</si>
  <si>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</si>
  <si>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</si>
  <si>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</si>
  <si>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</si>
  <si>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</si>
  <si>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</si>
  <si>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</si>
  <si>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</si>
  <si>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</si>
  <si>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</si>
  <si>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</si>
  <si>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</si>
  <si>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</si>
  <si>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</si>
  <si>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</si>
  <si>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</si>
  <si>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</si>
  <si>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</si>
  <si>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</si>
  <si>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</si>
  <si>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</si>
  <si>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</si>
  <si>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</si>
  <si>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</si>
  <si>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</si>
  <si>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</si>
  <si>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</si>
  <si>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</si>
  <si>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</si>
  <si>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</si>
  <si>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</si>
  <si>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</si>
  <si>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</si>
  <si>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</si>
  <si>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</si>
  <si>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</si>
  <si>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</si>
  <si>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</si>
  <si>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</si>
  <si>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</si>
  <si>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</si>
  <si>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</si>
  <si>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</si>
  <si>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</si>
  <si>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</si>
  <si>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</si>
  <si>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</si>
  <si>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</si>
  <si>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</si>
  <si>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</si>
  <si>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</si>
  <si>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</si>
  <si>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</si>
  <si>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</si>
  <si>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</si>
  <si>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</si>
  <si>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</si>
  <si>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</si>
  <si>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</si>
  <si>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</si>
  <si>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</si>
  <si>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</si>
  <si>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</si>
  <si>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</si>
  <si>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</si>
  <si>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</si>
  <si>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</si>
  <si>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</si>
  <si>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</si>
  <si>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</si>
  <si>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</si>
  <si>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</si>
  <si>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</si>
  <si>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</si>
  <si>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</si>
  <si>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</si>
  <si>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</si>
  <si>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</si>
  <si>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</si>
  <si>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</si>
  <si>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</si>
  <si>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</si>
  <si>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</si>
  <si>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</si>
  <si>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</si>
  <si>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</si>
  <si>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</si>
  <si>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</si>
  <si>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</si>
  <si>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</si>
  <si>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</si>
  <si>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</si>
  <si>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</si>
  <si>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</si>
  <si>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</si>
  <si>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</si>
  <si>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</si>
  <si>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</si>
  <si>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</si>
  <si>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</si>
  <si>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</si>
  <si>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</si>
  <si>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</si>
  <si>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</si>
  <si>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</si>
  <si>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</si>
  <si>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</si>
  <si>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</si>
  <si>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</si>
  <si>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</si>
  <si>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</si>
  <si>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</si>
  <si>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</si>
  <si>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</si>
  <si>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</si>
  <si>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</si>
  <si>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</si>
  <si>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</si>
  <si>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</si>
  <si>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</si>
  <si>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</si>
  <si>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</si>
  <si>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</si>
  <si>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</si>
  <si>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</si>
  <si>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</si>
  <si>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</si>
  <si>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</si>
  <si>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</si>
  <si>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</si>
  <si>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</si>
  <si>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</si>
  <si>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</si>
  <si>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</si>
  <si>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</si>
  <si>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</si>
  <si>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</si>
  <si>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</si>
  <si>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</si>
  <si>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</si>
  <si>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</si>
  <si>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</si>
  <si>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</si>
  <si>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</si>
  <si>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</si>
  <si>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</si>
  <si>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</si>
  <si>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</si>
  <si>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</si>
  <si>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</si>
  <si>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</si>
  <si>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</si>
  <si>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</si>
  <si>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</si>
  <si>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</si>
  <si>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</si>
  <si>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</si>
  <si>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</si>
  <si>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</si>
  <si>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</si>
  <si>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</si>
  <si>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</si>
  <si>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</si>
  <si>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</si>
  <si>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</si>
  <si>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</si>
  <si>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</si>
  <si>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</si>
  <si>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</si>
  <si>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</si>
  <si>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</si>
  <si>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</si>
  <si>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</si>
  <si>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</si>
  <si>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</si>
  <si>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</si>
  <si>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</si>
  <si>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</si>
  <si>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</si>
  <si>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</si>
  <si>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</si>
  <si>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</si>
  <si>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</si>
  <si>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</si>
  <si>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</si>
  <si>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</si>
  <si>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</si>
  <si>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</si>
  <si>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</si>
  <si>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</si>
  <si>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</si>
  <si>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</si>
  <si>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</si>
  <si>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</si>
  <si>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</si>
  <si>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</si>
  <si>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</si>
  <si>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</si>
  <si>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</si>
  <si>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</si>
  <si>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</si>
  <si>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</si>
  <si>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</si>
  <si>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</si>
  <si>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</si>
  <si>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</si>
  <si>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</si>
  <si>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</si>
  <si>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</si>
  <si>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</si>
  <si>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</si>
  <si>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</si>
  <si>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</si>
  <si>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</si>
  <si>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</si>
  <si>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</si>
  <si>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</si>
  <si>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</si>
  <si>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</si>
  <si>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</si>
  <si>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</si>
  <si>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</si>
  <si>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</si>
  <si>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</si>
  <si>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</si>
  <si>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</si>
  <si>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</si>
  <si>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</si>
  <si>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</si>
  <si>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</si>
  <si>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</si>
  <si>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</si>
  <si>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</si>
  <si>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</si>
  <si>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</si>
  <si>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</si>
  <si>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</si>
  <si>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</si>
  <si>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</si>
  <si>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</si>
  <si>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</si>
  <si>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</si>
  <si>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</si>
  <si>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</si>
  <si>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</si>
  <si>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</si>
  <si>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</si>
  <si>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</si>
  <si>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</si>
  <si>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</si>
  <si>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</si>
  <si>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</si>
  <si>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</si>
  <si>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</si>
  <si>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</si>
  <si>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</si>
  <si>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</si>
  <si>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</si>
  <si>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</si>
  <si>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</si>
  <si>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</si>
  <si>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</si>
  <si>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</si>
  <si>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</si>
  <si>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</si>
  <si>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</si>
  <si>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</si>
  <si>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</si>
  <si>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</si>
  <si>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</si>
  <si>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</si>
  <si>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</si>
  <si>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</si>
  <si>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29401_令和7年度</t>
  </si>
  <si>
    <t>29401_令和8年度</t>
  </si>
  <si>
    <t>29401_令和9年度</t>
  </si>
  <si>
    <t>29401_令和10年度</t>
  </si>
  <si>
    <t>29401_令和11年度</t>
  </si>
  <si>
    <t>29401_令和12年度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</si>
</sst>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0.58169680080470032</c:v>
                </c:pt>
                <c:pt idx="1">
                  <c:v>0.63646610050111529</c:v>
                </c:pt>
                <c:pt idx="2">
                  <c:v>0.7139995034167741</c:v>
                </c:pt>
                <c:pt idx="3">
                  <c:v>0.57683755526400005</c:v>
                </c:pt>
                <c:pt idx="4">
                  <c:v>0.53896719341237653</c:v>
                </c:pt>
                <c:pt idx="5">
                  <c:v>0.47283459999659011</c:v>
                </c:pt>
                <c:pt idx="6">
                  <c:v>0.55928794864118025</c:v>
                </c:pt>
                <c:pt idx="7">
                  <c:v>0.38778053727997314</c:v>
                </c:pt>
                <c:pt idx="8">
                  <c:v>0.34287430240949451</c:v>
                </c:pt>
                <c:pt idx="9">
                  <c:v>0.40364517661918731</c:v>
                </c:pt>
                <c:pt idx="10">
                  <c:v>3.4744150441401285E-2</c:v>
                </c:pt>
                <c:pt idx="11">
                  <c:v>3.5081838157694001E-2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14.31904178366411</c:v>
                </c:pt>
                <c:pt idx="1">
                  <c:v>14.289121816480762</c:v>
                </c:pt>
                <c:pt idx="2">
                  <c:v>14.065684347843375</c:v>
                </c:pt>
                <c:pt idx="3">
                  <c:v>13.893527958315149</c:v>
                </c:pt>
                <c:pt idx="4">
                  <c:v>13.441204137914447</c:v>
                </c:pt>
                <c:pt idx="5">
                  <c:v>12.977048023068541</c:v>
                </c:pt>
                <c:pt idx="6">
                  <c:v>12.725626750662242</c:v>
                </c:pt>
                <c:pt idx="7">
                  <c:v>12.216910620060679</c:v>
                </c:pt>
                <c:pt idx="8">
                  <c:v>11.894945205849984</c:v>
                </c:pt>
                <c:pt idx="9">
                  <c:v>11.586468534429178</c:v>
                </c:pt>
                <c:pt idx="10">
                  <c:v>11.351818631240253</c:v>
                </c:pt>
                <c:pt idx="11">
                  <c:v>10.187298872842115</c:v>
                </c:pt>
                <c:pt idx="12">
                  <c:v>10.096884914243216</c:v>
                </c:pt>
                <c:pt idx="13">
                  <c:v>10.255025142953373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7.8348693066334398</c:v>
                </c:pt>
                <c:pt idx="1">
                  <c:v>7.7274898595705839</c:v>
                </c:pt>
                <c:pt idx="2">
                  <c:v>9.8094848575051401</c:v>
                </c:pt>
                <c:pt idx="3">
                  <c:v>11.210198016884981</c:v>
                </c:pt>
                <c:pt idx="4">
                  <c:v>11.535753655517389</c:v>
                </c:pt>
                <c:pt idx="5">
                  <c:v>11.23966333870688</c:v>
                </c:pt>
                <c:pt idx="6">
                  <c:v>10.25373514741133</c:v>
                </c:pt>
                <c:pt idx="7">
                  <c:v>10.571941449145028</c:v>
                </c:pt>
                <c:pt idx="8">
                  <c:v>9.1923916560345766</c:v>
                </c:pt>
                <c:pt idx="9">
                  <c:v>7.101289400523358</c:v>
                </c:pt>
                <c:pt idx="10">
                  <c:v>7.5416342450335474</c:v>
                </c:pt>
                <c:pt idx="11">
                  <c:v>6.7956960736458552</c:v>
                </c:pt>
                <c:pt idx="12">
                  <c:v>6.7592972502216488</c:v>
                </c:pt>
                <c:pt idx="13">
                  <c:v>7.1973648939329617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5.4622322641543164</c:v>
                </c:pt>
                <c:pt idx="1">
                  <c:v>5.9215678402460012</c:v>
                </c:pt>
                <c:pt idx="2">
                  <c:v>7.2461407470933414</c:v>
                </c:pt>
                <c:pt idx="3">
                  <c:v>7.4329505870979924</c:v>
                </c:pt>
                <c:pt idx="4">
                  <c:v>7.6186840717146742</c:v>
                </c:pt>
                <c:pt idx="5">
                  <c:v>8.8720427696249633</c:v>
                </c:pt>
                <c:pt idx="6">
                  <c:v>9.1872231525566939</c:v>
                </c:pt>
                <c:pt idx="7">
                  <c:v>8.0634859963580343</c:v>
                </c:pt>
                <c:pt idx="8">
                  <c:v>7.2569862608793532</c:v>
                </c:pt>
                <c:pt idx="9">
                  <c:v>6.4266857043637495</c:v>
                </c:pt>
                <c:pt idx="10">
                  <c:v>5.7274198209206233</c:v>
                </c:pt>
                <c:pt idx="11">
                  <c:v>5.1481704185589683</c:v>
                </c:pt>
                <c:pt idx="12">
                  <c:v>5.1899700365018928</c:v>
                </c:pt>
                <c:pt idx="13">
                  <c:v>5.9575517478017561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3.6941270366879042</c:v>
                </c:pt>
                <c:pt idx="1">
                  <c:v>3.9421750749719413</c:v>
                </c:pt>
                <c:pt idx="2">
                  <c:v>5.2451221100080909</c:v>
                </c:pt>
                <c:pt idx="3">
                  <c:v>4.9411983363438825</c:v>
                </c:pt>
                <c:pt idx="4">
                  <c:v>4.9734779699246578</c:v>
                </c:pt>
                <c:pt idx="5">
                  <c:v>4.4864964203568221</c:v>
                </c:pt>
                <c:pt idx="6">
                  <c:v>4.9392283423079766</c:v>
                </c:pt>
                <c:pt idx="7">
                  <c:v>5.4368103596293604</c:v>
                </c:pt>
                <c:pt idx="8">
                  <c:v>4.2821229586807394</c:v>
                </c:pt>
                <c:pt idx="9">
                  <c:v>3.4041454068272863</c:v>
                </c:pt>
                <c:pt idx="10">
                  <c:v>3.1716692659175276</c:v>
                </c:pt>
                <c:pt idx="11">
                  <c:v>4.3761874209607727</c:v>
                </c:pt>
                <c:pt idx="12">
                  <c:v>3.5228115606246866</c:v>
                </c:pt>
                <c:pt idx="13">
                  <c:v>3.645763128901534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4140</c:v>
                </c:pt>
                <c:pt idx="1">
                  <c:v>4118</c:v>
                </c:pt>
                <c:pt idx="2">
                  <c:v>4151</c:v>
                </c:pt>
                <c:pt idx="3">
                  <c:v>4135</c:v>
                </c:pt>
                <c:pt idx="4">
                  <c:v>4155</c:v>
                </c:pt>
                <c:pt idx="5">
                  <c:v>4150</c:v>
                </c:pt>
                <c:pt idx="6">
                  <c:v>4108</c:v>
                </c:pt>
                <c:pt idx="7">
                  <c:v>4068</c:v>
                </c:pt>
                <c:pt idx="8">
                  <c:v>4053</c:v>
                </c:pt>
                <c:pt idx="9">
                  <c:v>4016</c:v>
                </c:pt>
                <c:pt idx="10">
                  <c:v>3992</c:v>
                </c:pt>
                <c:pt idx="11">
                  <c:v>3988</c:v>
                </c:pt>
                <c:pt idx="12">
                  <c:v>3967</c:v>
                </c:pt>
                <c:pt idx="13">
                  <c:v>3953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1143</c:v>
                </c:pt>
                <c:pt idx="1">
                  <c:v>1122</c:v>
                </c:pt>
                <c:pt idx="2">
                  <c:v>1119</c:v>
                </c:pt>
                <c:pt idx="3">
                  <c:v>1089</c:v>
                </c:pt>
                <c:pt idx="4">
                  <c:v>1054</c:v>
                </c:pt>
                <c:pt idx="5">
                  <c:v>1041</c:v>
                </c:pt>
                <c:pt idx="6">
                  <c:v>1022</c:v>
                </c:pt>
                <c:pt idx="7">
                  <c:v>989</c:v>
                </c:pt>
                <c:pt idx="8">
                  <c:v>962</c:v>
                </c:pt>
                <c:pt idx="9">
                  <c:v>955</c:v>
                </c:pt>
                <c:pt idx="10">
                  <c:v>947</c:v>
                </c:pt>
                <c:pt idx="11">
                  <c:v>931</c:v>
                </c:pt>
                <c:pt idx="12">
                  <c:v>932</c:v>
                </c:pt>
                <c:pt idx="13">
                  <c:v>924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2872</c:v>
                </c:pt>
                <c:pt idx="1">
                  <c:v>2880</c:v>
                </c:pt>
                <c:pt idx="2">
                  <c:v>2889</c:v>
                </c:pt>
                <c:pt idx="3">
                  <c:v>2912</c:v>
                </c:pt>
                <c:pt idx="4">
                  <c:v>2912</c:v>
                </c:pt>
                <c:pt idx="5">
                  <c:v>2895</c:v>
                </c:pt>
                <c:pt idx="6">
                  <c:v>2875</c:v>
                </c:pt>
                <c:pt idx="7">
                  <c:v>2878</c:v>
                </c:pt>
                <c:pt idx="8">
                  <c:v>2869</c:v>
                </c:pt>
                <c:pt idx="9">
                  <c:v>2872</c:v>
                </c:pt>
                <c:pt idx="10">
                  <c:v>2894</c:v>
                </c:pt>
                <c:pt idx="11">
                  <c:v>2870</c:v>
                </c:pt>
                <c:pt idx="12">
                  <c:v>2857</c:v>
                </c:pt>
                <c:pt idx="13">
                  <c:v>2829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5</c:v>
                </c:pt>
                <c:pt idx="6">
                  <c:v>5</c:v>
                </c:pt>
                <c:pt idx="7">
                  <c:v>5</c:v>
                </c:pt>
                <c:pt idx="8">
                  <c:v>5</c:v>
                </c:pt>
                <c:pt idx="9">
                  <c:v>5</c:v>
                </c:pt>
                <c:pt idx="10">
                  <c:v>5</c:v>
                </c:pt>
                <c:pt idx="11">
                  <c:v>7</c:v>
                </c:pt>
                <c:pt idx="12">
                  <c:v>7</c:v>
                </c:pt>
                <c:pt idx="13">
                  <c:v>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201</c:v>
                </c:pt>
                <c:pt idx="1">
                  <c:v>201</c:v>
                </c:pt>
                <c:pt idx="2">
                  <c:v>201</c:v>
                </c:pt>
                <c:pt idx="3">
                  <c:v>201</c:v>
                </c:pt>
                <c:pt idx="4">
                  <c:v>201</c:v>
                </c:pt>
                <c:pt idx="5">
                  <c:v>192</c:v>
                </c:pt>
                <c:pt idx="6">
                  <c:v>192</c:v>
                </c:pt>
                <c:pt idx="7">
                  <c:v>192</c:v>
                </c:pt>
                <c:pt idx="8">
                  <c:v>192</c:v>
                </c:pt>
                <c:pt idx="9">
                  <c:v>192</c:v>
                </c:pt>
                <c:pt idx="10">
                  <c:v>192</c:v>
                </c:pt>
                <c:pt idx="11">
                  <c:v>136</c:v>
                </c:pt>
                <c:pt idx="12">
                  <c:v>136</c:v>
                </c:pt>
                <c:pt idx="13">
                  <c:v>136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85.489400000000003</c:v>
                </c:pt>
                <c:pt idx="1">
                  <c:v>86.137500000000003</c:v>
                </c:pt>
                <c:pt idx="2">
                  <c:v>95.137100000000004</c:v>
                </c:pt>
                <c:pt idx="3">
                  <c:v>89.250200000000007</c:v>
                </c:pt>
                <c:pt idx="4">
                  <c:v>91.440200000000004</c:v>
                </c:pt>
                <c:pt idx="5">
                  <c:v>89.940600000000003</c:v>
                </c:pt>
                <c:pt idx="6">
                  <c:v>91.547799999999995</c:v>
                </c:pt>
                <c:pt idx="7">
                  <c:v>107.9594</c:v>
                </c:pt>
                <c:pt idx="8">
                  <c:v>105.56529999999999</c:v>
                </c:pt>
                <c:pt idx="9">
                  <c:v>95.47</c:v>
                </c:pt>
                <c:pt idx="10">
                  <c:v>93.071299999999994</c:v>
                </c:pt>
                <c:pt idx="11">
                  <c:v>107.7296</c:v>
                </c:pt>
                <c:pt idx="12">
                  <c:v>109.4421</c:v>
                </c:pt>
                <c:pt idx="13">
                  <c:v>107.01819999999999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7.2461407470933414</c:v>
                </c:pt>
                <c:pt idx="1">
                  <c:v>7.4329505870979924</c:v>
                </c:pt>
                <c:pt idx="2">
                  <c:v>7.6186840717146742</c:v>
                </c:pt>
                <c:pt idx="3">
                  <c:v>8.8720427696249633</c:v>
                </c:pt>
                <c:pt idx="4">
                  <c:v>9.1872231525566939</c:v>
                </c:pt>
                <c:pt idx="5">
                  <c:v>8.0634859963580343</c:v>
                </c:pt>
                <c:pt idx="6">
                  <c:v>7.2569862608793532</c:v>
                </c:pt>
                <c:pt idx="7">
                  <c:v>6.4266857043637495</c:v>
                </c:pt>
                <c:pt idx="8">
                  <c:v>5.7274198209206233</c:v>
                </c:pt>
                <c:pt idx="9">
                  <c:v>5.1481704185589683</c:v>
                </c:pt>
                <c:pt idx="10">
                  <c:v>5.1899700365018928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5.2451221100080909</c:v>
                </c:pt>
                <c:pt idx="1">
                  <c:v>4.9411983363438825</c:v>
                </c:pt>
                <c:pt idx="2">
                  <c:v>4.9734779699246578</c:v>
                </c:pt>
                <c:pt idx="3">
                  <c:v>4.4864964203568221</c:v>
                </c:pt>
                <c:pt idx="4">
                  <c:v>4.9392283423079766</c:v>
                </c:pt>
                <c:pt idx="5">
                  <c:v>5.4368103596293604</c:v>
                </c:pt>
                <c:pt idx="6">
                  <c:v>4.2821229586807394</c:v>
                </c:pt>
                <c:pt idx="7">
                  <c:v>3.4041454068272863</c:v>
                </c:pt>
                <c:pt idx="8">
                  <c:v>3.1716692659175276</c:v>
                </c:pt>
                <c:pt idx="9">
                  <c:v>4.3761874209607727</c:v>
                </c:pt>
                <c:pt idx="10">
                  <c:v>3.5228115606246866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5.7544116094382138</c:v>
                </c:pt>
                <c:pt idx="2">
                  <c:v>0.60799393865693241</c:v>
                </c:pt>
                <c:pt idx="3">
                  <c:v>0</c:v>
                </c:pt>
                <c:pt idx="4">
                  <c:v>5.0743289265132372</c:v>
                </c:pt>
                <c:pt idx="5">
                  <c:v>8.262350089954559</c:v>
                </c:pt>
                <c:pt idx="7">
                  <c:v>15.089256348614562</c:v>
                </c:pt>
                <c:pt idx="8">
                  <c:v>0.46978276328336199</c:v>
                </c:pt>
                <c:pt idx="9">
                  <c:v>0</c:v>
                </c:pt>
                <c:pt idx="10">
                  <c:v>0.74717055572651725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6.362405548095146</c:v>
                </c:pt>
                <c:pt idx="4" formatCode="#,##0">
                  <c:v>5.0743289265132372</c:v>
                </c:pt>
                <c:pt idx="5" formatCode="#,##0">
                  <c:v>8.262350089954559</c:v>
                </c:pt>
                <c:pt idx="6" formatCode="#,##0">
                  <c:v>15.559039111897924</c:v>
                </c:pt>
                <c:pt idx="10" formatCode="#,##0">
                  <c:v>0.74717055572651725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914.8</c:v>
                </c:pt>
                <c:pt idx="1">
                  <c:v>6436.7999999999993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1097.8697759999998</c:v>
                </c:pt>
                <c:pt idx="1">
                  <c:v>8514.3415679999998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4.1049475919999994</c:v>
                </c:pt>
                <c:pt idx="1">
                  <c:v>0</c:v>
                </c:pt>
                <c:pt idx="2">
                  <c:v>0</c:v>
                </c:pt>
                <c:pt idx="3">
                  <c:v>0</c:v>
                </c:pt>
                <c:pt idx="4">
                  <c:v>1.29072535</c:v>
                </c:pt>
                <c:pt idx="5">
                  <c:v>11.001693639999999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88,268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88268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2629.4</c:v>
                </c:pt>
                <c:pt idx="1">
                  <c:v>2788.9</c:v>
                </c:pt>
                <c:pt idx="2">
                  <c:v>4302.5</c:v>
                </c:pt>
                <c:pt idx="3">
                  <c:v>4401.3999999999996</c:v>
                </c:pt>
                <c:pt idx="4">
                  <c:v>4644</c:v>
                </c:pt>
                <c:pt idx="5">
                  <c:v>5139</c:v>
                </c:pt>
                <c:pt idx="6">
                  <c:v>5552.1</c:v>
                </c:pt>
                <c:pt idx="7">
                  <c:v>5811.7999999999993</c:v>
                </c:pt>
                <c:pt idx="8">
                  <c:v>6436.7999999999993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682.9</c:v>
                </c:pt>
                <c:pt idx="1">
                  <c:v>718.4</c:v>
                </c:pt>
                <c:pt idx="2">
                  <c:v>721.8</c:v>
                </c:pt>
                <c:pt idx="3">
                  <c:v>766.9</c:v>
                </c:pt>
                <c:pt idx="4">
                  <c:v>780.40000000000009</c:v>
                </c:pt>
                <c:pt idx="5">
                  <c:v>800.3</c:v>
                </c:pt>
                <c:pt idx="6">
                  <c:v>866.19999999999993</c:v>
                </c:pt>
                <c:pt idx="7">
                  <c:v>885.69999999999993</c:v>
                </c:pt>
                <c:pt idx="8">
                  <c:v>914.8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0.12528883563027796</c:v>
                </c:pt>
                <c:pt idx="1">
                  <c:v>0.12856277732843616</c:v>
                </c:pt>
                <c:pt idx="2">
                  <c:v>0.18720158147255717</c:v>
                </c:pt>
                <c:pt idx="3">
                  <c:v>0.21085095191108005</c:v>
                </c:pt>
                <c:pt idx="4">
                  <c:v>0.21815662157817842</c:v>
                </c:pt>
                <c:pt idx="5">
                  <c:v>0.25246850331773518</c:v>
                </c:pt>
                <c:pt idx="6">
                  <c:v>0.25620134101041525</c:v>
                </c:pt>
                <c:pt idx="7">
                  <c:v>0.27420816008400256</c:v>
                </c:pt>
                <c:pt idx="8">
                  <c:v>0.30120882868401999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4.3992227836320543</c:v>
                </c:pt>
                <c:pt idx="2">
                  <c:v>0.35972570976367968</c:v>
                </c:pt>
                <c:pt idx="3">
                  <c:v>0.21452947652892401</c:v>
                </c:pt>
                <c:pt idx="4">
                  <c:v>7.6186840717146742</c:v>
                </c:pt>
                <c:pt idx="5">
                  <c:v>11.535753655517389</c:v>
                </c:pt>
                <c:pt idx="7">
                  <c:v>12.86978353742861</c:v>
                </c:pt>
                <c:pt idx="8">
                  <c:v>0.57142060048583698</c:v>
                </c:pt>
                <c:pt idx="9">
                  <c:v>0</c:v>
                </c:pt>
                <c:pt idx="10">
                  <c:v>0.53896719341237653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4.9734779699246578</c:v>
                </c:pt>
                <c:pt idx="4" formatCode="#,##0">
                  <c:v>7.6186840717146742</c:v>
                </c:pt>
                <c:pt idx="5" formatCode="#,##0">
                  <c:v>11.535753655517389</c:v>
                </c:pt>
                <c:pt idx="6" formatCode="#,##0">
                  <c:v>13.441204137914447</c:v>
                </c:pt>
                <c:pt idx="10" formatCode="#,##0">
                  <c:v>0.53896719341237653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166</c:v>
                </c:pt>
                <c:pt idx="1">
                  <c:v>173</c:v>
                </c:pt>
                <c:pt idx="2">
                  <c:v>174</c:v>
                </c:pt>
                <c:pt idx="3">
                  <c:v>181</c:v>
                </c:pt>
                <c:pt idx="4">
                  <c:v>184</c:v>
                </c:pt>
                <c:pt idx="5">
                  <c:v>188</c:v>
                </c:pt>
                <c:pt idx="6">
                  <c:v>196</c:v>
                </c:pt>
                <c:pt idx="7">
                  <c:v>199</c:v>
                </c:pt>
                <c:pt idx="8">
                  <c:v>202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31912.116872522322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9612.2113439999994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114026.32199999999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114026.32199999999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9612.2113439999994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3.2058414650461735</c:v>
                </c:pt>
                <c:pt idx="2">
                  <c:v>0.2681839214383186</c:v>
                </c:pt>
                <c:pt idx="3">
                  <c:v>0.1717377424170419</c:v>
                </c:pt>
                <c:pt idx="4">
                  <c:v>5.9575517478017561</c:v>
                </c:pt>
                <c:pt idx="5">
                  <c:v>7.1973648939329617</c:v>
                </c:pt>
                <c:pt idx="7">
                  <c:v>9.8837919161037</c:v>
                </c:pt>
                <c:pt idx="8">
                  <c:v>0.37123322684967336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3.645763128901534</c:v>
                </c:pt>
                <c:pt idx="4">
                  <c:v>5.9575517478017561</c:v>
                </c:pt>
                <c:pt idx="5">
                  <c:v>7.1973648939329617</c:v>
                </c:pt>
                <c:pt idx="6">
                  <c:v>10.255025142953373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高取町</c:v>
                </c:pt>
              </c:strCache>
            </c:strRef>
          </c:cat>
          <c:val>
            <c:numRef>
              <c:f>①CO2排出量の現状把握!$AX$43:$AX$45</c:f>
              <c:numCache>
                <c:formatCode>0%</c:formatCode>
                <c:ptCount val="3"/>
                <c:pt idx="0">
                  <c:v>0.42072759503743129</c:v>
                </c:pt>
                <c:pt idx="1">
                  <c:v>0.1252314899047389</c:v>
                </c:pt>
                <c:pt idx="2">
                  <c:v>0.13475025472614202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高取町</c:v>
                </c:pt>
              </c:strCache>
            </c:strRef>
          </c:cat>
          <c:val>
            <c:numRef>
              <c:f>①CO2排出量の現状把握!$AY$43:$AY$45</c:f>
              <c:numCache>
                <c:formatCode>0%</c:formatCode>
                <c:ptCount val="3"/>
                <c:pt idx="0">
                  <c:v>0.19118662390594171</c:v>
                </c:pt>
                <c:pt idx="1">
                  <c:v>0.24733082490867014</c:v>
                </c:pt>
                <c:pt idx="2">
                  <c:v>0.22019576894518017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高取町</c:v>
                </c:pt>
              </c:strCache>
            </c:strRef>
          </c:cat>
          <c:val>
            <c:numRef>
              <c:f>①CO2排出量の現状把握!$AZ$43:$AZ$45</c:f>
              <c:numCache>
                <c:formatCode>0%</c:formatCode>
                <c:ptCount val="3"/>
                <c:pt idx="0">
                  <c:v>0.18034974026133399</c:v>
                </c:pt>
                <c:pt idx="1">
                  <c:v>0.28451379348729128</c:v>
                </c:pt>
                <c:pt idx="2">
                  <c:v>0.26602023184832441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高取町</c:v>
                </c:pt>
              </c:strCache>
            </c:strRef>
          </c:cat>
          <c:val>
            <c:numRef>
              <c:f>①CO2排出量の現状把握!$BA$43:$BA$45</c:f>
              <c:numCache>
                <c:formatCode>0%</c:formatCode>
                <c:ptCount val="3"/>
                <c:pt idx="0">
                  <c:v>0.19226168778726088</c:v>
                </c:pt>
                <c:pt idx="1">
                  <c:v>0.31555046617024857</c:v>
                </c:pt>
                <c:pt idx="2">
                  <c:v>0.37903374448035348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高取町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1496</c:v>
                </c:pt>
                <c:pt idx="1">
                  <c:v>1496</c:v>
                </c:pt>
                <c:pt idx="2">
                  <c:v>1496</c:v>
                </c:pt>
                <c:pt idx="3">
                  <c:v>1496</c:v>
                </c:pt>
                <c:pt idx="4">
                  <c:v>1496</c:v>
                </c:pt>
                <c:pt idx="5">
                  <c:v>1741</c:v>
                </c:pt>
                <c:pt idx="6">
                  <c:v>1741</c:v>
                </c:pt>
                <c:pt idx="7">
                  <c:v>1741</c:v>
                </c:pt>
                <c:pt idx="8">
                  <c:v>1741</c:v>
                </c:pt>
                <c:pt idx="9">
                  <c:v>1741</c:v>
                </c:pt>
                <c:pt idx="10">
                  <c:v>1741</c:v>
                </c:pt>
                <c:pt idx="11">
                  <c:v>1762</c:v>
                </c:pt>
                <c:pt idx="12">
                  <c:v>1762</c:v>
                </c:pt>
                <c:pt idx="13">
                  <c:v>1762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0.58169680080470032</c:v>
                </c:pt>
                <c:pt idx="1">
                  <c:v>0.63646610050111529</c:v>
                </c:pt>
                <c:pt idx="2">
                  <c:v>0.7139995034167741</c:v>
                </c:pt>
                <c:pt idx="3">
                  <c:v>0.57683755526400005</c:v>
                </c:pt>
                <c:pt idx="4">
                  <c:v>0.53896719341237653</c:v>
                </c:pt>
                <c:pt idx="5">
                  <c:v>0.47283459999659011</c:v>
                </c:pt>
                <c:pt idx="6">
                  <c:v>0.55928794864118025</c:v>
                </c:pt>
                <c:pt idx="7">
                  <c:v>0.38778053727997308</c:v>
                </c:pt>
                <c:pt idx="8">
                  <c:v>0.34287430240949451</c:v>
                </c:pt>
                <c:pt idx="9">
                  <c:v>0.40364517661918731</c:v>
                </c:pt>
                <c:pt idx="10">
                  <c:v>3.4744150441401292E-2</c:v>
                </c:pt>
                <c:pt idx="11">
                  <c:v>3.5081838157694001E-2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7729</c:v>
                </c:pt>
                <c:pt idx="1">
                  <c:v>7617</c:v>
                </c:pt>
                <c:pt idx="2">
                  <c:v>7536</c:v>
                </c:pt>
                <c:pt idx="3">
                  <c:v>7450</c:v>
                </c:pt>
                <c:pt idx="4">
                  <c:v>7387</c:v>
                </c:pt>
                <c:pt idx="5">
                  <c:v>7251</c:v>
                </c:pt>
                <c:pt idx="6">
                  <c:v>7145</c:v>
                </c:pt>
                <c:pt idx="7">
                  <c:v>7006</c:v>
                </c:pt>
                <c:pt idx="8">
                  <c:v>6905</c:v>
                </c:pt>
                <c:pt idx="9">
                  <c:v>6799</c:v>
                </c:pt>
                <c:pt idx="10">
                  <c:v>6722</c:v>
                </c:pt>
                <c:pt idx="11">
                  <c:v>6581</c:v>
                </c:pt>
                <c:pt idx="12">
                  <c:v>6415</c:v>
                </c:pt>
                <c:pt idx="13">
                  <c:v>6306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324</v>
      </c>
      <c r="C9" s="70">
        <v>1</v>
      </c>
      <c r="D9" s="70">
        <v>20</v>
      </c>
      <c r="E9" s="70">
        <v>1990</v>
      </c>
      <c r="F9" s="70" t="s">
        <v>787</v>
      </c>
      <c r="G9" s="70" t="s">
        <v>1710</v>
      </c>
      <c r="H9" s="70" t="s">
        <v>1711</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325</v>
      </c>
      <c r="C10" s="70">
        <v>2</v>
      </c>
      <c r="D10" s="70">
        <v>20</v>
      </c>
      <c r="E10" s="70">
        <v>2005</v>
      </c>
      <c r="F10" s="70" t="s">
        <v>789</v>
      </c>
      <c r="G10" s="70" t="s">
        <v>1710</v>
      </c>
      <c r="H10" s="70" t="s">
        <v>1711</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326</v>
      </c>
      <c r="C11" s="70">
        <v>3</v>
      </c>
      <c r="D11" s="70">
        <v>20</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327</v>
      </c>
      <c r="C12" s="70">
        <v>4</v>
      </c>
      <c r="D12" s="70">
        <v>20</v>
      </c>
      <c r="E12" s="70">
        <v>2007</v>
      </c>
      <c r="F12" s="70" t="s">
        <v>791</v>
      </c>
      <c r="G12" s="70" t="s">
        <v>1710</v>
      </c>
      <c r="H12" s="70" t="s">
        <v>1711</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328</v>
      </c>
      <c r="C13" s="70">
        <v>5</v>
      </c>
      <c r="D13" s="70">
        <v>20</v>
      </c>
      <c r="E13" s="70">
        <v>2008</v>
      </c>
      <c r="F13" s="70" t="s">
        <v>792</v>
      </c>
      <c r="G13" s="70" t="s">
        <v>1710</v>
      </c>
      <c r="H13" s="70" t="s">
        <v>1711</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329</v>
      </c>
      <c r="C14" s="70">
        <v>6</v>
      </c>
      <c r="D14" s="70">
        <v>20</v>
      </c>
      <c r="E14" s="70">
        <v>2009</v>
      </c>
      <c r="F14" s="70" t="s">
        <v>176</v>
      </c>
      <c r="G14" s="70" t="s">
        <v>1710</v>
      </c>
      <c r="H14" s="70" t="s">
        <v>1711</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330</v>
      </c>
      <c r="C15" s="70">
        <v>7</v>
      </c>
      <c r="D15" s="70">
        <v>20</v>
      </c>
      <c r="E15" s="70">
        <v>2010</v>
      </c>
      <c r="F15" s="70" t="s">
        <v>177</v>
      </c>
      <c r="G15" s="70" t="s">
        <v>1710</v>
      </c>
      <c r="H15" s="70" t="s">
        <v>1711</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331</v>
      </c>
      <c r="C16" s="70">
        <v>8</v>
      </c>
      <c r="D16" s="70">
        <v>20</v>
      </c>
      <c r="E16" s="70">
        <v>2011</v>
      </c>
      <c r="F16" s="70" t="s">
        <v>178</v>
      </c>
      <c r="G16" s="70" t="s">
        <v>1710</v>
      </c>
      <c r="H16" s="70" t="s">
        <v>1711</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332</v>
      </c>
      <c r="C17" s="70">
        <v>9</v>
      </c>
      <c r="D17" s="70">
        <v>20</v>
      </c>
      <c r="E17" s="70">
        <v>2012</v>
      </c>
      <c r="F17" s="70" t="s">
        <v>179</v>
      </c>
      <c r="G17" s="70" t="s">
        <v>1710</v>
      </c>
      <c r="H17" s="70" t="s">
        <v>1711</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333</v>
      </c>
      <c r="C18" s="70">
        <v>10</v>
      </c>
      <c r="D18" s="70">
        <v>20</v>
      </c>
      <c r="E18" s="70">
        <v>2013</v>
      </c>
      <c r="F18" s="70" t="s">
        <v>180</v>
      </c>
      <c r="G18" s="70" t="s">
        <v>1710</v>
      </c>
      <c r="H18" s="70" t="s">
        <v>1711</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334</v>
      </c>
      <c r="C19" s="70">
        <v>11</v>
      </c>
      <c r="D19" s="70">
        <v>20</v>
      </c>
      <c r="E19" s="70">
        <v>2014</v>
      </c>
      <c r="F19" s="70" t="s">
        <v>181</v>
      </c>
      <c r="G19" s="70" t="s">
        <v>1710</v>
      </c>
      <c r="H19" s="70" t="s">
        <v>1711</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335</v>
      </c>
      <c r="C20" s="70">
        <v>12</v>
      </c>
      <c r="D20" s="70">
        <v>20</v>
      </c>
      <c r="E20" s="70">
        <v>2015</v>
      </c>
      <c r="F20" s="70" t="s">
        <v>182</v>
      </c>
      <c r="G20" s="70" t="s">
        <v>1710</v>
      </c>
      <c r="H20" s="70" t="s">
        <v>1711</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336</v>
      </c>
      <c r="C21" s="70">
        <v>13</v>
      </c>
      <c r="D21" s="70">
        <v>20</v>
      </c>
      <c r="E21" s="70">
        <v>2016</v>
      </c>
      <c r="F21" s="70" t="s">
        <v>155</v>
      </c>
      <c r="G21" s="70" t="s">
        <v>1710</v>
      </c>
      <c r="H21" s="70" t="s">
        <v>1711</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337</v>
      </c>
      <c r="C22" s="70">
        <v>14</v>
      </c>
      <c r="D22" s="70">
        <v>20</v>
      </c>
      <c r="E22" s="70">
        <v>2017</v>
      </c>
      <c r="F22" s="70" t="s">
        <v>156</v>
      </c>
      <c r="G22" s="70" t="s">
        <v>1710</v>
      </c>
      <c r="H22" s="70" t="s">
        <v>1711</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338</v>
      </c>
      <c r="C23" s="70">
        <v>15</v>
      </c>
      <c r="D23" s="70">
        <v>20</v>
      </c>
      <c r="E23" s="70">
        <v>2018</v>
      </c>
      <c r="F23" s="70" t="s">
        <v>183</v>
      </c>
      <c r="G23" s="70" t="s">
        <v>1710</v>
      </c>
      <c r="H23" s="70" t="s">
        <v>1711</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339</v>
      </c>
      <c r="C24" s="70">
        <v>16</v>
      </c>
      <c r="D24" s="70">
        <v>20</v>
      </c>
      <c r="E24" s="70">
        <v>2019</v>
      </c>
      <c r="F24" s="70" t="s">
        <v>158</v>
      </c>
      <c r="G24" s="70" t="s">
        <v>1710</v>
      </c>
      <c r="H24" s="70" t="s">
        <v>1711</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340</v>
      </c>
      <c r="C25" s="70">
        <v>17</v>
      </c>
      <c r="D25" s="70">
        <v>20</v>
      </c>
      <c r="E25" s="70">
        <v>2020</v>
      </c>
      <c r="F25" s="70" t="s">
        <v>159</v>
      </c>
      <c r="G25" s="70" t="s">
        <v>1710</v>
      </c>
      <c r="H25" s="70" t="s">
        <v>1711</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340</v>
      </c>
      <c r="C26" s="70">
        <v>18</v>
      </c>
      <c r="D26" s="70">
        <v>20</v>
      </c>
      <c r="E26" s="70">
        <v>2021</v>
      </c>
      <c r="F26" s="70" t="s">
        <v>160</v>
      </c>
      <c r="G26" s="1064" t="s">
        <v>1710</v>
      </c>
      <c r="H26" s="70" t="s">
        <v>1711</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340</v>
      </c>
      <c r="C27" s="70">
        <v>19</v>
      </c>
      <c r="D27" s="70">
        <v>20</v>
      </c>
      <c r="E27" s="70">
        <v>2022</v>
      </c>
      <c r="F27" s="70" t="s">
        <v>161</v>
      </c>
      <c r="G27" s="1064" t="s">
        <v>1710</v>
      </c>
      <c r="H27" s="70" t="s">
        <v>1711</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340</v>
      </c>
      <c r="C28" s="70">
        <v>20</v>
      </c>
      <c r="D28" s="70">
        <v>20</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340</v>
      </c>
      <c r="C29" s="70">
        <v>21</v>
      </c>
      <c r="D29" s="70">
        <v>20</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69</v>
      </c>
      <c r="C51" s="70">
        <v>1</v>
      </c>
      <c r="D51" s="70">
        <v>5</v>
      </c>
      <c r="E51" s="70">
        <v>1990</v>
      </c>
      <c r="F51" s="70" t="s">
        <v>787</v>
      </c>
      <c r="G51" s="70" t="s">
        <v>1756</v>
      </c>
      <c r="H51" s="70" t="s">
        <v>1757</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70</v>
      </c>
      <c r="C52" s="70">
        <v>2</v>
      </c>
      <c r="D52" s="70">
        <v>5</v>
      </c>
      <c r="E52" s="70">
        <v>2005</v>
      </c>
      <c r="F52" s="70" t="s">
        <v>789</v>
      </c>
      <c r="G52" s="70" t="s">
        <v>1756</v>
      </c>
      <c r="H52" s="70" t="s">
        <v>1757</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71</v>
      </c>
      <c r="C53" s="70">
        <v>3</v>
      </c>
      <c r="D53" s="70">
        <v>5</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72</v>
      </c>
      <c r="C54" s="70">
        <v>4</v>
      </c>
      <c r="D54" s="70">
        <v>5</v>
      </c>
      <c r="E54" s="70">
        <v>2007</v>
      </c>
      <c r="F54" s="70" t="s">
        <v>791</v>
      </c>
      <c r="G54" s="70" t="s">
        <v>1756</v>
      </c>
      <c r="H54" s="70" t="s">
        <v>1757</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73</v>
      </c>
      <c r="C55" s="70">
        <v>5</v>
      </c>
      <c r="D55" s="70">
        <v>5</v>
      </c>
      <c r="E55" s="70">
        <v>2008</v>
      </c>
      <c r="F55" s="70" t="s">
        <v>792</v>
      </c>
      <c r="G55" s="70" t="s">
        <v>1756</v>
      </c>
      <c r="H55" s="70" t="s">
        <v>1757</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74</v>
      </c>
      <c r="C56" s="70">
        <v>6</v>
      </c>
      <c r="D56" s="70">
        <v>5</v>
      </c>
      <c r="E56" s="70">
        <v>2009</v>
      </c>
      <c r="F56" s="70" t="s">
        <v>176</v>
      </c>
      <c r="G56" s="70" t="s">
        <v>1756</v>
      </c>
      <c r="H56" s="70" t="s">
        <v>1757</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1763</v>
      </c>
      <c r="B57" s="70">
        <v>75</v>
      </c>
      <c r="C57" s="70">
        <v>7</v>
      </c>
      <c r="D57" s="70">
        <v>5</v>
      </c>
      <c r="E57" s="70">
        <v>2010</v>
      </c>
      <c r="F57" s="70" t="s">
        <v>177</v>
      </c>
      <c r="G57" s="70" t="s">
        <v>1756</v>
      </c>
      <c r="H57" s="70" t="s">
        <v>1757</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1764</v>
      </c>
      <c r="B58" s="70">
        <v>76</v>
      </c>
      <c r="C58" s="70">
        <v>8</v>
      </c>
      <c r="D58" s="70">
        <v>5</v>
      </c>
      <c r="E58" s="70">
        <v>2011</v>
      </c>
      <c r="F58" s="70" t="s">
        <v>178</v>
      </c>
      <c r="G58" s="70" t="s">
        <v>1756</v>
      </c>
      <c r="H58" s="70" t="s">
        <v>1757</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1765</v>
      </c>
      <c r="B59" s="70">
        <v>77</v>
      </c>
      <c r="C59" s="70">
        <v>9</v>
      </c>
      <c r="D59" s="70">
        <v>5</v>
      </c>
      <c r="E59" s="70">
        <v>2012</v>
      </c>
      <c r="F59" s="70" t="s">
        <v>179</v>
      </c>
      <c r="G59" s="70" t="s">
        <v>1756</v>
      </c>
      <c r="H59" s="70" t="s">
        <v>1757</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1766</v>
      </c>
      <c r="B60" s="70">
        <v>78</v>
      </c>
      <c r="C60" s="70">
        <v>10</v>
      </c>
      <c r="D60" s="70">
        <v>5</v>
      </c>
      <c r="E60" s="70">
        <v>2013</v>
      </c>
      <c r="F60" s="70" t="s">
        <v>180</v>
      </c>
      <c r="G60" s="70" t="s">
        <v>1756</v>
      </c>
      <c r="H60" s="70" t="s">
        <v>1757</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1767</v>
      </c>
      <c r="B61" s="70">
        <v>79</v>
      </c>
      <c r="C61" s="70">
        <v>11</v>
      </c>
      <c r="D61" s="70">
        <v>5</v>
      </c>
      <c r="E61" s="70">
        <v>2014</v>
      </c>
      <c r="F61" s="70" t="s">
        <v>181</v>
      </c>
      <c r="G61" s="70" t="s">
        <v>1756</v>
      </c>
      <c r="H61" s="70" t="s">
        <v>1757</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1768</v>
      </c>
      <c r="B62" s="70">
        <v>80</v>
      </c>
      <c r="C62" s="70">
        <v>12</v>
      </c>
      <c r="D62" s="70">
        <v>5</v>
      </c>
      <c r="E62" s="70">
        <v>2015</v>
      </c>
      <c r="F62" s="70" t="s">
        <v>182</v>
      </c>
      <c r="G62" s="70" t="s">
        <v>1756</v>
      </c>
      <c r="H62" s="70" t="s">
        <v>1757</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1769</v>
      </c>
      <c r="B63" s="70">
        <v>81</v>
      </c>
      <c r="C63" s="70">
        <v>13</v>
      </c>
      <c r="D63" s="70">
        <v>5</v>
      </c>
      <c r="E63" s="70">
        <v>2016</v>
      </c>
      <c r="F63" s="70" t="s">
        <v>155</v>
      </c>
      <c r="G63" s="70" t="s">
        <v>1756</v>
      </c>
      <c r="H63" s="70" t="s">
        <v>1757</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1770</v>
      </c>
      <c r="B64" s="70">
        <v>82</v>
      </c>
      <c r="C64" s="70">
        <v>14</v>
      </c>
      <c r="D64" s="70">
        <v>5</v>
      </c>
      <c r="E64" s="70">
        <v>2017</v>
      </c>
      <c r="F64" s="70" t="s">
        <v>156</v>
      </c>
      <c r="G64" s="1064" t="s">
        <v>1756</v>
      </c>
      <c r="H64" s="70" t="s">
        <v>1757</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1771</v>
      </c>
      <c r="B65" s="70">
        <v>83</v>
      </c>
      <c r="C65" s="70">
        <v>15</v>
      </c>
      <c r="D65" s="70">
        <v>5</v>
      </c>
      <c r="E65" s="70">
        <v>2018</v>
      </c>
      <c r="F65" s="70" t="s">
        <v>183</v>
      </c>
      <c r="G65" s="1064" t="s">
        <v>1756</v>
      </c>
      <c r="H65" s="70" t="s">
        <v>1757</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1772</v>
      </c>
      <c r="B66" s="70">
        <v>83</v>
      </c>
      <c r="C66" s="70">
        <v>16</v>
      </c>
      <c r="D66" s="70">
        <v>5</v>
      </c>
      <c r="E66" s="70">
        <v>2019</v>
      </c>
      <c r="F66" s="70" t="s">
        <v>158</v>
      </c>
      <c r="G66" s="70" t="s">
        <v>1756</v>
      </c>
      <c r="H66" s="70" t="s">
        <v>1757</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1773</v>
      </c>
      <c r="B67" s="70">
        <v>83</v>
      </c>
      <c r="C67" s="70">
        <v>17</v>
      </c>
      <c r="D67" s="70">
        <v>5</v>
      </c>
      <c r="E67" s="70">
        <v>2020</v>
      </c>
      <c r="F67" s="70" t="s">
        <v>159</v>
      </c>
      <c r="G67" s="70" t="s">
        <v>1756</v>
      </c>
      <c r="H67" s="70" t="s">
        <v>1757</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1774</v>
      </c>
      <c r="B68" s="70">
        <v>83</v>
      </c>
      <c r="C68" s="70">
        <v>18</v>
      </c>
      <c r="D68" s="70">
        <v>5</v>
      </c>
      <c r="E68" s="70">
        <v>2021</v>
      </c>
      <c r="F68" s="70" t="s">
        <v>160</v>
      </c>
      <c r="G68" s="70" t="s">
        <v>1756</v>
      </c>
      <c r="H68" s="70" t="s">
        <v>1757</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1775</v>
      </c>
      <c r="B69" s="70">
        <v>83</v>
      </c>
      <c r="C69" s="70">
        <v>19</v>
      </c>
      <c r="D69" s="70">
        <v>5</v>
      </c>
      <c r="E69" s="70">
        <v>2022</v>
      </c>
      <c r="F69" s="70" t="s">
        <v>161</v>
      </c>
      <c r="G69" s="70" t="s">
        <v>1756</v>
      </c>
      <c r="H69" s="70" t="s">
        <v>1757</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83</v>
      </c>
      <c r="C70" s="70">
        <v>20</v>
      </c>
      <c r="D70" s="70">
        <v>5</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83</v>
      </c>
      <c r="C71" s="70">
        <v>21</v>
      </c>
      <c r="D71" s="70">
        <v>5</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477</v>
      </c>
      <c r="C72" s="70">
        <v>1</v>
      </c>
      <c r="D72" s="70">
        <v>29</v>
      </c>
      <c r="E72" s="70">
        <v>1990</v>
      </c>
      <c r="F72" s="70" t="s">
        <v>787</v>
      </c>
      <c r="G72" s="70" t="s">
        <v>1779</v>
      </c>
      <c r="H72" s="70" t="s">
        <v>1780</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478</v>
      </c>
      <c r="C73" s="70">
        <v>2</v>
      </c>
      <c r="D73" s="70">
        <v>29</v>
      </c>
      <c r="E73" s="70">
        <v>2005</v>
      </c>
      <c r="F73" s="70" t="s">
        <v>789</v>
      </c>
      <c r="G73" s="70" t="s">
        <v>1779</v>
      </c>
      <c r="H73" s="70" t="s">
        <v>1780</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479</v>
      </c>
      <c r="C74" s="70">
        <v>3</v>
      </c>
      <c r="D74" s="70">
        <v>29</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480</v>
      </c>
      <c r="C75" s="70">
        <v>4</v>
      </c>
      <c r="D75" s="70">
        <v>29</v>
      </c>
      <c r="E75" s="70">
        <v>2007</v>
      </c>
      <c r="F75" s="70" t="s">
        <v>791</v>
      </c>
      <c r="G75" s="70" t="s">
        <v>1779</v>
      </c>
      <c r="H75" s="70" t="s">
        <v>1780</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481</v>
      </c>
      <c r="C76" s="70">
        <v>5</v>
      </c>
      <c r="D76" s="70">
        <v>29</v>
      </c>
      <c r="E76" s="70">
        <v>2008</v>
      </c>
      <c r="F76" s="70" t="s">
        <v>792</v>
      </c>
      <c r="G76" s="70" t="s">
        <v>1779</v>
      </c>
      <c r="H76" s="70" t="s">
        <v>1780</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482</v>
      </c>
      <c r="C77" s="70">
        <v>6</v>
      </c>
      <c r="D77" s="70">
        <v>29</v>
      </c>
      <c r="E77" s="70">
        <v>2009</v>
      </c>
      <c r="F77" s="70" t="s">
        <v>176</v>
      </c>
      <c r="G77" s="70" t="s">
        <v>1779</v>
      </c>
      <c r="H77" s="70" t="s">
        <v>1780</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1786</v>
      </c>
      <c r="B78" s="70">
        <v>483</v>
      </c>
      <c r="C78" s="70">
        <v>7</v>
      </c>
      <c r="D78" s="70">
        <v>29</v>
      </c>
      <c r="E78" s="70">
        <v>2010</v>
      </c>
      <c r="F78" s="70" t="s">
        <v>177</v>
      </c>
      <c r="G78" s="70" t="s">
        <v>1779</v>
      </c>
      <c r="H78" s="70" t="s">
        <v>1780</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1787</v>
      </c>
      <c r="B79" s="70">
        <v>484</v>
      </c>
      <c r="C79" s="70">
        <v>8</v>
      </c>
      <c r="D79" s="70">
        <v>29</v>
      </c>
      <c r="E79" s="70">
        <v>2011</v>
      </c>
      <c r="F79" s="70" t="s">
        <v>178</v>
      </c>
      <c r="G79" s="70" t="s">
        <v>1779</v>
      </c>
      <c r="H79" s="70" t="s">
        <v>1780</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1788</v>
      </c>
      <c r="B80" s="70">
        <v>485</v>
      </c>
      <c r="C80" s="70">
        <v>9</v>
      </c>
      <c r="D80" s="70">
        <v>29</v>
      </c>
      <c r="E80" s="70">
        <v>2012</v>
      </c>
      <c r="F80" s="70" t="s">
        <v>179</v>
      </c>
      <c r="G80" s="70" t="s">
        <v>1779</v>
      </c>
      <c r="H80" s="70" t="s">
        <v>1780</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1789</v>
      </c>
      <c r="B81" s="70">
        <v>486</v>
      </c>
      <c r="C81" s="70">
        <v>10</v>
      </c>
      <c r="D81" s="70">
        <v>29</v>
      </c>
      <c r="E81" s="70">
        <v>2013</v>
      </c>
      <c r="F81" s="70" t="s">
        <v>180</v>
      </c>
      <c r="G81" s="70" t="s">
        <v>1779</v>
      </c>
      <c r="H81" s="70" t="s">
        <v>1780</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1790</v>
      </c>
      <c r="B82" s="70">
        <v>487</v>
      </c>
      <c r="C82" s="70">
        <v>11</v>
      </c>
      <c r="D82" s="70">
        <v>29</v>
      </c>
      <c r="E82" s="70">
        <v>2014</v>
      </c>
      <c r="F82" s="70" t="s">
        <v>181</v>
      </c>
      <c r="G82" s="70" t="s">
        <v>1779</v>
      </c>
      <c r="H82" s="70" t="s">
        <v>1780</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1791</v>
      </c>
      <c r="B83" s="70">
        <v>488</v>
      </c>
      <c r="C83" s="70">
        <v>12</v>
      </c>
      <c r="D83" s="70">
        <v>29</v>
      </c>
      <c r="E83" s="70">
        <v>2015</v>
      </c>
      <c r="F83" s="70" t="s">
        <v>182</v>
      </c>
      <c r="G83" s="1064" t="s">
        <v>1779</v>
      </c>
      <c r="H83" s="70" t="s">
        <v>1780</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1792</v>
      </c>
      <c r="B84" s="70">
        <v>489</v>
      </c>
      <c r="C84" s="70">
        <v>13</v>
      </c>
      <c r="D84" s="70">
        <v>29</v>
      </c>
      <c r="E84" s="70">
        <v>2016</v>
      </c>
      <c r="F84" s="70" t="s">
        <v>155</v>
      </c>
      <c r="G84" s="1064" t="s">
        <v>1779</v>
      </c>
      <c r="H84" s="70" t="s">
        <v>1780</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1793</v>
      </c>
      <c r="B85" s="70">
        <v>490</v>
      </c>
      <c r="C85" s="70">
        <v>14</v>
      </c>
      <c r="D85" s="70">
        <v>29</v>
      </c>
      <c r="E85" s="70">
        <v>2017</v>
      </c>
      <c r="F85" s="70" t="s">
        <v>156</v>
      </c>
      <c r="G85" s="70" t="s">
        <v>1779</v>
      </c>
      <c r="H85" s="70" t="s">
        <v>1780</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1794</v>
      </c>
      <c r="B86" s="70">
        <v>491</v>
      </c>
      <c r="C86" s="70">
        <v>15</v>
      </c>
      <c r="D86" s="70">
        <v>29</v>
      </c>
      <c r="E86" s="70">
        <v>2018</v>
      </c>
      <c r="F86" s="70" t="s">
        <v>183</v>
      </c>
      <c r="G86" s="70" t="s">
        <v>1779</v>
      </c>
      <c r="H86" s="70" t="s">
        <v>1780</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1795</v>
      </c>
      <c r="B87" s="70">
        <v>492</v>
      </c>
      <c r="C87" s="70">
        <v>16</v>
      </c>
      <c r="D87" s="70">
        <v>29</v>
      </c>
      <c r="E87" s="70">
        <v>2019</v>
      </c>
      <c r="F87" s="70" t="s">
        <v>158</v>
      </c>
      <c r="G87" s="70" t="s">
        <v>1779</v>
      </c>
      <c r="H87" s="70" t="s">
        <v>1780</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1796</v>
      </c>
      <c r="B88" s="70">
        <v>493</v>
      </c>
      <c r="C88" s="70">
        <v>17</v>
      </c>
      <c r="D88" s="70">
        <v>29</v>
      </c>
      <c r="E88" s="70">
        <v>2020</v>
      </c>
      <c r="F88" s="70" t="s">
        <v>159</v>
      </c>
      <c r="G88" s="70" t="s">
        <v>1779</v>
      </c>
      <c r="H88" s="70" t="s">
        <v>1780</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1797</v>
      </c>
      <c r="B89" s="70">
        <v>493</v>
      </c>
      <c r="C89" s="70">
        <v>18</v>
      </c>
      <c r="D89" s="70">
        <v>29</v>
      </c>
      <c r="E89" s="70">
        <v>2021</v>
      </c>
      <c r="F89" s="70" t="s">
        <v>160</v>
      </c>
      <c r="G89" s="70" t="s">
        <v>1779</v>
      </c>
      <c r="H89" s="70" t="s">
        <v>1780</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1798</v>
      </c>
      <c r="B90" s="70">
        <v>493</v>
      </c>
      <c r="C90" s="70">
        <v>19</v>
      </c>
      <c r="D90" s="70">
        <v>29</v>
      </c>
      <c r="E90" s="70">
        <v>2022</v>
      </c>
      <c r="F90" s="70" t="s">
        <v>161</v>
      </c>
      <c r="G90" s="70" t="s">
        <v>1779</v>
      </c>
      <c r="H90" s="70" t="s">
        <v>1780</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493</v>
      </c>
      <c r="C91" s="70">
        <v>20</v>
      </c>
      <c r="D91" s="70">
        <v>29</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493</v>
      </c>
      <c r="C92" s="70">
        <v>21</v>
      </c>
      <c r="D92" s="70">
        <v>29</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1802</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1803</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1804</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1805</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1806</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1807</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1808</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1809</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1810</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1811</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1812</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1813</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1814</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1815</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1816</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1817</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1818</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307</v>
      </c>
      <c r="C114" s="70">
        <v>1</v>
      </c>
      <c r="D114" s="70">
        <v>19</v>
      </c>
      <c r="E114" s="70">
        <v>1990</v>
      </c>
      <c r="F114" s="70" t="s">
        <v>787</v>
      </c>
      <c r="G114" s="70" t="s">
        <v>1821</v>
      </c>
      <c r="H114" s="70" t="s">
        <v>1822</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308</v>
      </c>
      <c r="C115" s="70">
        <v>2</v>
      </c>
      <c r="D115" s="70">
        <v>19</v>
      </c>
      <c r="E115" s="70">
        <v>2005</v>
      </c>
      <c r="F115" s="70" t="s">
        <v>789</v>
      </c>
      <c r="G115" s="70" t="s">
        <v>1821</v>
      </c>
      <c r="H115" s="70" t="s">
        <v>1822</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309</v>
      </c>
      <c r="C116" s="70">
        <v>3</v>
      </c>
      <c r="D116" s="70">
        <v>19</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310</v>
      </c>
      <c r="C117" s="70">
        <v>4</v>
      </c>
      <c r="D117" s="70">
        <v>19</v>
      </c>
      <c r="E117" s="70">
        <v>2007</v>
      </c>
      <c r="F117" s="70" t="s">
        <v>791</v>
      </c>
      <c r="G117" s="70" t="s">
        <v>1821</v>
      </c>
      <c r="H117" s="70" t="s">
        <v>1822</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311</v>
      </c>
      <c r="C118" s="70">
        <v>5</v>
      </c>
      <c r="D118" s="70">
        <v>19</v>
      </c>
      <c r="E118" s="70">
        <v>2008</v>
      </c>
      <c r="F118" s="70" t="s">
        <v>792</v>
      </c>
      <c r="G118" s="70" t="s">
        <v>1821</v>
      </c>
      <c r="H118" s="70" t="s">
        <v>1822</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312</v>
      </c>
      <c r="C119" s="70">
        <v>6</v>
      </c>
      <c r="D119" s="70">
        <v>19</v>
      </c>
      <c r="E119" s="70">
        <v>2009</v>
      </c>
      <c r="F119" s="70" t="s">
        <v>176</v>
      </c>
      <c r="G119" s="70" t="s">
        <v>1821</v>
      </c>
      <c r="H119" s="70" t="s">
        <v>1822</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1828</v>
      </c>
      <c r="B120" s="70">
        <v>313</v>
      </c>
      <c r="C120" s="70">
        <v>7</v>
      </c>
      <c r="D120" s="70">
        <v>19</v>
      </c>
      <c r="E120" s="70">
        <v>2010</v>
      </c>
      <c r="F120" s="70" t="s">
        <v>177</v>
      </c>
      <c r="G120" s="70" t="s">
        <v>1821</v>
      </c>
      <c r="H120" s="70" t="s">
        <v>1822</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1829</v>
      </c>
      <c r="B121" s="70">
        <v>314</v>
      </c>
      <c r="C121" s="70">
        <v>8</v>
      </c>
      <c r="D121" s="70">
        <v>19</v>
      </c>
      <c r="E121" s="70">
        <v>2011</v>
      </c>
      <c r="F121" s="70" t="s">
        <v>178</v>
      </c>
      <c r="G121" s="1064" t="s">
        <v>1821</v>
      </c>
      <c r="H121" s="70" t="s">
        <v>1822</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1830</v>
      </c>
      <c r="B122" s="70">
        <v>315</v>
      </c>
      <c r="C122" s="70">
        <v>9</v>
      </c>
      <c r="D122" s="70">
        <v>19</v>
      </c>
      <c r="E122" s="70">
        <v>2012</v>
      </c>
      <c r="F122" s="70" t="s">
        <v>179</v>
      </c>
      <c r="G122" s="1064" t="s">
        <v>1821</v>
      </c>
      <c r="H122" s="70" t="s">
        <v>1822</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1831</v>
      </c>
      <c r="B123" s="70">
        <v>316</v>
      </c>
      <c r="C123" s="70">
        <v>10</v>
      </c>
      <c r="D123" s="70">
        <v>19</v>
      </c>
      <c r="E123" s="70">
        <v>2013</v>
      </c>
      <c r="F123" s="70" t="s">
        <v>180</v>
      </c>
      <c r="G123" s="70" t="s">
        <v>1821</v>
      </c>
      <c r="H123" s="70" t="s">
        <v>1822</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1832</v>
      </c>
      <c r="B124" s="70">
        <v>317</v>
      </c>
      <c r="C124" s="70">
        <v>11</v>
      </c>
      <c r="D124" s="70">
        <v>19</v>
      </c>
      <c r="E124" s="70">
        <v>2014</v>
      </c>
      <c r="F124" s="70" t="s">
        <v>181</v>
      </c>
      <c r="G124" s="70" t="s">
        <v>1821</v>
      </c>
      <c r="H124" s="70" t="s">
        <v>1822</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1833</v>
      </c>
      <c r="B125" s="70">
        <v>318</v>
      </c>
      <c r="C125" s="70">
        <v>12</v>
      </c>
      <c r="D125" s="70">
        <v>19</v>
      </c>
      <c r="E125" s="70">
        <v>2015</v>
      </c>
      <c r="F125" s="70" t="s">
        <v>182</v>
      </c>
      <c r="G125" s="70" t="s">
        <v>1821</v>
      </c>
      <c r="H125" s="70" t="s">
        <v>1822</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1834</v>
      </c>
      <c r="B126" s="70">
        <v>319</v>
      </c>
      <c r="C126" s="70">
        <v>13</v>
      </c>
      <c r="D126" s="70">
        <v>19</v>
      </c>
      <c r="E126" s="70">
        <v>2016</v>
      </c>
      <c r="F126" s="70" t="s">
        <v>155</v>
      </c>
      <c r="G126" s="70" t="s">
        <v>1821</v>
      </c>
      <c r="H126" s="70" t="s">
        <v>1822</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1835</v>
      </c>
      <c r="B127" s="70">
        <v>320</v>
      </c>
      <c r="C127" s="70">
        <v>14</v>
      </c>
      <c r="D127" s="70">
        <v>19</v>
      </c>
      <c r="E127" s="70">
        <v>2017</v>
      </c>
      <c r="F127" s="70" t="s">
        <v>156</v>
      </c>
      <c r="G127" s="70" t="s">
        <v>1821</v>
      </c>
      <c r="H127" s="70" t="s">
        <v>1822</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1836</v>
      </c>
      <c r="B128" s="70">
        <v>321</v>
      </c>
      <c r="C128" s="70">
        <v>15</v>
      </c>
      <c r="D128" s="70">
        <v>19</v>
      </c>
      <c r="E128" s="70">
        <v>2018</v>
      </c>
      <c r="F128" s="70" t="s">
        <v>183</v>
      </c>
      <c r="G128" s="70" t="s">
        <v>1821</v>
      </c>
      <c r="H128" s="70" t="s">
        <v>1822</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1837</v>
      </c>
      <c r="B129" s="70">
        <v>322</v>
      </c>
      <c r="C129" s="70">
        <v>16</v>
      </c>
      <c r="D129" s="70">
        <v>19</v>
      </c>
      <c r="E129" s="70">
        <v>2019</v>
      </c>
      <c r="F129" s="70" t="s">
        <v>158</v>
      </c>
      <c r="G129" s="70" t="s">
        <v>1821</v>
      </c>
      <c r="H129" s="70" t="s">
        <v>1822</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1838</v>
      </c>
      <c r="B130" s="70">
        <v>323</v>
      </c>
      <c r="C130" s="70">
        <v>17</v>
      </c>
      <c r="D130" s="70">
        <v>19</v>
      </c>
      <c r="E130" s="70">
        <v>2020</v>
      </c>
      <c r="F130" s="70" t="s">
        <v>159</v>
      </c>
      <c r="G130" s="70" t="s">
        <v>1821</v>
      </c>
      <c r="H130" s="70" t="s">
        <v>1822</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1839</v>
      </c>
      <c r="B131" s="70">
        <v>323</v>
      </c>
      <c r="C131" s="70">
        <v>18</v>
      </c>
      <c r="D131" s="70">
        <v>19</v>
      </c>
      <c r="E131" s="70">
        <v>2021</v>
      </c>
      <c r="F131" s="70" t="s">
        <v>160</v>
      </c>
      <c r="G131" s="70" t="s">
        <v>1821</v>
      </c>
      <c r="H131" s="70" t="s">
        <v>1822</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1840</v>
      </c>
      <c r="B132" s="70">
        <v>323</v>
      </c>
      <c r="C132" s="70">
        <v>19</v>
      </c>
      <c r="D132" s="70">
        <v>19</v>
      </c>
      <c r="E132" s="70">
        <v>2022</v>
      </c>
      <c r="F132" s="70" t="s">
        <v>161</v>
      </c>
      <c r="G132" s="70" t="s">
        <v>1821</v>
      </c>
      <c r="H132" s="70" t="s">
        <v>1822</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323</v>
      </c>
      <c r="C133" s="70">
        <v>20</v>
      </c>
      <c r="D133" s="70">
        <v>19</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323</v>
      </c>
      <c r="C134" s="70">
        <v>21</v>
      </c>
      <c r="D134" s="70">
        <v>19</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460</v>
      </c>
      <c r="C135" s="70">
        <v>1</v>
      </c>
      <c r="D135" s="70">
        <v>28</v>
      </c>
      <c r="E135" s="70">
        <v>1990</v>
      </c>
      <c r="F135" s="70" t="s">
        <v>787</v>
      </c>
      <c r="G135" s="70" t="s">
        <v>1844</v>
      </c>
      <c r="H135" s="70" t="s">
        <v>1845</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461</v>
      </c>
      <c r="C136" s="70">
        <v>2</v>
      </c>
      <c r="D136" s="70">
        <v>28</v>
      </c>
      <c r="E136" s="70">
        <v>2005</v>
      </c>
      <c r="F136" s="70" t="s">
        <v>789</v>
      </c>
      <c r="G136" s="70" t="s">
        <v>1844</v>
      </c>
      <c r="H136" s="70" t="s">
        <v>1845</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462</v>
      </c>
      <c r="C137" s="70">
        <v>3</v>
      </c>
      <c r="D137" s="70">
        <v>28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463</v>
      </c>
      <c r="C138" s="70">
        <v>4</v>
      </c>
      <c r="D138" s="70">
        <v>28</v>
      </c>
      <c r="E138" s="70">
        <v>2007</v>
      </c>
      <c r="F138" s="70" t="s">
        <v>791</v>
      </c>
      <c r="G138" s="70" t="s">
        <v>1844</v>
      </c>
      <c r="H138" s="70" t="s">
        <v>1845</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464</v>
      </c>
      <c r="C139" s="70">
        <v>5</v>
      </c>
      <c r="D139" s="70">
        <v>28</v>
      </c>
      <c r="E139" s="70">
        <v>2008</v>
      </c>
      <c r="F139" s="70" t="s">
        <v>792</v>
      </c>
      <c r="G139" s="70" t="s">
        <v>1844</v>
      </c>
      <c r="H139" s="70" t="s">
        <v>1845</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465</v>
      </c>
      <c r="C140" s="70">
        <v>6</v>
      </c>
      <c r="D140" s="70">
        <v>28</v>
      </c>
      <c r="E140" s="70">
        <v>2009</v>
      </c>
      <c r="F140" s="70" t="s">
        <v>176</v>
      </c>
      <c r="G140" s="1064" t="s">
        <v>1844</v>
      </c>
      <c r="H140" s="70" t="s">
        <v>1845</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1851</v>
      </c>
      <c r="B141" s="70">
        <v>466</v>
      </c>
      <c r="C141" s="70">
        <v>7</v>
      </c>
      <c r="D141" s="70">
        <v>28</v>
      </c>
      <c r="E141" s="70">
        <v>2010</v>
      </c>
      <c r="F141" s="70" t="s">
        <v>177</v>
      </c>
      <c r="G141" s="1064" t="s">
        <v>1844</v>
      </c>
      <c r="H141" s="70" t="s">
        <v>1845</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1852</v>
      </c>
      <c r="B142" s="70">
        <v>467</v>
      </c>
      <c r="C142" s="70">
        <v>8</v>
      </c>
      <c r="D142" s="70">
        <v>28</v>
      </c>
      <c r="E142" s="70">
        <v>2011</v>
      </c>
      <c r="F142" s="70" t="s">
        <v>178</v>
      </c>
      <c r="G142" s="70" t="s">
        <v>1844</v>
      </c>
      <c r="H142" s="70" t="s">
        <v>1845</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1853</v>
      </c>
      <c r="B143" s="70">
        <v>468</v>
      </c>
      <c r="C143" s="70">
        <v>9</v>
      </c>
      <c r="D143" s="70">
        <v>28</v>
      </c>
      <c r="E143" s="70">
        <v>2012</v>
      </c>
      <c r="F143" s="70" t="s">
        <v>179</v>
      </c>
      <c r="G143" s="70" t="s">
        <v>1844</v>
      </c>
      <c r="H143" s="70" t="s">
        <v>1845</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1854</v>
      </c>
      <c r="B144" s="70">
        <v>469</v>
      </c>
      <c r="C144" s="70">
        <v>10</v>
      </c>
      <c r="D144" s="70">
        <v>28</v>
      </c>
      <c r="E144" s="70">
        <v>2013</v>
      </c>
      <c r="F144" s="70" t="s">
        <v>180</v>
      </c>
      <c r="G144" s="70" t="s">
        <v>1844</v>
      </c>
      <c r="H144" s="70" t="s">
        <v>1845</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1855</v>
      </c>
      <c r="B145" s="70">
        <v>470</v>
      </c>
      <c r="C145" s="70">
        <v>11</v>
      </c>
      <c r="D145" s="70">
        <v>28</v>
      </c>
      <c r="E145" s="70">
        <v>2014</v>
      </c>
      <c r="F145" s="70" t="s">
        <v>181</v>
      </c>
      <c r="G145" s="70" t="s">
        <v>1844</v>
      </c>
      <c r="H145" s="70" t="s">
        <v>1845</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1856</v>
      </c>
      <c r="B146" s="70">
        <v>471</v>
      </c>
      <c r="C146" s="70">
        <v>12</v>
      </c>
      <c r="D146" s="70">
        <v>28</v>
      </c>
      <c r="E146" s="70">
        <v>2015</v>
      </c>
      <c r="F146" s="70" t="s">
        <v>182</v>
      </c>
      <c r="G146" s="70" t="s">
        <v>1844</v>
      </c>
      <c r="H146" s="70" t="s">
        <v>1845</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1857</v>
      </c>
      <c r="B147" s="70">
        <v>472</v>
      </c>
      <c r="C147" s="70">
        <v>13</v>
      </c>
      <c r="D147" s="70">
        <v>28</v>
      </c>
      <c r="E147" s="70">
        <v>2016</v>
      </c>
      <c r="F147" s="70" t="s">
        <v>155</v>
      </c>
      <c r="G147" s="70" t="s">
        <v>1844</v>
      </c>
      <c r="H147" s="70" t="s">
        <v>1845</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1858</v>
      </c>
      <c r="B148" s="70">
        <v>473</v>
      </c>
      <c r="C148" s="70">
        <v>14</v>
      </c>
      <c r="D148" s="70">
        <v>28</v>
      </c>
      <c r="E148" s="70">
        <v>2017</v>
      </c>
      <c r="F148" s="70" t="s">
        <v>156</v>
      </c>
      <c r="G148" s="70" t="s">
        <v>1844</v>
      </c>
      <c r="H148" s="70" t="s">
        <v>1845</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1859</v>
      </c>
      <c r="B149" s="70">
        <v>474</v>
      </c>
      <c r="C149" s="70">
        <v>15</v>
      </c>
      <c r="D149" s="70">
        <v>28</v>
      </c>
      <c r="E149" s="70">
        <v>2018</v>
      </c>
      <c r="F149" s="70" t="s">
        <v>183</v>
      </c>
      <c r="G149" s="70" t="s">
        <v>1844</v>
      </c>
      <c r="H149" s="70" t="s">
        <v>1845</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1860</v>
      </c>
      <c r="B150" s="70">
        <v>475</v>
      </c>
      <c r="C150" s="70">
        <v>16</v>
      </c>
      <c r="D150" s="70">
        <v>28</v>
      </c>
      <c r="E150" s="70">
        <v>2019</v>
      </c>
      <c r="F150" s="70" t="s">
        <v>158</v>
      </c>
      <c r="G150" s="70" t="s">
        <v>1844</v>
      </c>
      <c r="H150" s="70" t="s">
        <v>1845</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1861</v>
      </c>
      <c r="B151" s="70">
        <v>476</v>
      </c>
      <c r="C151" s="70">
        <v>17</v>
      </c>
      <c r="D151" s="70">
        <v>28</v>
      </c>
      <c r="E151" s="70">
        <v>2020</v>
      </c>
      <c r="F151" s="70" t="s">
        <v>159</v>
      </c>
      <c r="G151" s="70" t="s">
        <v>1844</v>
      </c>
      <c r="H151" s="70" t="s">
        <v>1845</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1862</v>
      </c>
      <c r="B152" s="70">
        <v>476</v>
      </c>
      <c r="C152" s="70">
        <v>18</v>
      </c>
      <c r="D152" s="70">
        <v>28</v>
      </c>
      <c r="E152" s="70">
        <v>2021</v>
      </c>
      <c r="F152" s="70" t="s">
        <v>160</v>
      </c>
      <c r="G152" s="70" t="s">
        <v>1844</v>
      </c>
      <c r="H152" s="70" t="s">
        <v>1845</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1863</v>
      </c>
      <c r="B153" s="70">
        <v>476</v>
      </c>
      <c r="C153" s="70">
        <v>19</v>
      </c>
      <c r="D153" s="70">
        <v>28</v>
      </c>
      <c r="E153" s="70">
        <v>2022</v>
      </c>
      <c r="F153" s="70" t="s">
        <v>161</v>
      </c>
      <c r="G153" s="70" t="s">
        <v>1844</v>
      </c>
      <c r="H153" s="70" t="s">
        <v>1845</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476</v>
      </c>
      <c r="C154" s="70">
        <v>20</v>
      </c>
      <c r="D154" s="70">
        <v>28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476</v>
      </c>
      <c r="C155" s="70">
        <v>21</v>
      </c>
      <c r="D155" s="70">
        <v>28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171</v>
      </c>
      <c r="C156" s="70">
        <v>1</v>
      </c>
      <c r="D156" s="70">
        <v>11</v>
      </c>
      <c r="E156" s="70">
        <v>1990</v>
      </c>
      <c r="F156" s="70" t="s">
        <v>787</v>
      </c>
      <c r="G156" s="70" t="s">
        <v>1867</v>
      </c>
      <c r="H156" s="70" t="s">
        <v>1868</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172</v>
      </c>
      <c r="C157" s="70">
        <v>2</v>
      </c>
      <c r="D157" s="70">
        <v>11</v>
      </c>
      <c r="E157" s="70">
        <v>2005</v>
      </c>
      <c r="F157" s="70" t="s">
        <v>789</v>
      </c>
      <c r="G157" s="70" t="s">
        <v>1867</v>
      </c>
      <c r="H157" s="70" t="s">
        <v>1868</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173</v>
      </c>
      <c r="C158" s="70">
        <v>3</v>
      </c>
      <c r="D158" s="70">
        <v>11</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174</v>
      </c>
      <c r="C159" s="70">
        <v>4</v>
      </c>
      <c r="D159" s="70">
        <v>11</v>
      </c>
      <c r="E159" s="70">
        <v>2007</v>
      </c>
      <c r="F159" s="70" t="s">
        <v>791</v>
      </c>
      <c r="G159" s="1064" t="s">
        <v>1867</v>
      </c>
      <c r="H159" s="70" t="s">
        <v>1868</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175</v>
      </c>
      <c r="C160" s="70">
        <v>5</v>
      </c>
      <c r="D160" s="70">
        <v>11</v>
      </c>
      <c r="E160" s="70">
        <v>2008</v>
      </c>
      <c r="F160" s="70" t="s">
        <v>792</v>
      </c>
      <c r="G160" s="70" t="s">
        <v>1867</v>
      </c>
      <c r="H160" s="70" t="s">
        <v>1868</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176</v>
      </c>
      <c r="C161" s="70">
        <v>6</v>
      </c>
      <c r="D161" s="70">
        <v>11</v>
      </c>
      <c r="E161" s="70">
        <v>2009</v>
      </c>
      <c r="F161" s="70" t="s">
        <v>176</v>
      </c>
      <c r="G161" s="70" t="s">
        <v>1867</v>
      </c>
      <c r="H161" s="70" t="s">
        <v>1868</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1874</v>
      </c>
      <c r="B162" s="70">
        <v>177</v>
      </c>
      <c r="C162" s="70">
        <v>7</v>
      </c>
      <c r="D162" s="70">
        <v>11</v>
      </c>
      <c r="E162" s="70">
        <v>2010</v>
      </c>
      <c r="F162" s="70" t="s">
        <v>177</v>
      </c>
      <c r="G162" s="70" t="s">
        <v>1867</v>
      </c>
      <c r="H162" s="70" t="s">
        <v>1868</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1875</v>
      </c>
      <c r="B163" s="70">
        <v>178</v>
      </c>
      <c r="C163" s="70">
        <v>8</v>
      </c>
      <c r="D163" s="70">
        <v>11</v>
      </c>
      <c r="E163" s="70">
        <v>2011</v>
      </c>
      <c r="F163" s="70" t="s">
        <v>178</v>
      </c>
      <c r="G163" s="70" t="s">
        <v>1867</v>
      </c>
      <c r="H163" s="70" t="s">
        <v>1868</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1876</v>
      </c>
      <c r="B164" s="70">
        <v>179</v>
      </c>
      <c r="C164" s="70">
        <v>9</v>
      </c>
      <c r="D164" s="70">
        <v>11</v>
      </c>
      <c r="E164" s="70">
        <v>2012</v>
      </c>
      <c r="F164" s="70" t="s">
        <v>179</v>
      </c>
      <c r="G164" s="70" t="s">
        <v>1867</v>
      </c>
      <c r="H164" s="70" t="s">
        <v>1868</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1877</v>
      </c>
      <c r="B165" s="70">
        <v>180</v>
      </c>
      <c r="C165" s="70">
        <v>10</v>
      </c>
      <c r="D165" s="70">
        <v>11</v>
      </c>
      <c r="E165" s="70">
        <v>2013</v>
      </c>
      <c r="F165" s="70" t="s">
        <v>180</v>
      </c>
      <c r="G165" s="70" t="s">
        <v>1867</v>
      </c>
      <c r="H165" s="70" t="s">
        <v>1868</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1878</v>
      </c>
      <c r="B166" s="70">
        <v>181</v>
      </c>
      <c r="C166" s="70">
        <v>11</v>
      </c>
      <c r="D166" s="70">
        <v>11</v>
      </c>
      <c r="E166" s="70">
        <v>2014</v>
      </c>
      <c r="F166" s="70" t="s">
        <v>181</v>
      </c>
      <c r="G166" s="70" t="s">
        <v>1867</v>
      </c>
      <c r="H166" s="70" t="s">
        <v>1868</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1879</v>
      </c>
      <c r="B167" s="70">
        <v>182</v>
      </c>
      <c r="C167" s="70">
        <v>12</v>
      </c>
      <c r="D167" s="70">
        <v>11</v>
      </c>
      <c r="E167" s="70">
        <v>2015</v>
      </c>
      <c r="F167" s="70" t="s">
        <v>182</v>
      </c>
      <c r="G167" s="70" t="s">
        <v>1867</v>
      </c>
      <c r="H167" s="70" t="s">
        <v>1868</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1880</v>
      </c>
      <c r="B168" s="70">
        <v>183</v>
      </c>
      <c r="C168" s="70">
        <v>13</v>
      </c>
      <c r="D168" s="70">
        <v>11</v>
      </c>
      <c r="E168" s="70">
        <v>2016</v>
      </c>
      <c r="F168" s="70" t="s">
        <v>155</v>
      </c>
      <c r="G168" s="70" t="s">
        <v>1867</v>
      </c>
      <c r="H168" s="70" t="s">
        <v>1868</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1881</v>
      </c>
      <c r="B169" s="70">
        <v>184</v>
      </c>
      <c r="C169" s="70">
        <v>14</v>
      </c>
      <c r="D169" s="70">
        <v>11</v>
      </c>
      <c r="E169" s="70">
        <v>2017</v>
      </c>
      <c r="F169" s="70" t="s">
        <v>156</v>
      </c>
      <c r="G169" s="70" t="s">
        <v>1867</v>
      </c>
      <c r="H169" s="70" t="s">
        <v>1868</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1882</v>
      </c>
      <c r="B170" s="70">
        <v>185</v>
      </c>
      <c r="C170" s="70">
        <v>15</v>
      </c>
      <c r="D170" s="70">
        <v>11</v>
      </c>
      <c r="E170" s="70">
        <v>2018</v>
      </c>
      <c r="F170" s="70" t="s">
        <v>183</v>
      </c>
      <c r="G170" s="70" t="s">
        <v>1867</v>
      </c>
      <c r="H170" s="70" t="s">
        <v>1868</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1883</v>
      </c>
      <c r="B171" s="70">
        <v>186</v>
      </c>
      <c r="C171" s="70">
        <v>16</v>
      </c>
      <c r="D171" s="70">
        <v>11</v>
      </c>
      <c r="E171" s="70">
        <v>2019</v>
      </c>
      <c r="F171" s="70" t="s">
        <v>158</v>
      </c>
      <c r="G171" s="70" t="s">
        <v>1867</v>
      </c>
      <c r="H171" s="70" t="s">
        <v>1868</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1884</v>
      </c>
      <c r="B172" s="70">
        <v>187</v>
      </c>
      <c r="C172" s="70">
        <v>17</v>
      </c>
      <c r="D172" s="70">
        <v>11</v>
      </c>
      <c r="E172" s="70">
        <v>2020</v>
      </c>
      <c r="F172" s="70" t="s">
        <v>159</v>
      </c>
      <c r="G172" s="70" t="s">
        <v>1867</v>
      </c>
      <c r="H172" s="70" t="s">
        <v>1868</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1885</v>
      </c>
      <c r="B173" s="70">
        <v>187</v>
      </c>
      <c r="C173" s="70">
        <v>18</v>
      </c>
      <c r="D173" s="70">
        <v>11</v>
      </c>
      <c r="E173" s="70">
        <v>2021</v>
      </c>
      <c r="F173" s="70" t="s">
        <v>160</v>
      </c>
      <c r="G173" s="70" t="s">
        <v>1867</v>
      </c>
      <c r="H173" s="70" t="s">
        <v>1868</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1886</v>
      </c>
      <c r="B174" s="70">
        <v>187</v>
      </c>
      <c r="C174" s="70">
        <v>19</v>
      </c>
      <c r="D174" s="70">
        <v>11</v>
      </c>
      <c r="E174" s="70">
        <v>2022</v>
      </c>
      <c r="F174" s="70" t="s">
        <v>161</v>
      </c>
      <c r="G174" s="70" t="s">
        <v>1867</v>
      </c>
      <c r="H174" s="70" t="s">
        <v>1868</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187</v>
      </c>
      <c r="C175" s="70">
        <v>20</v>
      </c>
      <c r="D175" s="70">
        <v>11</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187</v>
      </c>
      <c r="C176" s="70">
        <v>21</v>
      </c>
      <c r="D176" s="70">
        <v>11</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35</v>
      </c>
      <c r="C177" s="70">
        <v>1</v>
      </c>
      <c r="D177" s="70">
        <v>3</v>
      </c>
      <c r="E177" s="70">
        <v>1990</v>
      </c>
      <c r="F177" s="70" t="s">
        <v>787</v>
      </c>
      <c r="G177" s="70" t="s">
        <v>1890</v>
      </c>
      <c r="H177" s="70" t="s">
        <v>1891</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36</v>
      </c>
      <c r="C178" s="70">
        <v>2</v>
      </c>
      <c r="D178" s="70">
        <v>3</v>
      </c>
      <c r="E178" s="70">
        <v>2005</v>
      </c>
      <c r="F178" s="70" t="s">
        <v>789</v>
      </c>
      <c r="G178" s="1064" t="s">
        <v>1890</v>
      </c>
      <c r="H178" s="70" t="s">
        <v>1891</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37</v>
      </c>
      <c r="C179" s="70">
        <v>3</v>
      </c>
      <c r="D179" s="70">
        <v>3</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38</v>
      </c>
      <c r="C180" s="70">
        <v>4</v>
      </c>
      <c r="D180" s="70">
        <v>3</v>
      </c>
      <c r="E180" s="70">
        <v>2007</v>
      </c>
      <c r="F180" s="70" t="s">
        <v>791</v>
      </c>
      <c r="G180" s="70" t="s">
        <v>1890</v>
      </c>
      <c r="H180" s="70" t="s">
        <v>1891</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39</v>
      </c>
      <c r="C181" s="70">
        <v>5</v>
      </c>
      <c r="D181" s="70">
        <v>3</v>
      </c>
      <c r="E181" s="70">
        <v>2008</v>
      </c>
      <c r="F181" s="70" t="s">
        <v>792</v>
      </c>
      <c r="G181" s="70" t="s">
        <v>1890</v>
      </c>
      <c r="H181" s="70" t="s">
        <v>1891</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40</v>
      </c>
      <c r="C182" s="70">
        <v>6</v>
      </c>
      <c r="D182" s="70">
        <v>3</v>
      </c>
      <c r="E182" s="70">
        <v>2009</v>
      </c>
      <c r="F182" s="70" t="s">
        <v>176</v>
      </c>
      <c r="G182" s="70" t="s">
        <v>1890</v>
      </c>
      <c r="H182" s="70" t="s">
        <v>1891</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41</v>
      </c>
      <c r="C183" s="70">
        <v>7</v>
      </c>
      <c r="D183" s="70">
        <v>3</v>
      </c>
      <c r="E183" s="70">
        <v>2010</v>
      </c>
      <c r="F183" s="70" t="s">
        <v>177</v>
      </c>
      <c r="G183" s="70" t="s">
        <v>1890</v>
      </c>
      <c r="H183" s="70" t="s">
        <v>1891</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42</v>
      </c>
      <c r="C184" s="70">
        <v>8</v>
      </c>
      <c r="D184" s="70">
        <v>3</v>
      </c>
      <c r="E184" s="70">
        <v>2011</v>
      </c>
      <c r="F184" s="70" t="s">
        <v>178</v>
      </c>
      <c r="G184" s="70" t="s">
        <v>1890</v>
      </c>
      <c r="H184" s="70" t="s">
        <v>1891</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43</v>
      </c>
      <c r="C185" s="70">
        <v>9</v>
      </c>
      <c r="D185" s="70">
        <v>3</v>
      </c>
      <c r="E185" s="70">
        <v>2012</v>
      </c>
      <c r="F185" s="70" t="s">
        <v>179</v>
      </c>
      <c r="G185" s="70" t="s">
        <v>1890</v>
      </c>
      <c r="H185" s="70" t="s">
        <v>1891</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44</v>
      </c>
      <c r="C186" s="70">
        <v>10</v>
      </c>
      <c r="D186" s="70">
        <v>3</v>
      </c>
      <c r="E186" s="70">
        <v>2013</v>
      </c>
      <c r="F186" s="70" t="s">
        <v>180</v>
      </c>
      <c r="G186" s="70" t="s">
        <v>1890</v>
      </c>
      <c r="H186" s="70" t="s">
        <v>1891</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45</v>
      </c>
      <c r="C187" s="70">
        <v>11</v>
      </c>
      <c r="D187" s="70">
        <v>3</v>
      </c>
      <c r="E187" s="70">
        <v>2014</v>
      </c>
      <c r="F187" s="70" t="s">
        <v>181</v>
      </c>
      <c r="G187" s="70" t="s">
        <v>1890</v>
      </c>
      <c r="H187" s="70" t="s">
        <v>1891</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46</v>
      </c>
      <c r="C188" s="70">
        <v>12</v>
      </c>
      <c r="D188" s="70">
        <v>3</v>
      </c>
      <c r="E188" s="70">
        <v>2015</v>
      </c>
      <c r="F188" s="70" t="s">
        <v>182</v>
      </c>
      <c r="G188" s="70" t="s">
        <v>1890</v>
      </c>
      <c r="H188" s="70" t="s">
        <v>1891</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47</v>
      </c>
      <c r="C189" s="70">
        <v>13</v>
      </c>
      <c r="D189" s="70">
        <v>3</v>
      </c>
      <c r="E189" s="70">
        <v>2016</v>
      </c>
      <c r="F189" s="70" t="s">
        <v>155</v>
      </c>
      <c r="G189" s="70" t="s">
        <v>1890</v>
      </c>
      <c r="H189" s="70" t="s">
        <v>1891</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48</v>
      </c>
      <c r="C190" s="70">
        <v>14</v>
      </c>
      <c r="D190" s="70">
        <v>3</v>
      </c>
      <c r="E190" s="70">
        <v>2017</v>
      </c>
      <c r="F190" s="70" t="s">
        <v>156</v>
      </c>
      <c r="G190" s="70" t="s">
        <v>1890</v>
      </c>
      <c r="H190" s="70" t="s">
        <v>1891</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49</v>
      </c>
      <c r="C191" s="70">
        <v>15</v>
      </c>
      <c r="D191" s="70">
        <v>3</v>
      </c>
      <c r="E191" s="70">
        <v>2018</v>
      </c>
      <c r="F191" s="70" t="s">
        <v>183</v>
      </c>
      <c r="G191" s="70" t="s">
        <v>1890</v>
      </c>
      <c r="H191" s="70" t="s">
        <v>1891</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50</v>
      </c>
      <c r="C192" s="70">
        <v>16</v>
      </c>
      <c r="D192" s="70">
        <v>3</v>
      </c>
      <c r="E192" s="70">
        <v>2019</v>
      </c>
      <c r="F192" s="70" t="s">
        <v>158</v>
      </c>
      <c r="G192" s="70" t="s">
        <v>1890</v>
      </c>
      <c r="H192" s="70" t="s">
        <v>1891</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51</v>
      </c>
      <c r="C193" s="70">
        <v>17</v>
      </c>
      <c r="D193" s="70">
        <v>3</v>
      </c>
      <c r="E193" s="70">
        <v>2020</v>
      </c>
      <c r="F193" s="70" t="s">
        <v>159</v>
      </c>
      <c r="G193" s="70" t="s">
        <v>1890</v>
      </c>
      <c r="H193" s="70" t="s">
        <v>1891</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51</v>
      </c>
      <c r="C194" s="70">
        <v>18</v>
      </c>
      <c r="D194" s="70">
        <v>3</v>
      </c>
      <c r="E194" s="70">
        <v>2021</v>
      </c>
      <c r="F194" s="70" t="s">
        <v>160</v>
      </c>
      <c r="G194" s="70" t="s">
        <v>1890</v>
      </c>
      <c r="H194" s="70" t="s">
        <v>1891</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51</v>
      </c>
      <c r="C195" s="70">
        <v>19</v>
      </c>
      <c r="D195" s="70">
        <v>3</v>
      </c>
      <c r="E195" s="70">
        <v>2022</v>
      </c>
      <c r="F195" s="70" t="s">
        <v>161</v>
      </c>
      <c r="G195" s="70" t="s">
        <v>1890</v>
      </c>
      <c r="H195" s="70" t="s">
        <v>1891</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51</v>
      </c>
      <c r="C196" s="70">
        <v>20</v>
      </c>
      <c r="D196" s="70">
        <v>3</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51</v>
      </c>
      <c r="C197" s="70">
        <v>21</v>
      </c>
      <c r="D197" s="70">
        <v>3</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375</v>
      </c>
      <c r="C198" s="70">
        <v>1</v>
      </c>
      <c r="D198" s="70">
        <v>23</v>
      </c>
      <c r="E198" s="70">
        <v>1990</v>
      </c>
      <c r="F198" s="70" t="s">
        <v>787</v>
      </c>
      <c r="G198" s="1064" t="s">
        <v>1913</v>
      </c>
      <c r="H198" s="70" t="s">
        <v>1914</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376</v>
      </c>
      <c r="C199" s="70">
        <v>2</v>
      </c>
      <c r="D199" s="70">
        <v>23</v>
      </c>
      <c r="E199" s="70">
        <v>2005</v>
      </c>
      <c r="F199" s="70" t="s">
        <v>789</v>
      </c>
      <c r="G199" s="70" t="s">
        <v>1913</v>
      </c>
      <c r="H199" s="70" t="s">
        <v>1914</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377</v>
      </c>
      <c r="C200" s="70">
        <v>3</v>
      </c>
      <c r="D200" s="70">
        <v>23</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378</v>
      </c>
      <c r="C201" s="70">
        <v>4</v>
      </c>
      <c r="D201" s="70">
        <v>23</v>
      </c>
      <c r="E201" s="70">
        <v>2007</v>
      </c>
      <c r="F201" s="70" t="s">
        <v>791</v>
      </c>
      <c r="G201" s="70" t="s">
        <v>1913</v>
      </c>
      <c r="H201" s="70" t="s">
        <v>1914</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379</v>
      </c>
      <c r="C202" s="70">
        <v>5</v>
      </c>
      <c r="D202" s="70">
        <v>23</v>
      </c>
      <c r="E202" s="70">
        <v>2008</v>
      </c>
      <c r="F202" s="70" t="s">
        <v>792</v>
      </c>
      <c r="G202" s="70" t="s">
        <v>1913</v>
      </c>
      <c r="H202" s="70" t="s">
        <v>1914</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380</v>
      </c>
      <c r="C203" s="70">
        <v>6</v>
      </c>
      <c r="D203" s="70">
        <v>23</v>
      </c>
      <c r="E203" s="70">
        <v>2009</v>
      </c>
      <c r="F203" s="70" t="s">
        <v>176</v>
      </c>
      <c r="G203" s="70" t="s">
        <v>1913</v>
      </c>
      <c r="H203" s="70" t="s">
        <v>1914</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381</v>
      </c>
      <c r="C204" s="70">
        <v>7</v>
      </c>
      <c r="D204" s="70">
        <v>23</v>
      </c>
      <c r="E204" s="70">
        <v>2010</v>
      </c>
      <c r="F204" s="70" t="s">
        <v>177</v>
      </c>
      <c r="G204" s="70" t="s">
        <v>1913</v>
      </c>
      <c r="H204" s="70" t="s">
        <v>1914</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382</v>
      </c>
      <c r="C205" s="70">
        <v>8</v>
      </c>
      <c r="D205" s="70">
        <v>23</v>
      </c>
      <c r="E205" s="70">
        <v>2011</v>
      </c>
      <c r="F205" s="70" t="s">
        <v>178</v>
      </c>
      <c r="G205" s="70" t="s">
        <v>1913</v>
      </c>
      <c r="H205" s="70" t="s">
        <v>1914</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383</v>
      </c>
      <c r="C206" s="70">
        <v>9</v>
      </c>
      <c r="D206" s="70">
        <v>23</v>
      </c>
      <c r="E206" s="70">
        <v>2012</v>
      </c>
      <c r="F206" s="70" t="s">
        <v>179</v>
      </c>
      <c r="G206" s="70" t="s">
        <v>1913</v>
      </c>
      <c r="H206" s="70" t="s">
        <v>1914</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384</v>
      </c>
      <c r="C207" s="70">
        <v>10</v>
      </c>
      <c r="D207" s="70">
        <v>23</v>
      </c>
      <c r="E207" s="70">
        <v>2013</v>
      </c>
      <c r="F207" s="70" t="s">
        <v>180</v>
      </c>
      <c r="G207" s="70" t="s">
        <v>1913</v>
      </c>
      <c r="H207" s="70" t="s">
        <v>1914</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385</v>
      </c>
      <c r="C208" s="70">
        <v>11</v>
      </c>
      <c r="D208" s="70">
        <v>23</v>
      </c>
      <c r="E208" s="70">
        <v>2014</v>
      </c>
      <c r="F208" s="70" t="s">
        <v>181</v>
      </c>
      <c r="G208" s="70" t="s">
        <v>1913</v>
      </c>
      <c r="H208" s="70" t="s">
        <v>1914</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386</v>
      </c>
      <c r="C209" s="70">
        <v>12</v>
      </c>
      <c r="D209" s="70">
        <v>23</v>
      </c>
      <c r="E209" s="70">
        <v>2015</v>
      </c>
      <c r="F209" s="70" t="s">
        <v>182</v>
      </c>
      <c r="G209" s="70" t="s">
        <v>1913</v>
      </c>
      <c r="H209" s="70" t="s">
        <v>1914</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387</v>
      </c>
      <c r="C210" s="70">
        <v>13</v>
      </c>
      <c r="D210" s="70">
        <v>23</v>
      </c>
      <c r="E210" s="70">
        <v>2016</v>
      </c>
      <c r="F210" s="70" t="s">
        <v>155</v>
      </c>
      <c r="G210" s="70" t="s">
        <v>1913</v>
      </c>
      <c r="H210" s="70" t="s">
        <v>1914</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388</v>
      </c>
      <c r="C211" s="70">
        <v>14</v>
      </c>
      <c r="D211" s="70">
        <v>23</v>
      </c>
      <c r="E211" s="70">
        <v>2017</v>
      </c>
      <c r="F211" s="70" t="s">
        <v>156</v>
      </c>
      <c r="G211" s="70" t="s">
        <v>1913</v>
      </c>
      <c r="H211" s="70" t="s">
        <v>1914</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389</v>
      </c>
      <c r="C212" s="70">
        <v>15</v>
      </c>
      <c r="D212" s="70">
        <v>23</v>
      </c>
      <c r="E212" s="70">
        <v>2018</v>
      </c>
      <c r="F212" s="70" t="s">
        <v>183</v>
      </c>
      <c r="G212" s="70" t="s">
        <v>1913</v>
      </c>
      <c r="H212" s="70" t="s">
        <v>1914</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390</v>
      </c>
      <c r="C213" s="70">
        <v>16</v>
      </c>
      <c r="D213" s="70">
        <v>23</v>
      </c>
      <c r="E213" s="70">
        <v>2019</v>
      </c>
      <c r="F213" s="70" t="s">
        <v>158</v>
      </c>
      <c r="G213" s="70" t="s">
        <v>1913</v>
      </c>
      <c r="H213" s="70" t="s">
        <v>1914</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391</v>
      </c>
      <c r="C214" s="70">
        <v>17</v>
      </c>
      <c r="D214" s="70">
        <v>23</v>
      </c>
      <c r="E214" s="70">
        <v>2020</v>
      </c>
      <c r="F214" s="70" t="s">
        <v>159</v>
      </c>
      <c r="G214" s="70" t="s">
        <v>1913</v>
      </c>
      <c r="H214" s="70" t="s">
        <v>1914</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391</v>
      </c>
      <c r="C215" s="70">
        <v>18</v>
      </c>
      <c r="D215" s="70">
        <v>23</v>
      </c>
      <c r="E215" s="70">
        <v>2021</v>
      </c>
      <c r="F215" s="70" t="s">
        <v>160</v>
      </c>
      <c r="G215" s="70" t="s">
        <v>1913</v>
      </c>
      <c r="H215" s="70" t="s">
        <v>1914</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1932</v>
      </c>
      <c r="B216" s="70">
        <v>391</v>
      </c>
      <c r="C216" s="70">
        <v>19</v>
      </c>
      <c r="D216" s="70">
        <v>23</v>
      </c>
      <c r="E216" s="70">
        <v>2022</v>
      </c>
      <c r="F216" s="70" t="s">
        <v>161</v>
      </c>
      <c r="G216" s="1064" t="s">
        <v>1913</v>
      </c>
      <c r="H216" s="70" t="s">
        <v>1914</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391</v>
      </c>
      <c r="C217" s="70">
        <v>20</v>
      </c>
      <c r="D217" s="70">
        <v>23</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391</v>
      </c>
      <c r="C218" s="70">
        <v>21</v>
      </c>
      <c r="D218" s="70">
        <v>23</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341</v>
      </c>
      <c r="C219" s="70">
        <v>1</v>
      </c>
      <c r="D219" s="70">
        <v>21</v>
      </c>
      <c r="E219" s="70">
        <v>1990</v>
      </c>
      <c r="F219" s="70" t="s">
        <v>787</v>
      </c>
      <c r="G219" s="70" t="s">
        <v>1936</v>
      </c>
      <c r="H219" s="70" t="s">
        <v>1937</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342</v>
      </c>
      <c r="C220" s="70">
        <v>2</v>
      </c>
      <c r="D220" s="70">
        <v>21</v>
      </c>
      <c r="E220" s="70">
        <v>2005</v>
      </c>
      <c r="F220" s="70" t="s">
        <v>789</v>
      </c>
      <c r="G220" s="70" t="s">
        <v>1936</v>
      </c>
      <c r="H220" s="70" t="s">
        <v>1937</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343</v>
      </c>
      <c r="C221" s="70">
        <v>3</v>
      </c>
      <c r="D221" s="70">
        <v>21</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344</v>
      </c>
      <c r="C222" s="70">
        <v>4</v>
      </c>
      <c r="D222" s="70">
        <v>21</v>
      </c>
      <c r="E222" s="70">
        <v>2007</v>
      </c>
      <c r="F222" s="70" t="s">
        <v>791</v>
      </c>
      <c r="G222" s="70" t="s">
        <v>1936</v>
      </c>
      <c r="H222" s="70" t="s">
        <v>1937</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345</v>
      </c>
      <c r="C223" s="70">
        <v>5</v>
      </c>
      <c r="D223" s="70">
        <v>21</v>
      </c>
      <c r="E223" s="70">
        <v>2008</v>
      </c>
      <c r="F223" s="70" t="s">
        <v>792</v>
      </c>
      <c r="G223" s="70" t="s">
        <v>1936</v>
      </c>
      <c r="H223" s="70" t="s">
        <v>1937</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346</v>
      </c>
      <c r="C224" s="70">
        <v>6</v>
      </c>
      <c r="D224" s="70">
        <v>21</v>
      </c>
      <c r="E224" s="70">
        <v>2009</v>
      </c>
      <c r="F224" s="70" t="s">
        <v>176</v>
      </c>
      <c r="G224" s="70" t="s">
        <v>1936</v>
      </c>
      <c r="H224" s="70" t="s">
        <v>1937</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1943</v>
      </c>
      <c r="B225" s="70">
        <v>347</v>
      </c>
      <c r="C225" s="70">
        <v>7</v>
      </c>
      <c r="D225" s="70">
        <v>21</v>
      </c>
      <c r="E225" s="70">
        <v>2010</v>
      </c>
      <c r="F225" s="70" t="s">
        <v>177</v>
      </c>
      <c r="G225" s="70" t="s">
        <v>1936</v>
      </c>
      <c r="H225" s="70" t="s">
        <v>1937</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1944</v>
      </c>
      <c r="B226" s="70">
        <v>348</v>
      </c>
      <c r="C226" s="70">
        <v>8</v>
      </c>
      <c r="D226" s="70">
        <v>21</v>
      </c>
      <c r="E226" s="70">
        <v>2011</v>
      </c>
      <c r="F226" s="70" t="s">
        <v>178</v>
      </c>
      <c r="G226" s="70" t="s">
        <v>1936</v>
      </c>
      <c r="H226" s="70" t="s">
        <v>1937</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1945</v>
      </c>
      <c r="B227" s="70">
        <v>349</v>
      </c>
      <c r="C227" s="70">
        <v>9</v>
      </c>
      <c r="D227" s="70">
        <v>21</v>
      </c>
      <c r="E227" s="70">
        <v>2012</v>
      </c>
      <c r="F227" s="70" t="s">
        <v>179</v>
      </c>
      <c r="G227" s="70" t="s">
        <v>1936</v>
      </c>
      <c r="H227" s="70" t="s">
        <v>1937</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1946</v>
      </c>
      <c r="B228" s="70">
        <v>350</v>
      </c>
      <c r="C228" s="70">
        <v>10</v>
      </c>
      <c r="D228" s="70">
        <v>21</v>
      </c>
      <c r="E228" s="70">
        <v>2013</v>
      </c>
      <c r="F228" s="70" t="s">
        <v>180</v>
      </c>
      <c r="G228" s="70" t="s">
        <v>1936</v>
      </c>
      <c r="H228" s="70" t="s">
        <v>1937</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1947</v>
      </c>
      <c r="B229" s="70">
        <v>351</v>
      </c>
      <c r="C229" s="70">
        <v>11</v>
      </c>
      <c r="D229" s="70">
        <v>21</v>
      </c>
      <c r="E229" s="70">
        <v>2014</v>
      </c>
      <c r="F229" s="70" t="s">
        <v>181</v>
      </c>
      <c r="G229" s="70" t="s">
        <v>1936</v>
      </c>
      <c r="H229" s="70" t="s">
        <v>1937</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1948</v>
      </c>
      <c r="B230" s="70">
        <v>352</v>
      </c>
      <c r="C230" s="70">
        <v>12</v>
      </c>
      <c r="D230" s="70">
        <v>21</v>
      </c>
      <c r="E230" s="70">
        <v>2015</v>
      </c>
      <c r="F230" s="70" t="s">
        <v>182</v>
      </c>
      <c r="G230" s="70" t="s">
        <v>1936</v>
      </c>
      <c r="H230" s="70" t="s">
        <v>1937</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1949</v>
      </c>
      <c r="B231" s="70">
        <v>353</v>
      </c>
      <c r="C231" s="70">
        <v>13</v>
      </c>
      <c r="D231" s="70">
        <v>21</v>
      </c>
      <c r="E231" s="70">
        <v>2016</v>
      </c>
      <c r="F231" s="70" t="s">
        <v>155</v>
      </c>
      <c r="G231" s="70" t="s">
        <v>1936</v>
      </c>
      <c r="H231" s="70" t="s">
        <v>1937</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1950</v>
      </c>
      <c r="B232" s="70">
        <v>354</v>
      </c>
      <c r="C232" s="70">
        <v>14</v>
      </c>
      <c r="D232" s="70">
        <v>21</v>
      </c>
      <c r="E232" s="70">
        <v>2017</v>
      </c>
      <c r="F232" s="70" t="s">
        <v>156</v>
      </c>
      <c r="G232" s="70" t="s">
        <v>1936</v>
      </c>
      <c r="H232" s="70" t="s">
        <v>1937</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1951</v>
      </c>
      <c r="B233" s="70">
        <v>355</v>
      </c>
      <c r="C233" s="70">
        <v>15</v>
      </c>
      <c r="D233" s="70">
        <v>21</v>
      </c>
      <c r="E233" s="70">
        <v>2018</v>
      </c>
      <c r="F233" s="70" t="s">
        <v>183</v>
      </c>
      <c r="G233" s="70" t="s">
        <v>1936</v>
      </c>
      <c r="H233" s="70" t="s">
        <v>1937</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1952</v>
      </c>
      <c r="B234" s="70">
        <v>356</v>
      </c>
      <c r="C234" s="70">
        <v>16</v>
      </c>
      <c r="D234" s="70">
        <v>21</v>
      </c>
      <c r="E234" s="70">
        <v>2019</v>
      </c>
      <c r="F234" s="70" t="s">
        <v>158</v>
      </c>
      <c r="G234" s="70" t="s">
        <v>1936</v>
      </c>
      <c r="H234" s="70" t="s">
        <v>1937</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1953</v>
      </c>
      <c r="B235" s="70">
        <v>357</v>
      </c>
      <c r="C235" s="70">
        <v>17</v>
      </c>
      <c r="D235" s="70">
        <v>21</v>
      </c>
      <c r="E235" s="70">
        <v>2020</v>
      </c>
      <c r="F235" s="70" t="s">
        <v>159</v>
      </c>
      <c r="G235" s="1064" t="s">
        <v>1936</v>
      </c>
      <c r="H235" s="70" t="s">
        <v>1937</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1954</v>
      </c>
      <c r="B236" s="70">
        <v>357</v>
      </c>
      <c r="C236" s="70">
        <v>18</v>
      </c>
      <c r="D236" s="70">
        <v>21</v>
      </c>
      <c r="E236" s="70">
        <v>2021</v>
      </c>
      <c r="F236" s="70" t="s">
        <v>160</v>
      </c>
      <c r="G236" s="1064" t="s">
        <v>1936</v>
      </c>
      <c r="H236" s="70" t="s">
        <v>1937</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1955</v>
      </c>
      <c r="B237" s="70">
        <v>357</v>
      </c>
      <c r="C237" s="70">
        <v>19</v>
      </c>
      <c r="D237" s="70">
        <v>21</v>
      </c>
      <c r="E237" s="70">
        <v>2022</v>
      </c>
      <c r="F237" s="70" t="s">
        <v>161</v>
      </c>
      <c r="G237" s="70" t="s">
        <v>1936</v>
      </c>
      <c r="H237" s="70" t="s">
        <v>1937</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357</v>
      </c>
      <c r="C238" s="70">
        <v>20</v>
      </c>
      <c r="D238" s="70">
        <v>21</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357</v>
      </c>
      <c r="C239" s="70">
        <v>21</v>
      </c>
      <c r="D239" s="70">
        <v>21</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1964</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1965</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1966</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1967</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1968</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1969</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1970</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1971</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1972</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1973</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1974</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1975</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154</v>
      </c>
      <c r="C282" s="70">
        <v>1</v>
      </c>
      <c r="D282" s="70">
        <v>10</v>
      </c>
      <c r="E282" s="70">
        <v>1990</v>
      </c>
      <c r="F282" s="70" t="s">
        <v>787</v>
      </c>
      <c r="G282" s="70" t="s">
        <v>2001</v>
      </c>
      <c r="H282" s="70" t="s">
        <v>2002</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155</v>
      </c>
      <c r="C283" s="70">
        <v>2</v>
      </c>
      <c r="D283" s="70">
        <v>10</v>
      </c>
      <c r="E283" s="70">
        <v>2005</v>
      </c>
      <c r="F283" s="70" t="s">
        <v>789</v>
      </c>
      <c r="G283" s="70" t="s">
        <v>2001</v>
      </c>
      <c r="H283" s="70" t="s">
        <v>2002</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156</v>
      </c>
      <c r="C284" s="70">
        <v>3</v>
      </c>
      <c r="D284" s="70">
        <v>10</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157</v>
      </c>
      <c r="C285" s="70">
        <v>4</v>
      </c>
      <c r="D285" s="70">
        <v>10</v>
      </c>
      <c r="E285" s="70">
        <v>2007</v>
      </c>
      <c r="F285" s="70" t="s">
        <v>791</v>
      </c>
      <c r="G285" s="70" t="s">
        <v>2001</v>
      </c>
      <c r="H285" s="70" t="s">
        <v>2002</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158</v>
      </c>
      <c r="C286" s="70">
        <v>5</v>
      </c>
      <c r="D286" s="70">
        <v>10</v>
      </c>
      <c r="E286" s="70">
        <v>2008</v>
      </c>
      <c r="F286" s="70" t="s">
        <v>792</v>
      </c>
      <c r="G286" s="70" t="s">
        <v>2001</v>
      </c>
      <c r="H286" s="70" t="s">
        <v>2002</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159</v>
      </c>
      <c r="C287" s="70">
        <v>6</v>
      </c>
      <c r="D287" s="70">
        <v>10</v>
      </c>
      <c r="E287" s="70">
        <v>2009</v>
      </c>
      <c r="F287" s="70" t="s">
        <v>176</v>
      </c>
      <c r="G287" s="70" t="s">
        <v>2001</v>
      </c>
      <c r="H287" s="70" t="s">
        <v>2002</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2008</v>
      </c>
      <c r="B288" s="70">
        <v>160</v>
      </c>
      <c r="C288" s="70">
        <v>7</v>
      </c>
      <c r="D288" s="70">
        <v>10</v>
      </c>
      <c r="E288" s="70">
        <v>2010</v>
      </c>
      <c r="F288" s="70" t="s">
        <v>177</v>
      </c>
      <c r="G288" s="70" t="s">
        <v>2001</v>
      </c>
      <c r="H288" s="70" t="s">
        <v>2002</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2009</v>
      </c>
      <c r="B289" s="70">
        <v>161</v>
      </c>
      <c r="C289" s="70">
        <v>8</v>
      </c>
      <c r="D289" s="70">
        <v>10</v>
      </c>
      <c r="E289" s="70">
        <v>2011</v>
      </c>
      <c r="F289" s="70" t="s">
        <v>178</v>
      </c>
      <c r="G289" s="70" t="s">
        <v>2001</v>
      </c>
      <c r="H289" s="70" t="s">
        <v>2002</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2010</v>
      </c>
      <c r="B290" s="70">
        <v>162</v>
      </c>
      <c r="C290" s="70">
        <v>9</v>
      </c>
      <c r="D290" s="70">
        <v>10</v>
      </c>
      <c r="E290" s="70">
        <v>2012</v>
      </c>
      <c r="F290" s="70" t="s">
        <v>179</v>
      </c>
      <c r="G290" s="70" t="s">
        <v>2001</v>
      </c>
      <c r="H290" s="70" t="s">
        <v>2002</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2011</v>
      </c>
      <c r="B291" s="70">
        <v>163</v>
      </c>
      <c r="C291" s="70">
        <v>10</v>
      </c>
      <c r="D291" s="70">
        <v>10</v>
      </c>
      <c r="E291" s="70">
        <v>2013</v>
      </c>
      <c r="F291" s="70" t="s">
        <v>180</v>
      </c>
      <c r="G291" s="70" t="s">
        <v>2001</v>
      </c>
      <c r="H291" s="70" t="s">
        <v>2002</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2012</v>
      </c>
      <c r="B292" s="70">
        <v>164</v>
      </c>
      <c r="C292" s="70">
        <v>11</v>
      </c>
      <c r="D292" s="70">
        <v>10</v>
      </c>
      <c r="E292" s="70">
        <v>2014</v>
      </c>
      <c r="F292" s="70" t="s">
        <v>181</v>
      </c>
      <c r="G292" s="1064" t="s">
        <v>2001</v>
      </c>
      <c r="H292" s="70" t="s">
        <v>2002</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2013</v>
      </c>
      <c r="B293" s="70">
        <v>165</v>
      </c>
      <c r="C293" s="70">
        <v>12</v>
      </c>
      <c r="D293" s="70">
        <v>10</v>
      </c>
      <c r="E293" s="70">
        <v>2015</v>
      </c>
      <c r="F293" s="70" t="s">
        <v>182</v>
      </c>
      <c r="G293" s="1064" t="s">
        <v>2001</v>
      </c>
      <c r="H293" s="70" t="s">
        <v>2002</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2014</v>
      </c>
      <c r="B294" s="70">
        <v>166</v>
      </c>
      <c r="C294" s="70">
        <v>13</v>
      </c>
      <c r="D294" s="70">
        <v>10</v>
      </c>
      <c r="E294" s="70">
        <v>2016</v>
      </c>
      <c r="F294" s="70" t="s">
        <v>155</v>
      </c>
      <c r="G294" s="70" t="s">
        <v>2001</v>
      </c>
      <c r="H294" s="70" t="s">
        <v>2002</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2015</v>
      </c>
      <c r="B295" s="70">
        <v>167</v>
      </c>
      <c r="C295" s="70">
        <v>14</v>
      </c>
      <c r="D295" s="70">
        <v>10</v>
      </c>
      <c r="E295" s="70">
        <v>2017</v>
      </c>
      <c r="F295" s="70" t="s">
        <v>156</v>
      </c>
      <c r="G295" s="70" t="s">
        <v>2001</v>
      </c>
      <c r="H295" s="70" t="s">
        <v>2002</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2016</v>
      </c>
      <c r="B296" s="70">
        <v>168</v>
      </c>
      <c r="C296" s="70">
        <v>15</v>
      </c>
      <c r="D296" s="70">
        <v>10</v>
      </c>
      <c r="E296" s="70">
        <v>2018</v>
      </c>
      <c r="F296" s="70" t="s">
        <v>183</v>
      </c>
      <c r="G296" s="70" t="s">
        <v>2001</v>
      </c>
      <c r="H296" s="70" t="s">
        <v>2002</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2017</v>
      </c>
      <c r="B297" s="70">
        <v>169</v>
      </c>
      <c r="C297" s="70">
        <v>16</v>
      </c>
      <c r="D297" s="70">
        <v>10</v>
      </c>
      <c r="E297" s="70">
        <v>2019</v>
      </c>
      <c r="F297" s="70" t="s">
        <v>158</v>
      </c>
      <c r="G297" s="70" t="s">
        <v>2001</v>
      </c>
      <c r="H297" s="70" t="s">
        <v>2002</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2018</v>
      </c>
      <c r="B298" s="70">
        <v>170</v>
      </c>
      <c r="C298" s="70">
        <v>17</v>
      </c>
      <c r="D298" s="70">
        <v>10</v>
      </c>
      <c r="E298" s="70">
        <v>2020</v>
      </c>
      <c r="F298" s="70" t="s">
        <v>159</v>
      </c>
      <c r="G298" s="70" t="s">
        <v>2001</v>
      </c>
      <c r="H298" s="70" t="s">
        <v>2002</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2019</v>
      </c>
      <c r="B299" s="70">
        <v>170</v>
      </c>
      <c r="C299" s="70">
        <v>18</v>
      </c>
      <c r="D299" s="70">
        <v>10</v>
      </c>
      <c r="E299" s="70">
        <v>2021</v>
      </c>
      <c r="F299" s="70" t="s">
        <v>160</v>
      </c>
      <c r="G299" s="70" t="s">
        <v>2001</v>
      </c>
      <c r="H299" s="70" t="s">
        <v>2002</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2020</v>
      </c>
      <c r="B300" s="70">
        <v>170</v>
      </c>
      <c r="C300" s="70">
        <v>19</v>
      </c>
      <c r="D300" s="70">
        <v>10</v>
      </c>
      <c r="E300" s="70">
        <v>2022</v>
      </c>
      <c r="F300" s="70" t="s">
        <v>161</v>
      </c>
      <c r="G300" s="70" t="s">
        <v>2001</v>
      </c>
      <c r="H300" s="70" t="s">
        <v>2002</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170</v>
      </c>
      <c r="C301" s="70">
        <v>20</v>
      </c>
      <c r="D301" s="70">
        <v>10</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170</v>
      </c>
      <c r="C302" s="70">
        <v>21</v>
      </c>
      <c r="D302" s="70">
        <v>10</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2029</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2030</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2032</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2033</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2034</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2035</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2036</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2037</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2038</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2039</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2040</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222</v>
      </c>
      <c r="C324" s="70">
        <v>1</v>
      </c>
      <c r="D324" s="70">
        <v>14</v>
      </c>
      <c r="E324" s="70">
        <v>1990</v>
      </c>
      <c r="F324" s="70" t="s">
        <v>787</v>
      </c>
      <c r="G324" s="70" t="s">
        <v>2043</v>
      </c>
      <c r="H324" s="70" t="s">
        <v>2044</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223</v>
      </c>
      <c r="C325" s="70">
        <v>2</v>
      </c>
      <c r="D325" s="70">
        <v>14</v>
      </c>
      <c r="E325" s="70">
        <v>2005</v>
      </c>
      <c r="F325" s="70" t="s">
        <v>789</v>
      </c>
      <c r="G325" s="70" t="s">
        <v>2043</v>
      </c>
      <c r="H325" s="70" t="s">
        <v>2044</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224</v>
      </c>
      <c r="C326" s="70">
        <v>3</v>
      </c>
      <c r="D326" s="70">
        <v>14</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225</v>
      </c>
      <c r="C327" s="70">
        <v>4</v>
      </c>
      <c r="D327" s="70">
        <v>14</v>
      </c>
      <c r="E327" s="70">
        <v>2007</v>
      </c>
      <c r="F327" s="70" t="s">
        <v>791</v>
      </c>
      <c r="G327" s="70" t="s">
        <v>2043</v>
      </c>
      <c r="H327" s="70" t="s">
        <v>2044</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226</v>
      </c>
      <c r="C328" s="70">
        <v>5</v>
      </c>
      <c r="D328" s="70">
        <v>14</v>
      </c>
      <c r="E328" s="70">
        <v>2008</v>
      </c>
      <c r="F328" s="70" t="s">
        <v>792</v>
      </c>
      <c r="G328" s="70" t="s">
        <v>2043</v>
      </c>
      <c r="H328" s="70" t="s">
        <v>2044</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227</v>
      </c>
      <c r="C329" s="70">
        <v>6</v>
      </c>
      <c r="D329" s="70">
        <v>14</v>
      </c>
      <c r="E329" s="70">
        <v>2009</v>
      </c>
      <c r="F329" s="70" t="s">
        <v>176</v>
      </c>
      <c r="G329" s="1064" t="s">
        <v>2043</v>
      </c>
      <c r="H329" s="70" t="s">
        <v>2044</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228</v>
      </c>
      <c r="C330" s="70">
        <v>7</v>
      </c>
      <c r="D330" s="70">
        <v>14</v>
      </c>
      <c r="E330" s="70">
        <v>2010</v>
      </c>
      <c r="F330" s="70" t="s">
        <v>177</v>
      </c>
      <c r="G330" s="1064" t="s">
        <v>2043</v>
      </c>
      <c r="H330" s="70" t="s">
        <v>2044</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229</v>
      </c>
      <c r="C331" s="70">
        <v>8</v>
      </c>
      <c r="D331" s="70">
        <v>14</v>
      </c>
      <c r="E331" s="70">
        <v>2011</v>
      </c>
      <c r="F331" s="70" t="s">
        <v>178</v>
      </c>
      <c r="G331" s="70" t="s">
        <v>2043</v>
      </c>
      <c r="H331" s="70" t="s">
        <v>2044</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230</v>
      </c>
      <c r="C332" s="70">
        <v>9</v>
      </c>
      <c r="D332" s="70">
        <v>14</v>
      </c>
      <c r="E332" s="70">
        <v>2012</v>
      </c>
      <c r="F332" s="70" t="s">
        <v>179</v>
      </c>
      <c r="G332" s="70" t="s">
        <v>2043</v>
      </c>
      <c r="H332" s="70" t="s">
        <v>2044</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231</v>
      </c>
      <c r="C333" s="70">
        <v>10</v>
      </c>
      <c r="D333" s="70">
        <v>14</v>
      </c>
      <c r="E333" s="70">
        <v>2013</v>
      </c>
      <c r="F333" s="70" t="s">
        <v>180</v>
      </c>
      <c r="G333" s="70" t="s">
        <v>2043</v>
      </c>
      <c r="H333" s="70" t="s">
        <v>2044</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232</v>
      </c>
      <c r="C334" s="70">
        <v>11</v>
      </c>
      <c r="D334" s="70">
        <v>14</v>
      </c>
      <c r="E334" s="70">
        <v>2014</v>
      </c>
      <c r="F334" s="70" t="s">
        <v>181</v>
      </c>
      <c r="G334" s="70" t="s">
        <v>2043</v>
      </c>
      <c r="H334" s="70" t="s">
        <v>2044</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233</v>
      </c>
      <c r="C335" s="70">
        <v>12</v>
      </c>
      <c r="D335" s="70">
        <v>14</v>
      </c>
      <c r="E335" s="70">
        <v>2015</v>
      </c>
      <c r="F335" s="70" t="s">
        <v>182</v>
      </c>
      <c r="G335" s="70" t="s">
        <v>2043</v>
      </c>
      <c r="H335" s="70" t="s">
        <v>2044</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234</v>
      </c>
      <c r="C336" s="70">
        <v>13</v>
      </c>
      <c r="D336" s="70">
        <v>14</v>
      </c>
      <c r="E336" s="70">
        <v>2016</v>
      </c>
      <c r="F336" s="70" t="s">
        <v>155</v>
      </c>
      <c r="G336" s="70" t="s">
        <v>2043</v>
      </c>
      <c r="H336" s="70" t="s">
        <v>2044</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235</v>
      </c>
      <c r="C337" s="70">
        <v>14</v>
      </c>
      <c r="D337" s="70">
        <v>14</v>
      </c>
      <c r="E337" s="70">
        <v>2017</v>
      </c>
      <c r="F337" s="70" t="s">
        <v>156</v>
      </c>
      <c r="G337" s="70" t="s">
        <v>2043</v>
      </c>
      <c r="H337" s="70" t="s">
        <v>2044</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236</v>
      </c>
      <c r="C338" s="70">
        <v>15</v>
      </c>
      <c r="D338" s="70">
        <v>14</v>
      </c>
      <c r="E338" s="70">
        <v>2018</v>
      </c>
      <c r="F338" s="70" t="s">
        <v>183</v>
      </c>
      <c r="G338" s="70" t="s">
        <v>2043</v>
      </c>
      <c r="H338" s="70" t="s">
        <v>2044</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237</v>
      </c>
      <c r="C339" s="70">
        <v>16</v>
      </c>
      <c r="D339" s="70">
        <v>14</v>
      </c>
      <c r="E339" s="70">
        <v>2019</v>
      </c>
      <c r="F339" s="70" t="s">
        <v>158</v>
      </c>
      <c r="G339" s="70" t="s">
        <v>2043</v>
      </c>
      <c r="H339" s="70" t="s">
        <v>2044</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238</v>
      </c>
      <c r="C340" s="70">
        <v>17</v>
      </c>
      <c r="D340" s="70">
        <v>14</v>
      </c>
      <c r="E340" s="70">
        <v>2020</v>
      </c>
      <c r="F340" s="70" t="s">
        <v>159</v>
      </c>
      <c r="G340" s="70" t="s">
        <v>2043</v>
      </c>
      <c r="H340" s="70" t="s">
        <v>2044</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238</v>
      </c>
      <c r="C341" s="70">
        <v>18</v>
      </c>
      <c r="D341" s="70">
        <v>14</v>
      </c>
      <c r="E341" s="70">
        <v>2021</v>
      </c>
      <c r="F341" s="70" t="s">
        <v>160</v>
      </c>
      <c r="G341" s="70" t="s">
        <v>2043</v>
      </c>
      <c r="H341" s="70" t="s">
        <v>2044</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238</v>
      </c>
      <c r="C342" s="70">
        <v>19</v>
      </c>
      <c r="D342" s="70">
        <v>14</v>
      </c>
      <c r="E342" s="70">
        <v>2022</v>
      </c>
      <c r="F342" s="70" t="s">
        <v>161</v>
      </c>
      <c r="G342" s="70" t="s">
        <v>2043</v>
      </c>
      <c r="H342" s="70" t="s">
        <v>2044</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238</v>
      </c>
      <c r="C343" s="70">
        <v>20</v>
      </c>
      <c r="D343" s="70">
        <v>14</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238</v>
      </c>
      <c r="C344" s="70">
        <v>21</v>
      </c>
      <c r="D344" s="70">
        <v>14</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426</v>
      </c>
      <c r="C345" s="70">
        <v>1</v>
      </c>
      <c r="D345" s="70">
        <v>26</v>
      </c>
      <c r="E345" s="70">
        <v>1990</v>
      </c>
      <c r="F345" s="70" t="s">
        <v>787</v>
      </c>
      <c r="G345" s="70" t="s">
        <v>2066</v>
      </c>
      <c r="H345" s="70" t="s">
        <v>2067</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427</v>
      </c>
      <c r="C346" s="70">
        <v>2</v>
      </c>
      <c r="D346" s="70">
        <v>26</v>
      </c>
      <c r="E346" s="70">
        <v>2005</v>
      </c>
      <c r="F346" s="70" t="s">
        <v>789</v>
      </c>
      <c r="G346" s="70" t="s">
        <v>2066</v>
      </c>
      <c r="H346" s="70" t="s">
        <v>2067</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428</v>
      </c>
      <c r="C347" s="70">
        <v>3</v>
      </c>
      <c r="D347" s="70">
        <v>26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429</v>
      </c>
      <c r="C348" s="70">
        <v>4</v>
      </c>
      <c r="D348" s="70">
        <v>26</v>
      </c>
      <c r="E348" s="70">
        <v>2007</v>
      </c>
      <c r="F348" s="70" t="s">
        <v>791</v>
      </c>
      <c r="G348" s="70" t="s">
        <v>2066</v>
      </c>
      <c r="H348" s="70" t="s">
        <v>2067</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430</v>
      </c>
      <c r="C349" s="70">
        <v>5</v>
      </c>
      <c r="D349" s="70">
        <v>26</v>
      </c>
      <c r="E349" s="70">
        <v>2008</v>
      </c>
      <c r="F349" s="70" t="s">
        <v>792</v>
      </c>
      <c r="G349" s="1064" t="s">
        <v>2066</v>
      </c>
      <c r="H349" s="70" t="s">
        <v>2067</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431</v>
      </c>
      <c r="C350" s="70">
        <v>6</v>
      </c>
      <c r="D350" s="70">
        <v>26</v>
      </c>
      <c r="E350" s="70">
        <v>2009</v>
      </c>
      <c r="F350" s="70" t="s">
        <v>176</v>
      </c>
      <c r="G350" s="1064" t="s">
        <v>2066</v>
      </c>
      <c r="H350" s="70" t="s">
        <v>2067</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2073</v>
      </c>
      <c r="B351" s="70">
        <v>432</v>
      </c>
      <c r="C351" s="70">
        <v>7</v>
      </c>
      <c r="D351" s="70">
        <v>26</v>
      </c>
      <c r="E351" s="70">
        <v>2010</v>
      </c>
      <c r="F351" s="70" t="s">
        <v>177</v>
      </c>
      <c r="G351" s="70" t="s">
        <v>2066</v>
      </c>
      <c r="H351" s="70" t="s">
        <v>2067</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2074</v>
      </c>
      <c r="B352" s="70">
        <v>433</v>
      </c>
      <c r="C352" s="70">
        <v>8</v>
      </c>
      <c r="D352" s="70">
        <v>26</v>
      </c>
      <c r="E352" s="70">
        <v>2011</v>
      </c>
      <c r="F352" s="70" t="s">
        <v>178</v>
      </c>
      <c r="G352" s="70" t="s">
        <v>2066</v>
      </c>
      <c r="H352" s="70" t="s">
        <v>2067</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2075</v>
      </c>
      <c r="B353" s="70">
        <v>434</v>
      </c>
      <c r="C353" s="70">
        <v>9</v>
      </c>
      <c r="D353" s="70">
        <v>26</v>
      </c>
      <c r="E353" s="70">
        <v>2012</v>
      </c>
      <c r="F353" s="70" t="s">
        <v>179</v>
      </c>
      <c r="G353" s="70" t="s">
        <v>2066</v>
      </c>
      <c r="H353" s="70" t="s">
        <v>2067</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2076</v>
      </c>
      <c r="B354" s="70">
        <v>435</v>
      </c>
      <c r="C354" s="70">
        <v>10</v>
      </c>
      <c r="D354" s="70">
        <v>26</v>
      </c>
      <c r="E354" s="70">
        <v>2013</v>
      </c>
      <c r="F354" s="70" t="s">
        <v>180</v>
      </c>
      <c r="G354" s="70" t="s">
        <v>2066</v>
      </c>
      <c r="H354" s="70" t="s">
        <v>2067</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2077</v>
      </c>
      <c r="B355" s="70">
        <v>436</v>
      </c>
      <c r="C355" s="70">
        <v>11</v>
      </c>
      <c r="D355" s="70">
        <v>26</v>
      </c>
      <c r="E355" s="70">
        <v>2014</v>
      </c>
      <c r="F355" s="70" t="s">
        <v>181</v>
      </c>
      <c r="G355" s="70" t="s">
        <v>2066</v>
      </c>
      <c r="H355" s="70" t="s">
        <v>2067</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2078</v>
      </c>
      <c r="B356" s="70">
        <v>437</v>
      </c>
      <c r="C356" s="70">
        <v>12</v>
      </c>
      <c r="D356" s="70">
        <v>26</v>
      </c>
      <c r="E356" s="70">
        <v>2015</v>
      </c>
      <c r="F356" s="70" t="s">
        <v>182</v>
      </c>
      <c r="G356" s="70" t="s">
        <v>2066</v>
      </c>
      <c r="H356" s="70" t="s">
        <v>2067</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2079</v>
      </c>
      <c r="B357" s="70">
        <v>438</v>
      </c>
      <c r="C357" s="70">
        <v>13</v>
      </c>
      <c r="D357" s="70">
        <v>26</v>
      </c>
      <c r="E357" s="70">
        <v>2016</v>
      </c>
      <c r="F357" s="70" t="s">
        <v>155</v>
      </c>
      <c r="G357" s="70" t="s">
        <v>2066</v>
      </c>
      <c r="H357" s="70" t="s">
        <v>2067</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2080</v>
      </c>
      <c r="B358" s="70">
        <v>439</v>
      </c>
      <c r="C358" s="70">
        <v>14</v>
      </c>
      <c r="D358" s="70">
        <v>26</v>
      </c>
      <c r="E358" s="70">
        <v>2017</v>
      </c>
      <c r="F358" s="70" t="s">
        <v>156</v>
      </c>
      <c r="G358" s="70" t="s">
        <v>2066</v>
      </c>
      <c r="H358" s="70" t="s">
        <v>2067</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2081</v>
      </c>
      <c r="B359" s="70">
        <v>440</v>
      </c>
      <c r="C359" s="70">
        <v>15</v>
      </c>
      <c r="D359" s="70">
        <v>26</v>
      </c>
      <c r="E359" s="70">
        <v>2018</v>
      </c>
      <c r="F359" s="70" t="s">
        <v>183</v>
      </c>
      <c r="G359" s="70" t="s">
        <v>2066</v>
      </c>
      <c r="H359" s="70" t="s">
        <v>2067</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2082</v>
      </c>
      <c r="B360" s="70">
        <v>441</v>
      </c>
      <c r="C360" s="70">
        <v>16</v>
      </c>
      <c r="D360" s="70">
        <v>26</v>
      </c>
      <c r="E360" s="70">
        <v>2019</v>
      </c>
      <c r="F360" s="70" t="s">
        <v>158</v>
      </c>
      <c r="G360" s="70" t="s">
        <v>2066</v>
      </c>
      <c r="H360" s="70" t="s">
        <v>2067</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2083</v>
      </c>
      <c r="B361" s="70">
        <v>442</v>
      </c>
      <c r="C361" s="70">
        <v>17</v>
      </c>
      <c r="D361" s="70">
        <v>26</v>
      </c>
      <c r="E361" s="70">
        <v>2020</v>
      </c>
      <c r="F361" s="70" t="s">
        <v>159</v>
      </c>
      <c r="G361" s="70" t="s">
        <v>2066</v>
      </c>
      <c r="H361" s="70" t="s">
        <v>2067</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2084</v>
      </c>
      <c r="B362" s="70">
        <v>442</v>
      </c>
      <c r="C362" s="70">
        <v>18</v>
      </c>
      <c r="D362" s="70">
        <v>26</v>
      </c>
      <c r="E362" s="70">
        <v>2021</v>
      </c>
      <c r="F362" s="70" t="s">
        <v>160</v>
      </c>
      <c r="G362" s="70" t="s">
        <v>2066</v>
      </c>
      <c r="H362" s="70" t="s">
        <v>2067</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2085</v>
      </c>
      <c r="B363" s="70">
        <v>442</v>
      </c>
      <c r="C363" s="70">
        <v>19</v>
      </c>
      <c r="D363" s="70">
        <v>26</v>
      </c>
      <c r="E363" s="70">
        <v>2022</v>
      </c>
      <c r="F363" s="70" t="s">
        <v>161</v>
      </c>
      <c r="G363" s="70" t="s">
        <v>2066</v>
      </c>
      <c r="H363" s="70" t="s">
        <v>2067</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442</v>
      </c>
      <c r="C364" s="70">
        <v>20</v>
      </c>
      <c r="D364" s="70">
        <v>26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442</v>
      </c>
      <c r="C365" s="70">
        <v>21</v>
      </c>
      <c r="D365" s="70">
        <v>26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35</v>
      </c>
      <c r="C366" s="70">
        <v>1</v>
      </c>
      <c r="D366" s="70">
        <v>3</v>
      </c>
      <c r="E366" s="70">
        <v>1990</v>
      </c>
      <c r="F366" s="70" t="s">
        <v>787</v>
      </c>
      <c r="G366" s="70" t="s">
        <v>2089</v>
      </c>
      <c r="H366" s="70" t="s">
        <v>2090</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36</v>
      </c>
      <c r="C367" s="70">
        <v>2</v>
      </c>
      <c r="D367" s="70">
        <v>3</v>
      </c>
      <c r="E367" s="70">
        <v>2005</v>
      </c>
      <c r="F367" s="70" t="s">
        <v>789</v>
      </c>
      <c r="G367" s="70" t="s">
        <v>2089</v>
      </c>
      <c r="H367" s="70" t="s">
        <v>2090</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37</v>
      </c>
      <c r="C368" s="70">
        <v>3</v>
      </c>
      <c r="D368" s="70">
        <v>3</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38</v>
      </c>
      <c r="C369" s="70">
        <v>4</v>
      </c>
      <c r="D369" s="70">
        <v>3</v>
      </c>
      <c r="E369" s="70">
        <v>2007</v>
      </c>
      <c r="F369" s="70" t="s">
        <v>791</v>
      </c>
      <c r="G369" s="1064" t="s">
        <v>2089</v>
      </c>
      <c r="H369" s="70" t="s">
        <v>2090</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39</v>
      </c>
      <c r="C370" s="70">
        <v>5</v>
      </c>
      <c r="D370" s="70">
        <v>3</v>
      </c>
      <c r="E370" s="70">
        <v>2008</v>
      </c>
      <c r="F370" s="70" t="s">
        <v>792</v>
      </c>
      <c r="G370" s="70" t="s">
        <v>2089</v>
      </c>
      <c r="H370" s="70" t="s">
        <v>2090</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40</v>
      </c>
      <c r="C371" s="70">
        <v>6</v>
      </c>
      <c r="D371" s="70">
        <v>3</v>
      </c>
      <c r="E371" s="70">
        <v>2009</v>
      </c>
      <c r="F371" s="70" t="s">
        <v>176</v>
      </c>
      <c r="G371" s="70" t="s">
        <v>2089</v>
      </c>
      <c r="H371" s="70" t="s">
        <v>2090</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2096</v>
      </c>
      <c r="B372" s="70">
        <v>41</v>
      </c>
      <c r="C372" s="70">
        <v>7</v>
      </c>
      <c r="D372" s="70">
        <v>3</v>
      </c>
      <c r="E372" s="70">
        <v>2010</v>
      </c>
      <c r="F372" s="70" t="s">
        <v>177</v>
      </c>
      <c r="G372" s="70" t="s">
        <v>2089</v>
      </c>
      <c r="H372" s="70" t="s">
        <v>2090</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2097</v>
      </c>
      <c r="B373" s="70">
        <v>42</v>
      </c>
      <c r="C373" s="70">
        <v>8</v>
      </c>
      <c r="D373" s="70">
        <v>3</v>
      </c>
      <c r="E373" s="70">
        <v>2011</v>
      </c>
      <c r="F373" s="70" t="s">
        <v>178</v>
      </c>
      <c r="G373" s="70" t="s">
        <v>2089</v>
      </c>
      <c r="H373" s="70" t="s">
        <v>2090</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2098</v>
      </c>
      <c r="B374" s="70">
        <v>43</v>
      </c>
      <c r="C374" s="70">
        <v>9</v>
      </c>
      <c r="D374" s="70">
        <v>3</v>
      </c>
      <c r="E374" s="70">
        <v>2012</v>
      </c>
      <c r="F374" s="70" t="s">
        <v>179</v>
      </c>
      <c r="G374" s="70" t="s">
        <v>2089</v>
      </c>
      <c r="H374" s="70" t="s">
        <v>2090</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2099</v>
      </c>
      <c r="B375" s="70">
        <v>44</v>
      </c>
      <c r="C375" s="70">
        <v>10</v>
      </c>
      <c r="D375" s="70">
        <v>3</v>
      </c>
      <c r="E375" s="70">
        <v>2013</v>
      </c>
      <c r="F375" s="70" t="s">
        <v>180</v>
      </c>
      <c r="G375" s="70" t="s">
        <v>2089</v>
      </c>
      <c r="H375" s="70" t="s">
        <v>2090</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2100</v>
      </c>
      <c r="B376" s="70">
        <v>45</v>
      </c>
      <c r="C376" s="70">
        <v>11</v>
      </c>
      <c r="D376" s="70">
        <v>3</v>
      </c>
      <c r="E376" s="70">
        <v>2014</v>
      </c>
      <c r="F376" s="70" t="s">
        <v>181</v>
      </c>
      <c r="G376" s="70" t="s">
        <v>2089</v>
      </c>
      <c r="H376" s="70" t="s">
        <v>2090</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2101</v>
      </c>
      <c r="B377" s="70">
        <v>46</v>
      </c>
      <c r="C377" s="70">
        <v>12</v>
      </c>
      <c r="D377" s="70">
        <v>3</v>
      </c>
      <c r="E377" s="70">
        <v>2015</v>
      </c>
      <c r="F377" s="70" t="s">
        <v>182</v>
      </c>
      <c r="G377" s="70" t="s">
        <v>2089</v>
      </c>
      <c r="H377" s="70" t="s">
        <v>2090</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2102</v>
      </c>
      <c r="B378" s="70">
        <v>47</v>
      </c>
      <c r="C378" s="70">
        <v>13</v>
      </c>
      <c r="D378" s="70">
        <v>3</v>
      </c>
      <c r="E378" s="70">
        <v>2016</v>
      </c>
      <c r="F378" s="70" t="s">
        <v>155</v>
      </c>
      <c r="G378" s="70" t="s">
        <v>2089</v>
      </c>
      <c r="H378" s="70" t="s">
        <v>2090</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2103</v>
      </c>
      <c r="B379" s="70">
        <v>48</v>
      </c>
      <c r="C379" s="70">
        <v>14</v>
      </c>
      <c r="D379" s="70">
        <v>3</v>
      </c>
      <c r="E379" s="70">
        <v>2017</v>
      </c>
      <c r="F379" s="70" t="s">
        <v>156</v>
      </c>
      <c r="G379" s="70" t="s">
        <v>2089</v>
      </c>
      <c r="H379" s="70" t="s">
        <v>2090</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2104</v>
      </c>
      <c r="B380" s="70">
        <v>49</v>
      </c>
      <c r="C380" s="70">
        <v>15</v>
      </c>
      <c r="D380" s="70">
        <v>3</v>
      </c>
      <c r="E380" s="70">
        <v>2018</v>
      </c>
      <c r="F380" s="70" t="s">
        <v>183</v>
      </c>
      <c r="G380" s="70" t="s">
        <v>2089</v>
      </c>
      <c r="H380" s="70" t="s">
        <v>2090</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2105</v>
      </c>
      <c r="B381" s="70">
        <v>50</v>
      </c>
      <c r="C381" s="70">
        <v>16</v>
      </c>
      <c r="D381" s="70">
        <v>3</v>
      </c>
      <c r="E381" s="70">
        <v>2019</v>
      </c>
      <c r="F381" s="70" t="s">
        <v>158</v>
      </c>
      <c r="G381" s="70" t="s">
        <v>2089</v>
      </c>
      <c r="H381" s="70" t="s">
        <v>2090</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2106</v>
      </c>
      <c r="B382" s="70">
        <v>51</v>
      </c>
      <c r="C382" s="70">
        <v>17</v>
      </c>
      <c r="D382" s="70">
        <v>3</v>
      </c>
      <c r="E382" s="70">
        <v>2020</v>
      </c>
      <c r="F382" s="70" t="s">
        <v>159</v>
      </c>
      <c r="G382" s="70" t="s">
        <v>2089</v>
      </c>
      <c r="H382" s="70" t="s">
        <v>2090</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2107</v>
      </c>
      <c r="B383" s="70">
        <v>51</v>
      </c>
      <c r="C383" s="70">
        <v>18</v>
      </c>
      <c r="D383" s="70">
        <v>3</v>
      </c>
      <c r="E383" s="70">
        <v>2021</v>
      </c>
      <c r="F383" s="70" t="s">
        <v>160</v>
      </c>
      <c r="G383" s="70" t="s">
        <v>2089</v>
      </c>
      <c r="H383" s="70" t="s">
        <v>2090</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2108</v>
      </c>
      <c r="B384" s="70">
        <v>51</v>
      </c>
      <c r="C384" s="70">
        <v>19</v>
      </c>
      <c r="D384" s="70">
        <v>3</v>
      </c>
      <c r="E384" s="70">
        <v>2022</v>
      </c>
      <c r="F384" s="70" t="s">
        <v>161</v>
      </c>
      <c r="G384" s="70" t="s">
        <v>2089</v>
      </c>
      <c r="H384" s="70" t="s">
        <v>2090</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51</v>
      </c>
      <c r="C385" s="70">
        <v>20</v>
      </c>
      <c r="D385" s="70">
        <v>3</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51</v>
      </c>
      <c r="C386" s="70">
        <v>21</v>
      </c>
      <c r="D386" s="70">
        <v>3</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2112</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2113</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2114</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2115</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2116</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2117</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2118</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2119</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2120</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2121</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2122</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2123</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2124</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2125</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2126</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2127</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2128</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2131</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2132</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2133</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2134</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2135</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2136</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2137</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2138</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2139</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2140</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2141</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2142</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2143</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2144</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2145</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2146</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2147</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2148</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375</v>
      </c>
      <c r="C429" s="70">
        <v>1</v>
      </c>
      <c r="D429" s="70">
        <v>23</v>
      </c>
      <c r="E429" s="70">
        <v>1990</v>
      </c>
      <c r="F429" s="70" t="s">
        <v>787</v>
      </c>
      <c r="G429" s="70" t="s">
        <v>2150</v>
      </c>
      <c r="H429" s="70" t="s">
        <v>2151</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376</v>
      </c>
      <c r="C430" s="70">
        <v>2</v>
      </c>
      <c r="D430" s="70">
        <v>23</v>
      </c>
      <c r="E430" s="70">
        <v>2005</v>
      </c>
      <c r="F430" s="70" t="s">
        <v>789</v>
      </c>
      <c r="G430" s="70" t="s">
        <v>2150</v>
      </c>
      <c r="H430" s="70" t="s">
        <v>2151</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377</v>
      </c>
      <c r="C431" s="70">
        <v>3</v>
      </c>
      <c r="D431" s="70">
        <v>23</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378</v>
      </c>
      <c r="C432" s="70">
        <v>4</v>
      </c>
      <c r="D432" s="70">
        <v>23</v>
      </c>
      <c r="E432" s="70">
        <v>2007</v>
      </c>
      <c r="F432" s="70" t="s">
        <v>791</v>
      </c>
      <c r="G432" s="70" t="s">
        <v>2150</v>
      </c>
      <c r="H432" s="70" t="s">
        <v>2151</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379</v>
      </c>
      <c r="C433" s="70">
        <v>5</v>
      </c>
      <c r="D433" s="70">
        <v>23</v>
      </c>
      <c r="E433" s="70">
        <v>2008</v>
      </c>
      <c r="F433" s="70" t="s">
        <v>792</v>
      </c>
      <c r="G433" s="70" t="s">
        <v>2150</v>
      </c>
      <c r="H433" s="70" t="s">
        <v>2151</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380</v>
      </c>
      <c r="C434" s="70">
        <v>6</v>
      </c>
      <c r="D434" s="70">
        <v>23</v>
      </c>
      <c r="E434" s="70">
        <v>2009</v>
      </c>
      <c r="F434" s="70" t="s">
        <v>176</v>
      </c>
      <c r="G434" s="70" t="s">
        <v>2150</v>
      </c>
      <c r="H434" s="70" t="s">
        <v>2151</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2157</v>
      </c>
      <c r="B435" s="70">
        <v>381</v>
      </c>
      <c r="C435" s="70">
        <v>7</v>
      </c>
      <c r="D435" s="70">
        <v>23</v>
      </c>
      <c r="E435" s="70">
        <v>2010</v>
      </c>
      <c r="F435" s="70" t="s">
        <v>177</v>
      </c>
      <c r="G435" s="70" t="s">
        <v>2150</v>
      </c>
      <c r="H435" s="70" t="s">
        <v>2151</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2158</v>
      </c>
      <c r="B436" s="70">
        <v>382</v>
      </c>
      <c r="C436" s="70">
        <v>8</v>
      </c>
      <c r="D436" s="70">
        <v>23</v>
      </c>
      <c r="E436" s="70">
        <v>2011</v>
      </c>
      <c r="F436" s="70" t="s">
        <v>178</v>
      </c>
      <c r="G436" s="70" t="s">
        <v>2150</v>
      </c>
      <c r="H436" s="70" t="s">
        <v>2151</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2159</v>
      </c>
      <c r="B437" s="70">
        <v>383</v>
      </c>
      <c r="C437" s="70">
        <v>9</v>
      </c>
      <c r="D437" s="70">
        <v>23</v>
      </c>
      <c r="E437" s="70">
        <v>2012</v>
      </c>
      <c r="F437" s="70" t="s">
        <v>179</v>
      </c>
      <c r="G437" s="70" t="s">
        <v>2150</v>
      </c>
      <c r="H437" s="70" t="s">
        <v>2151</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2160</v>
      </c>
      <c r="B438" s="70">
        <v>384</v>
      </c>
      <c r="C438" s="70">
        <v>10</v>
      </c>
      <c r="D438" s="70">
        <v>23</v>
      </c>
      <c r="E438" s="70">
        <v>2013</v>
      </c>
      <c r="F438" s="70" t="s">
        <v>180</v>
      </c>
      <c r="G438" s="70" t="s">
        <v>2150</v>
      </c>
      <c r="H438" s="70" t="s">
        <v>2151</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2161</v>
      </c>
      <c r="B439" s="70">
        <v>385</v>
      </c>
      <c r="C439" s="70">
        <v>11</v>
      </c>
      <c r="D439" s="70">
        <v>23</v>
      </c>
      <c r="E439" s="70">
        <v>2014</v>
      </c>
      <c r="F439" s="70" t="s">
        <v>181</v>
      </c>
      <c r="G439" s="70" t="s">
        <v>2150</v>
      </c>
      <c r="H439" s="70" t="s">
        <v>2151</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2162</v>
      </c>
      <c r="B440" s="70">
        <v>386</v>
      </c>
      <c r="C440" s="70">
        <v>12</v>
      </c>
      <c r="D440" s="70">
        <v>23</v>
      </c>
      <c r="E440" s="70">
        <v>2015</v>
      </c>
      <c r="F440" s="70" t="s">
        <v>182</v>
      </c>
      <c r="G440" s="70" t="s">
        <v>2150</v>
      </c>
      <c r="H440" s="70" t="s">
        <v>2151</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2163</v>
      </c>
      <c r="B441" s="70">
        <v>387</v>
      </c>
      <c r="C441" s="70">
        <v>13</v>
      </c>
      <c r="D441" s="70">
        <v>23</v>
      </c>
      <c r="E441" s="70">
        <v>2016</v>
      </c>
      <c r="F441" s="70" t="s">
        <v>155</v>
      </c>
      <c r="G441" s="70" t="s">
        <v>2150</v>
      </c>
      <c r="H441" s="70" t="s">
        <v>2151</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2164</v>
      </c>
      <c r="B442" s="70">
        <v>388</v>
      </c>
      <c r="C442" s="70">
        <v>14</v>
      </c>
      <c r="D442" s="70">
        <v>23</v>
      </c>
      <c r="E442" s="70">
        <v>2017</v>
      </c>
      <c r="F442" s="70" t="s">
        <v>156</v>
      </c>
      <c r="G442" s="70" t="s">
        <v>2150</v>
      </c>
      <c r="H442" s="70" t="s">
        <v>2151</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2165</v>
      </c>
      <c r="B443" s="70">
        <v>389</v>
      </c>
      <c r="C443" s="70">
        <v>15</v>
      </c>
      <c r="D443" s="70">
        <v>23</v>
      </c>
      <c r="E443" s="70">
        <v>2018</v>
      </c>
      <c r="F443" s="70" t="s">
        <v>183</v>
      </c>
      <c r="G443" s="70" t="s">
        <v>2150</v>
      </c>
      <c r="H443" s="70" t="s">
        <v>2151</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2166</v>
      </c>
      <c r="B444" s="70">
        <v>390</v>
      </c>
      <c r="C444" s="70">
        <v>16</v>
      </c>
      <c r="D444" s="70">
        <v>23</v>
      </c>
      <c r="E444" s="70">
        <v>2019</v>
      </c>
      <c r="F444" s="70" t="s">
        <v>158</v>
      </c>
      <c r="G444" s="1064" t="s">
        <v>2150</v>
      </c>
      <c r="H444" s="70" t="s">
        <v>2151</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2167</v>
      </c>
      <c r="B445" s="70">
        <v>391</v>
      </c>
      <c r="C445" s="70">
        <v>17</v>
      </c>
      <c r="D445" s="70">
        <v>23</v>
      </c>
      <c r="E445" s="70">
        <v>2020</v>
      </c>
      <c r="F445" s="70" t="s">
        <v>159</v>
      </c>
      <c r="G445" s="1064" t="s">
        <v>2150</v>
      </c>
      <c r="H445" s="70" t="s">
        <v>2151</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2168</v>
      </c>
      <c r="B446" s="70">
        <v>391</v>
      </c>
      <c r="C446" s="70">
        <v>18</v>
      </c>
      <c r="D446" s="70">
        <v>23</v>
      </c>
      <c r="E446" s="70">
        <v>2021</v>
      </c>
      <c r="F446" s="70" t="s">
        <v>160</v>
      </c>
      <c r="G446" s="70" t="s">
        <v>2150</v>
      </c>
      <c r="H446" s="70" t="s">
        <v>2151</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2169</v>
      </c>
      <c r="B447" s="70">
        <v>391</v>
      </c>
      <c r="C447" s="70">
        <v>19</v>
      </c>
      <c r="D447" s="70">
        <v>23</v>
      </c>
      <c r="E447" s="70">
        <v>2022</v>
      </c>
      <c r="F447" s="70" t="s">
        <v>161</v>
      </c>
      <c r="G447" s="70" t="s">
        <v>2150</v>
      </c>
      <c r="H447" s="70" t="s">
        <v>2151</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391</v>
      </c>
      <c r="C448" s="70">
        <v>20</v>
      </c>
      <c r="D448" s="70">
        <v>23</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391</v>
      </c>
      <c r="C449" s="70">
        <v>21</v>
      </c>
      <c r="D449" s="70">
        <v>23</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239</v>
      </c>
      <c r="C450" s="70">
        <v>1</v>
      </c>
      <c r="D450" s="70">
        <v>15</v>
      </c>
      <c r="E450" s="70">
        <v>1990</v>
      </c>
      <c r="F450" s="70" t="s">
        <v>787</v>
      </c>
      <c r="G450" s="70" t="s">
        <v>2173</v>
      </c>
      <c r="H450" s="70" t="s">
        <v>2174</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240</v>
      </c>
      <c r="C451" s="70">
        <v>2</v>
      </c>
      <c r="D451" s="70">
        <v>15</v>
      </c>
      <c r="E451" s="70">
        <v>2005</v>
      </c>
      <c r="F451" s="70" t="s">
        <v>789</v>
      </c>
      <c r="G451" s="70" t="s">
        <v>2173</v>
      </c>
      <c r="H451" s="70" t="s">
        <v>2174</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241</v>
      </c>
      <c r="C452" s="70">
        <v>3</v>
      </c>
      <c r="D452" s="70">
        <v>15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242</v>
      </c>
      <c r="C453" s="70">
        <v>4</v>
      </c>
      <c r="D453" s="70">
        <v>15</v>
      </c>
      <c r="E453" s="70">
        <v>2007</v>
      </c>
      <c r="F453" s="70" t="s">
        <v>791</v>
      </c>
      <c r="G453" s="70" t="s">
        <v>2173</v>
      </c>
      <c r="H453" s="70" t="s">
        <v>2174</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243</v>
      </c>
      <c r="C454" s="70">
        <v>5</v>
      </c>
      <c r="D454" s="70">
        <v>15</v>
      </c>
      <c r="E454" s="70">
        <v>2008</v>
      </c>
      <c r="F454" s="70" t="s">
        <v>792</v>
      </c>
      <c r="G454" s="70" t="s">
        <v>2173</v>
      </c>
      <c r="H454" s="70" t="s">
        <v>2174</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244</v>
      </c>
      <c r="C455" s="70">
        <v>6</v>
      </c>
      <c r="D455" s="70">
        <v>15</v>
      </c>
      <c r="E455" s="70">
        <v>2009</v>
      </c>
      <c r="F455" s="70" t="s">
        <v>176</v>
      </c>
      <c r="G455" s="70" t="s">
        <v>2173</v>
      </c>
      <c r="H455" s="70" t="s">
        <v>2174</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2180</v>
      </c>
      <c r="B456" s="70">
        <v>245</v>
      </c>
      <c r="C456" s="70">
        <v>7</v>
      </c>
      <c r="D456" s="70">
        <v>15</v>
      </c>
      <c r="E456" s="70">
        <v>2010</v>
      </c>
      <c r="F456" s="70" t="s">
        <v>177</v>
      </c>
      <c r="G456" s="70" t="s">
        <v>2173</v>
      </c>
      <c r="H456" s="70" t="s">
        <v>2174</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2181</v>
      </c>
      <c r="B457" s="70">
        <v>246</v>
      </c>
      <c r="C457" s="70">
        <v>8</v>
      </c>
      <c r="D457" s="70">
        <v>15</v>
      </c>
      <c r="E457" s="70">
        <v>2011</v>
      </c>
      <c r="F457" s="70" t="s">
        <v>178</v>
      </c>
      <c r="G457" s="70" t="s">
        <v>2173</v>
      </c>
      <c r="H457" s="70" t="s">
        <v>2174</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2182</v>
      </c>
      <c r="B458" s="70">
        <v>247</v>
      </c>
      <c r="C458" s="70">
        <v>9</v>
      </c>
      <c r="D458" s="70">
        <v>15</v>
      </c>
      <c r="E458" s="70">
        <v>2012</v>
      </c>
      <c r="F458" s="70" t="s">
        <v>179</v>
      </c>
      <c r="G458" s="70" t="s">
        <v>2173</v>
      </c>
      <c r="H458" s="70" t="s">
        <v>2174</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2183</v>
      </c>
      <c r="B459" s="70">
        <v>248</v>
      </c>
      <c r="C459" s="70">
        <v>10</v>
      </c>
      <c r="D459" s="70">
        <v>15</v>
      </c>
      <c r="E459" s="70">
        <v>2013</v>
      </c>
      <c r="F459" s="70" t="s">
        <v>180</v>
      </c>
      <c r="G459" s="70" t="s">
        <v>2173</v>
      </c>
      <c r="H459" s="70" t="s">
        <v>2174</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2184</v>
      </c>
      <c r="B460" s="70">
        <v>249</v>
      </c>
      <c r="C460" s="70">
        <v>11</v>
      </c>
      <c r="D460" s="70">
        <v>15</v>
      </c>
      <c r="E460" s="70">
        <v>2014</v>
      </c>
      <c r="F460" s="70" t="s">
        <v>181</v>
      </c>
      <c r="G460" s="70" t="s">
        <v>2173</v>
      </c>
      <c r="H460" s="70" t="s">
        <v>2174</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2185</v>
      </c>
      <c r="B461" s="70">
        <v>250</v>
      </c>
      <c r="C461" s="70">
        <v>12</v>
      </c>
      <c r="D461" s="70">
        <v>15</v>
      </c>
      <c r="E461" s="70">
        <v>2015</v>
      </c>
      <c r="F461" s="70" t="s">
        <v>182</v>
      </c>
      <c r="G461" s="70" t="s">
        <v>2173</v>
      </c>
      <c r="H461" s="70" t="s">
        <v>2174</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2186</v>
      </c>
      <c r="B462" s="70">
        <v>251</v>
      </c>
      <c r="C462" s="70">
        <v>13</v>
      </c>
      <c r="D462" s="70">
        <v>15</v>
      </c>
      <c r="E462" s="70">
        <v>2016</v>
      </c>
      <c r="F462" s="70" t="s">
        <v>155</v>
      </c>
      <c r="G462" s="1064" t="s">
        <v>2173</v>
      </c>
      <c r="H462" s="70" t="s">
        <v>2174</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2187</v>
      </c>
      <c r="B463" s="70">
        <v>252</v>
      </c>
      <c r="C463" s="70">
        <v>14</v>
      </c>
      <c r="D463" s="70">
        <v>15</v>
      </c>
      <c r="E463" s="70">
        <v>2017</v>
      </c>
      <c r="F463" s="70" t="s">
        <v>156</v>
      </c>
      <c r="G463" s="1064" t="s">
        <v>2173</v>
      </c>
      <c r="H463" s="70" t="s">
        <v>2174</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2188</v>
      </c>
      <c r="B464" s="70">
        <v>253</v>
      </c>
      <c r="C464" s="70">
        <v>15</v>
      </c>
      <c r="D464" s="70">
        <v>15</v>
      </c>
      <c r="E464" s="70">
        <v>2018</v>
      </c>
      <c r="F464" s="70" t="s">
        <v>183</v>
      </c>
      <c r="G464" s="70" t="s">
        <v>2173</v>
      </c>
      <c r="H464" s="70" t="s">
        <v>2174</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2189</v>
      </c>
      <c r="B465" s="70">
        <v>254</v>
      </c>
      <c r="C465" s="70">
        <v>16</v>
      </c>
      <c r="D465" s="70">
        <v>15</v>
      </c>
      <c r="E465" s="70">
        <v>2019</v>
      </c>
      <c r="F465" s="70" t="s">
        <v>158</v>
      </c>
      <c r="G465" s="70" t="s">
        <v>2173</v>
      </c>
      <c r="H465" s="70" t="s">
        <v>2174</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2190</v>
      </c>
      <c r="B466" s="70">
        <v>255</v>
      </c>
      <c r="C466" s="70">
        <v>17</v>
      </c>
      <c r="D466" s="70">
        <v>15</v>
      </c>
      <c r="E466" s="70">
        <v>2020</v>
      </c>
      <c r="F466" s="70" t="s">
        <v>159</v>
      </c>
      <c r="G466" s="70" t="s">
        <v>2173</v>
      </c>
      <c r="H466" s="70" t="s">
        <v>2174</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2191</v>
      </c>
      <c r="B467" s="70">
        <v>255</v>
      </c>
      <c r="C467" s="70">
        <v>18</v>
      </c>
      <c r="D467" s="70">
        <v>15</v>
      </c>
      <c r="E467" s="70">
        <v>2021</v>
      </c>
      <c r="F467" s="70" t="s">
        <v>160</v>
      </c>
      <c r="G467" s="70" t="s">
        <v>2173</v>
      </c>
      <c r="H467" s="70" t="s">
        <v>2174</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2192</v>
      </c>
      <c r="B468" s="70">
        <v>255</v>
      </c>
      <c r="C468" s="70">
        <v>19</v>
      </c>
      <c r="D468" s="70">
        <v>15</v>
      </c>
      <c r="E468" s="70">
        <v>2022</v>
      </c>
      <c r="F468" s="70" t="s">
        <v>161</v>
      </c>
      <c r="G468" s="70" t="s">
        <v>2173</v>
      </c>
      <c r="H468" s="70" t="s">
        <v>2174</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255</v>
      </c>
      <c r="C469" s="70">
        <v>20</v>
      </c>
      <c r="D469" s="70">
        <v>15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255</v>
      </c>
      <c r="C470" s="70">
        <v>21</v>
      </c>
      <c r="D470" s="70">
        <v>15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477</v>
      </c>
      <c r="C471" s="70">
        <v>1</v>
      </c>
      <c r="D471" s="70">
        <v>29</v>
      </c>
      <c r="E471" s="70">
        <v>1990</v>
      </c>
      <c r="F471" s="70" t="s">
        <v>787</v>
      </c>
      <c r="G471" s="70" t="s">
        <v>2196</v>
      </c>
      <c r="H471" s="70" t="s">
        <v>2197</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478</v>
      </c>
      <c r="C472" s="70">
        <v>2</v>
      </c>
      <c r="D472" s="70">
        <v>29</v>
      </c>
      <c r="E472" s="70">
        <v>2005</v>
      </c>
      <c r="F472" s="70" t="s">
        <v>789</v>
      </c>
      <c r="G472" s="70" t="s">
        <v>2196</v>
      </c>
      <c r="H472" s="70" t="s">
        <v>2197</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479</v>
      </c>
      <c r="C473" s="70">
        <v>3</v>
      </c>
      <c r="D473" s="70">
        <v>29</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480</v>
      </c>
      <c r="C474" s="70">
        <v>4</v>
      </c>
      <c r="D474" s="70">
        <v>29</v>
      </c>
      <c r="E474" s="70">
        <v>2007</v>
      </c>
      <c r="F474" s="70" t="s">
        <v>791</v>
      </c>
      <c r="G474" s="70" t="s">
        <v>2196</v>
      </c>
      <c r="H474" s="70" t="s">
        <v>2197</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481</v>
      </c>
      <c r="C475" s="70">
        <v>5</v>
      </c>
      <c r="D475" s="70">
        <v>29</v>
      </c>
      <c r="E475" s="70">
        <v>2008</v>
      </c>
      <c r="F475" s="70" t="s">
        <v>792</v>
      </c>
      <c r="G475" s="70" t="s">
        <v>2196</v>
      </c>
      <c r="H475" s="70" t="s">
        <v>2197</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482</v>
      </c>
      <c r="C476" s="70">
        <v>6</v>
      </c>
      <c r="D476" s="70">
        <v>29</v>
      </c>
      <c r="E476" s="70">
        <v>2009</v>
      </c>
      <c r="F476" s="70" t="s">
        <v>176</v>
      </c>
      <c r="G476" s="70" t="s">
        <v>2196</v>
      </c>
      <c r="H476" s="70" t="s">
        <v>2197</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2203</v>
      </c>
      <c r="B477" s="70">
        <v>483</v>
      </c>
      <c r="C477" s="70">
        <v>7</v>
      </c>
      <c r="D477" s="70">
        <v>29</v>
      </c>
      <c r="E477" s="70">
        <v>2010</v>
      </c>
      <c r="F477" s="70" t="s">
        <v>177</v>
      </c>
      <c r="G477" s="70" t="s">
        <v>2196</v>
      </c>
      <c r="H477" s="70" t="s">
        <v>2197</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2204</v>
      </c>
      <c r="B478" s="70">
        <v>484</v>
      </c>
      <c r="C478" s="70">
        <v>8</v>
      </c>
      <c r="D478" s="70">
        <v>29</v>
      </c>
      <c r="E478" s="70">
        <v>2011</v>
      </c>
      <c r="F478" s="70" t="s">
        <v>178</v>
      </c>
      <c r="G478" s="70" t="s">
        <v>2196</v>
      </c>
      <c r="H478" s="70" t="s">
        <v>2197</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2205</v>
      </c>
      <c r="B479" s="70">
        <v>485</v>
      </c>
      <c r="C479" s="70">
        <v>9</v>
      </c>
      <c r="D479" s="70">
        <v>29</v>
      </c>
      <c r="E479" s="70">
        <v>2012</v>
      </c>
      <c r="F479" s="70" t="s">
        <v>179</v>
      </c>
      <c r="G479" s="70" t="s">
        <v>2196</v>
      </c>
      <c r="H479" s="70" t="s">
        <v>2197</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2206</v>
      </c>
      <c r="B480" s="70">
        <v>486</v>
      </c>
      <c r="C480" s="70">
        <v>10</v>
      </c>
      <c r="D480" s="70">
        <v>29</v>
      </c>
      <c r="E480" s="70">
        <v>2013</v>
      </c>
      <c r="F480" s="70" t="s">
        <v>180</v>
      </c>
      <c r="G480" s="70" t="s">
        <v>2196</v>
      </c>
      <c r="H480" s="70" t="s">
        <v>2197</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2207</v>
      </c>
      <c r="B481" s="70">
        <v>487</v>
      </c>
      <c r="C481" s="70">
        <v>11</v>
      </c>
      <c r="D481" s="70">
        <v>29</v>
      </c>
      <c r="E481" s="70">
        <v>2014</v>
      </c>
      <c r="F481" s="70" t="s">
        <v>181</v>
      </c>
      <c r="G481" s="70" t="s">
        <v>2196</v>
      </c>
      <c r="H481" s="70" t="s">
        <v>2197</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2208</v>
      </c>
      <c r="B482" s="70">
        <v>488</v>
      </c>
      <c r="C482" s="70">
        <v>12</v>
      </c>
      <c r="D482" s="70">
        <v>29</v>
      </c>
      <c r="E482" s="70">
        <v>2015</v>
      </c>
      <c r="F482" s="70" t="s">
        <v>182</v>
      </c>
      <c r="G482" s="1064" t="s">
        <v>2196</v>
      </c>
      <c r="H482" s="70" t="s">
        <v>2197</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2209</v>
      </c>
      <c r="B483" s="70">
        <v>489</v>
      </c>
      <c r="C483" s="70">
        <v>13</v>
      </c>
      <c r="D483" s="70">
        <v>29</v>
      </c>
      <c r="E483" s="70">
        <v>2016</v>
      </c>
      <c r="F483" s="70" t="s">
        <v>155</v>
      </c>
      <c r="G483" s="1064" t="s">
        <v>2196</v>
      </c>
      <c r="H483" s="70" t="s">
        <v>2197</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2210</v>
      </c>
      <c r="B484" s="70">
        <v>490</v>
      </c>
      <c r="C484" s="70">
        <v>14</v>
      </c>
      <c r="D484" s="70">
        <v>29</v>
      </c>
      <c r="E484" s="70">
        <v>2017</v>
      </c>
      <c r="F484" s="70" t="s">
        <v>156</v>
      </c>
      <c r="G484" s="70" t="s">
        <v>2196</v>
      </c>
      <c r="H484" s="70" t="s">
        <v>2197</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2211</v>
      </c>
      <c r="B485" s="70">
        <v>491</v>
      </c>
      <c r="C485" s="70">
        <v>15</v>
      </c>
      <c r="D485" s="70">
        <v>29</v>
      </c>
      <c r="E485" s="70">
        <v>2018</v>
      </c>
      <c r="F485" s="70" t="s">
        <v>183</v>
      </c>
      <c r="G485" s="70" t="s">
        <v>2196</v>
      </c>
      <c r="H485" s="70" t="s">
        <v>2197</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2212</v>
      </c>
      <c r="B486" s="70">
        <v>492</v>
      </c>
      <c r="C486" s="70">
        <v>16</v>
      </c>
      <c r="D486" s="70">
        <v>29</v>
      </c>
      <c r="E486" s="70">
        <v>2019</v>
      </c>
      <c r="F486" s="70" t="s">
        <v>158</v>
      </c>
      <c r="G486" s="70" t="s">
        <v>2196</v>
      </c>
      <c r="H486" s="70" t="s">
        <v>2197</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2213</v>
      </c>
      <c r="B487" s="70">
        <v>493</v>
      </c>
      <c r="C487" s="70">
        <v>17</v>
      </c>
      <c r="D487" s="70">
        <v>29</v>
      </c>
      <c r="E487" s="70">
        <v>2020</v>
      </c>
      <c r="F487" s="70" t="s">
        <v>159</v>
      </c>
      <c r="G487" s="70" t="s">
        <v>2196</v>
      </c>
      <c r="H487" s="70" t="s">
        <v>2197</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2214</v>
      </c>
      <c r="B488" s="70">
        <v>493</v>
      </c>
      <c r="C488" s="70">
        <v>18</v>
      </c>
      <c r="D488" s="70">
        <v>29</v>
      </c>
      <c r="E488" s="70">
        <v>2021</v>
      </c>
      <c r="F488" s="70" t="s">
        <v>160</v>
      </c>
      <c r="G488" s="70" t="s">
        <v>2196</v>
      </c>
      <c r="H488" s="70" t="s">
        <v>2197</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2215</v>
      </c>
      <c r="B489" s="70">
        <v>493</v>
      </c>
      <c r="C489" s="70">
        <v>19</v>
      </c>
      <c r="D489" s="70">
        <v>29</v>
      </c>
      <c r="E489" s="70">
        <v>2022</v>
      </c>
      <c r="F489" s="70" t="s">
        <v>161</v>
      </c>
      <c r="G489" s="70" t="s">
        <v>2196</v>
      </c>
      <c r="H489" s="70" t="s">
        <v>2197</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493</v>
      </c>
      <c r="C490" s="70">
        <v>20</v>
      </c>
      <c r="D490" s="70">
        <v>29</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493</v>
      </c>
      <c r="C491" s="70">
        <v>21</v>
      </c>
      <c r="D491" s="70">
        <v>29</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392</v>
      </c>
      <c r="C492" s="70">
        <v>1</v>
      </c>
      <c r="D492" s="70">
        <v>24</v>
      </c>
      <c r="E492" s="70">
        <v>1990</v>
      </c>
      <c r="F492" s="70" t="s">
        <v>787</v>
      </c>
      <c r="G492" s="70" t="s">
        <v>2219</v>
      </c>
      <c r="H492" s="70" t="s">
        <v>2220</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393</v>
      </c>
      <c r="C493" s="70">
        <v>2</v>
      </c>
      <c r="D493" s="70">
        <v>24</v>
      </c>
      <c r="E493" s="70">
        <v>2005</v>
      </c>
      <c r="F493" s="70" t="s">
        <v>789</v>
      </c>
      <c r="G493" s="70" t="s">
        <v>2219</v>
      </c>
      <c r="H493" s="70" t="s">
        <v>2220</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394</v>
      </c>
      <c r="C494" s="70">
        <v>3</v>
      </c>
      <c r="D494" s="70">
        <v>24</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395</v>
      </c>
      <c r="C495" s="70">
        <v>4</v>
      </c>
      <c r="D495" s="70">
        <v>24</v>
      </c>
      <c r="E495" s="70">
        <v>2007</v>
      </c>
      <c r="F495" s="70" t="s">
        <v>791</v>
      </c>
      <c r="G495" s="70" t="s">
        <v>2219</v>
      </c>
      <c r="H495" s="70" t="s">
        <v>2220</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396</v>
      </c>
      <c r="C496" s="70">
        <v>5</v>
      </c>
      <c r="D496" s="70">
        <v>24</v>
      </c>
      <c r="E496" s="70">
        <v>2008</v>
      </c>
      <c r="F496" s="70" t="s">
        <v>792</v>
      </c>
      <c r="G496" s="70" t="s">
        <v>2219</v>
      </c>
      <c r="H496" s="70" t="s">
        <v>2220</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397</v>
      </c>
      <c r="C497" s="70">
        <v>6</v>
      </c>
      <c r="D497" s="70">
        <v>24</v>
      </c>
      <c r="E497" s="70">
        <v>2009</v>
      </c>
      <c r="F497" s="70" t="s">
        <v>176</v>
      </c>
      <c r="G497" s="70" t="s">
        <v>2219</v>
      </c>
      <c r="H497" s="70" t="s">
        <v>2220</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2226</v>
      </c>
      <c r="B498" s="70">
        <v>398</v>
      </c>
      <c r="C498" s="70">
        <v>7</v>
      </c>
      <c r="D498" s="70">
        <v>24</v>
      </c>
      <c r="E498" s="70">
        <v>2010</v>
      </c>
      <c r="F498" s="70" t="s">
        <v>177</v>
      </c>
      <c r="G498" s="70" t="s">
        <v>2219</v>
      </c>
      <c r="H498" s="70" t="s">
        <v>2220</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2227</v>
      </c>
      <c r="B499" s="70">
        <v>399</v>
      </c>
      <c r="C499" s="70">
        <v>8</v>
      </c>
      <c r="D499" s="70">
        <v>24</v>
      </c>
      <c r="E499" s="70">
        <v>2011</v>
      </c>
      <c r="F499" s="70" t="s">
        <v>178</v>
      </c>
      <c r="G499" s="70" t="s">
        <v>2219</v>
      </c>
      <c r="H499" s="70" t="s">
        <v>2220</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2228</v>
      </c>
      <c r="B500" s="70">
        <v>400</v>
      </c>
      <c r="C500" s="70">
        <v>9</v>
      </c>
      <c r="D500" s="70">
        <v>24</v>
      </c>
      <c r="E500" s="70">
        <v>2012</v>
      </c>
      <c r="F500" s="70" t="s">
        <v>179</v>
      </c>
      <c r="G500" s="70" t="s">
        <v>2219</v>
      </c>
      <c r="H500" s="70" t="s">
        <v>2220</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2229</v>
      </c>
      <c r="B501" s="70">
        <v>401</v>
      </c>
      <c r="C501" s="70">
        <v>10</v>
      </c>
      <c r="D501" s="70">
        <v>24</v>
      </c>
      <c r="E501" s="70">
        <v>2013</v>
      </c>
      <c r="F501" s="70" t="s">
        <v>180</v>
      </c>
      <c r="G501" s="1064" t="s">
        <v>2219</v>
      </c>
      <c r="H501" s="70" t="s">
        <v>2220</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2230</v>
      </c>
      <c r="B502" s="70">
        <v>402</v>
      </c>
      <c r="C502" s="70">
        <v>11</v>
      </c>
      <c r="D502" s="70">
        <v>24</v>
      </c>
      <c r="E502" s="70">
        <v>2014</v>
      </c>
      <c r="F502" s="70" t="s">
        <v>181</v>
      </c>
      <c r="G502" s="1064" t="s">
        <v>2219</v>
      </c>
      <c r="H502" s="70" t="s">
        <v>2220</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2231</v>
      </c>
      <c r="B503" s="70">
        <v>403</v>
      </c>
      <c r="C503" s="70">
        <v>12</v>
      </c>
      <c r="D503" s="70">
        <v>24</v>
      </c>
      <c r="E503" s="70">
        <v>2015</v>
      </c>
      <c r="F503" s="70" t="s">
        <v>182</v>
      </c>
      <c r="G503" s="70" t="s">
        <v>2219</v>
      </c>
      <c r="H503" s="70" t="s">
        <v>2220</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2232</v>
      </c>
      <c r="B504" s="70">
        <v>404</v>
      </c>
      <c r="C504" s="70">
        <v>13</v>
      </c>
      <c r="D504" s="70">
        <v>24</v>
      </c>
      <c r="E504" s="70">
        <v>2016</v>
      </c>
      <c r="F504" s="70" t="s">
        <v>155</v>
      </c>
      <c r="G504" s="70" t="s">
        <v>2219</v>
      </c>
      <c r="H504" s="70" t="s">
        <v>2220</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2233</v>
      </c>
      <c r="B505" s="70">
        <v>405</v>
      </c>
      <c r="C505" s="70">
        <v>14</v>
      </c>
      <c r="D505" s="70">
        <v>24</v>
      </c>
      <c r="E505" s="70">
        <v>2017</v>
      </c>
      <c r="F505" s="70" t="s">
        <v>156</v>
      </c>
      <c r="G505" s="70" t="s">
        <v>2219</v>
      </c>
      <c r="H505" s="70" t="s">
        <v>2220</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2234</v>
      </c>
      <c r="B506" s="70">
        <v>406</v>
      </c>
      <c r="C506" s="70">
        <v>15</v>
      </c>
      <c r="D506" s="70">
        <v>24</v>
      </c>
      <c r="E506" s="70">
        <v>2018</v>
      </c>
      <c r="F506" s="70" t="s">
        <v>183</v>
      </c>
      <c r="G506" s="70" t="s">
        <v>2219</v>
      </c>
      <c r="H506" s="70" t="s">
        <v>2220</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2235</v>
      </c>
      <c r="B507" s="70">
        <v>407</v>
      </c>
      <c r="C507" s="70">
        <v>16</v>
      </c>
      <c r="D507" s="70">
        <v>24</v>
      </c>
      <c r="E507" s="70">
        <v>2019</v>
      </c>
      <c r="F507" s="70" t="s">
        <v>158</v>
      </c>
      <c r="G507" s="70" t="s">
        <v>2219</v>
      </c>
      <c r="H507" s="70" t="s">
        <v>2220</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2236</v>
      </c>
      <c r="B508" s="70">
        <v>408</v>
      </c>
      <c r="C508" s="70">
        <v>17</v>
      </c>
      <c r="D508" s="70">
        <v>24</v>
      </c>
      <c r="E508" s="70">
        <v>2020</v>
      </c>
      <c r="F508" s="70" t="s">
        <v>159</v>
      </c>
      <c r="G508" s="70" t="s">
        <v>2219</v>
      </c>
      <c r="H508" s="70" t="s">
        <v>2220</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2237</v>
      </c>
      <c r="B509" s="70">
        <v>408</v>
      </c>
      <c r="C509" s="70">
        <v>18</v>
      </c>
      <c r="D509" s="70">
        <v>24</v>
      </c>
      <c r="E509" s="70">
        <v>2021</v>
      </c>
      <c r="F509" s="70" t="s">
        <v>160</v>
      </c>
      <c r="G509" s="70" t="s">
        <v>2219</v>
      </c>
      <c r="H509" s="70" t="s">
        <v>2220</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2238</v>
      </c>
      <c r="B510" s="70">
        <v>408</v>
      </c>
      <c r="C510" s="70">
        <v>19</v>
      </c>
      <c r="D510" s="70">
        <v>24</v>
      </c>
      <c r="E510" s="70">
        <v>2022</v>
      </c>
      <c r="F510" s="70" t="s">
        <v>161</v>
      </c>
      <c r="G510" s="70" t="s">
        <v>2219</v>
      </c>
      <c r="H510" s="70" t="s">
        <v>2220</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408</v>
      </c>
      <c r="C511" s="70">
        <v>20</v>
      </c>
      <c r="D511" s="70">
        <v>24</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408</v>
      </c>
      <c r="C512" s="70">
        <v>21</v>
      </c>
      <c r="D512" s="70">
        <v>24</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137</v>
      </c>
      <c r="C513" s="70">
        <v>1</v>
      </c>
      <c r="D513" s="70">
        <v>9</v>
      </c>
      <c r="E513" s="70">
        <v>1990</v>
      </c>
      <c r="F513" s="70" t="s">
        <v>787</v>
      </c>
      <c r="G513" s="70" t="s">
        <v>2242</v>
      </c>
      <c r="H513" s="70" t="s">
        <v>2243</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138</v>
      </c>
      <c r="C514" s="70">
        <v>2</v>
      </c>
      <c r="D514" s="70">
        <v>9</v>
      </c>
      <c r="E514" s="70">
        <v>2005</v>
      </c>
      <c r="F514" s="70" t="s">
        <v>789</v>
      </c>
      <c r="G514" s="70" t="s">
        <v>2242</v>
      </c>
      <c r="H514" s="70" t="s">
        <v>2243</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139</v>
      </c>
      <c r="C515" s="70">
        <v>3</v>
      </c>
      <c r="D515" s="70">
        <v>9</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140</v>
      </c>
      <c r="C516" s="70">
        <v>4</v>
      </c>
      <c r="D516" s="70">
        <v>9</v>
      </c>
      <c r="E516" s="70">
        <v>2007</v>
      </c>
      <c r="F516" s="70" t="s">
        <v>791</v>
      </c>
      <c r="G516" s="70" t="s">
        <v>2242</v>
      </c>
      <c r="H516" s="70" t="s">
        <v>2243</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141</v>
      </c>
      <c r="C517" s="70">
        <v>5</v>
      </c>
      <c r="D517" s="70">
        <v>9</v>
      </c>
      <c r="E517" s="70">
        <v>2008</v>
      </c>
      <c r="F517" s="70" t="s">
        <v>792</v>
      </c>
      <c r="G517" s="70" t="s">
        <v>2242</v>
      </c>
      <c r="H517" s="70" t="s">
        <v>2243</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142</v>
      </c>
      <c r="C518" s="70">
        <v>6</v>
      </c>
      <c r="D518" s="70">
        <v>9</v>
      </c>
      <c r="E518" s="70">
        <v>2009</v>
      </c>
      <c r="F518" s="70" t="s">
        <v>176</v>
      </c>
      <c r="G518" s="70" t="s">
        <v>2242</v>
      </c>
      <c r="H518" s="70" t="s">
        <v>2243</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2249</v>
      </c>
      <c r="B519" s="70">
        <v>143</v>
      </c>
      <c r="C519" s="70">
        <v>7</v>
      </c>
      <c r="D519" s="70">
        <v>9</v>
      </c>
      <c r="E519" s="70">
        <v>2010</v>
      </c>
      <c r="F519" s="70" t="s">
        <v>177</v>
      </c>
      <c r="G519" s="70" t="s">
        <v>2242</v>
      </c>
      <c r="H519" s="70" t="s">
        <v>2243</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2250</v>
      </c>
      <c r="B520" s="70">
        <v>144</v>
      </c>
      <c r="C520" s="70">
        <v>8</v>
      </c>
      <c r="D520" s="70">
        <v>9</v>
      </c>
      <c r="E520" s="70">
        <v>2011</v>
      </c>
      <c r="F520" s="70" t="s">
        <v>178</v>
      </c>
      <c r="G520" s="1064" t="s">
        <v>2242</v>
      </c>
      <c r="H520" s="70" t="s">
        <v>2243</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2251</v>
      </c>
      <c r="B521" s="70">
        <v>145</v>
      </c>
      <c r="C521" s="70">
        <v>9</v>
      </c>
      <c r="D521" s="70">
        <v>9</v>
      </c>
      <c r="E521" s="70">
        <v>2012</v>
      </c>
      <c r="F521" s="70" t="s">
        <v>179</v>
      </c>
      <c r="G521" s="1064" t="s">
        <v>2242</v>
      </c>
      <c r="H521" s="70" t="s">
        <v>2243</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2252</v>
      </c>
      <c r="B522" s="70">
        <v>146</v>
      </c>
      <c r="C522" s="70">
        <v>10</v>
      </c>
      <c r="D522" s="70">
        <v>9</v>
      </c>
      <c r="E522" s="70">
        <v>2013</v>
      </c>
      <c r="F522" s="70" t="s">
        <v>180</v>
      </c>
      <c r="G522" s="70" t="s">
        <v>2242</v>
      </c>
      <c r="H522" s="70" t="s">
        <v>2243</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2253</v>
      </c>
      <c r="B523" s="70">
        <v>147</v>
      </c>
      <c r="C523" s="70">
        <v>11</v>
      </c>
      <c r="D523" s="70">
        <v>9</v>
      </c>
      <c r="E523" s="70">
        <v>2014</v>
      </c>
      <c r="F523" s="70" t="s">
        <v>181</v>
      </c>
      <c r="G523" s="70" t="s">
        <v>2242</v>
      </c>
      <c r="H523" s="70" t="s">
        <v>2243</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2254</v>
      </c>
      <c r="B524" s="70">
        <v>148</v>
      </c>
      <c r="C524" s="70">
        <v>12</v>
      </c>
      <c r="D524" s="70">
        <v>9</v>
      </c>
      <c r="E524" s="70">
        <v>2015</v>
      </c>
      <c r="F524" s="70" t="s">
        <v>182</v>
      </c>
      <c r="G524" s="70" t="s">
        <v>2242</v>
      </c>
      <c r="H524" s="70" t="s">
        <v>2243</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2255</v>
      </c>
      <c r="B525" s="70">
        <v>149</v>
      </c>
      <c r="C525" s="70">
        <v>13</v>
      </c>
      <c r="D525" s="70">
        <v>9</v>
      </c>
      <c r="E525" s="70">
        <v>2016</v>
      </c>
      <c r="F525" s="70" t="s">
        <v>155</v>
      </c>
      <c r="G525" s="70" t="s">
        <v>2242</v>
      </c>
      <c r="H525" s="70" t="s">
        <v>2243</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2256</v>
      </c>
      <c r="B526" s="70">
        <v>150</v>
      </c>
      <c r="C526" s="70">
        <v>14</v>
      </c>
      <c r="D526" s="70">
        <v>9</v>
      </c>
      <c r="E526" s="70">
        <v>2017</v>
      </c>
      <c r="F526" s="70" t="s">
        <v>156</v>
      </c>
      <c r="G526" s="70" t="s">
        <v>2242</v>
      </c>
      <c r="H526" s="70" t="s">
        <v>2243</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2257</v>
      </c>
      <c r="B527" s="70">
        <v>151</v>
      </c>
      <c r="C527" s="70">
        <v>15</v>
      </c>
      <c r="D527" s="70">
        <v>9</v>
      </c>
      <c r="E527" s="70">
        <v>2018</v>
      </c>
      <c r="F527" s="70" t="s">
        <v>183</v>
      </c>
      <c r="G527" s="70" t="s">
        <v>2242</v>
      </c>
      <c r="H527" s="70" t="s">
        <v>2243</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2258</v>
      </c>
      <c r="B528" s="70">
        <v>152</v>
      </c>
      <c r="C528" s="70">
        <v>16</v>
      </c>
      <c r="D528" s="70">
        <v>9</v>
      </c>
      <c r="E528" s="70">
        <v>2019</v>
      </c>
      <c r="F528" s="70" t="s">
        <v>158</v>
      </c>
      <c r="G528" s="70" t="s">
        <v>2242</v>
      </c>
      <c r="H528" s="70" t="s">
        <v>2243</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2259</v>
      </c>
      <c r="B529" s="70">
        <v>153</v>
      </c>
      <c r="C529" s="70">
        <v>17</v>
      </c>
      <c r="D529" s="70">
        <v>9</v>
      </c>
      <c r="E529" s="70">
        <v>2020</v>
      </c>
      <c r="F529" s="70" t="s">
        <v>159</v>
      </c>
      <c r="G529" s="70" t="s">
        <v>2242</v>
      </c>
      <c r="H529" s="70" t="s">
        <v>2243</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2260</v>
      </c>
      <c r="B530" s="70">
        <v>153</v>
      </c>
      <c r="C530" s="70">
        <v>18</v>
      </c>
      <c r="D530" s="70">
        <v>9</v>
      </c>
      <c r="E530" s="70">
        <v>2021</v>
      </c>
      <c r="F530" s="70" t="s">
        <v>160</v>
      </c>
      <c r="G530" s="70" t="s">
        <v>2242</v>
      </c>
      <c r="H530" s="70" t="s">
        <v>2243</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2261</v>
      </c>
      <c r="B531" s="70">
        <v>153</v>
      </c>
      <c r="C531" s="70">
        <v>19</v>
      </c>
      <c r="D531" s="70">
        <v>9</v>
      </c>
      <c r="E531" s="70">
        <v>2022</v>
      </c>
      <c r="F531" s="70" t="s">
        <v>161</v>
      </c>
      <c r="G531" s="70" t="s">
        <v>2242</v>
      </c>
      <c r="H531" s="70" t="s">
        <v>2243</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153</v>
      </c>
      <c r="C532" s="70">
        <v>20</v>
      </c>
      <c r="D532" s="70">
        <v>9</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153</v>
      </c>
      <c r="C533" s="70">
        <v>21</v>
      </c>
      <c r="D533" s="70">
        <v>9</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2265</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2266</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2267</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2268</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2269</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2270</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2271</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2272</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2273</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2274</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2275</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2276</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2277</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2278</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2279</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2280</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2281</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2282</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2284</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2285</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2286</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2287</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2288</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2289</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2290</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2291</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2292</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2293</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2294</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2295</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2296</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2297</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2298</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2299</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2300</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2303</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2304</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2305</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2306</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2307</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2308</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2309</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2310</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2311</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2312</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2313</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2314</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2315</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2316</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2317</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2318</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2319</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2320</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205</v>
      </c>
      <c r="C597" s="70">
        <v>1</v>
      </c>
      <c r="D597" s="70">
        <v>13</v>
      </c>
      <c r="E597" s="70">
        <v>1990</v>
      </c>
      <c r="F597" s="70" t="s">
        <v>787</v>
      </c>
      <c r="G597" s="1064" t="s">
        <v>2322</v>
      </c>
      <c r="H597" s="70" t="s">
        <v>1676</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206</v>
      </c>
      <c r="C598" s="70">
        <v>2</v>
      </c>
      <c r="D598" s="70">
        <v>13</v>
      </c>
      <c r="E598" s="70">
        <v>2005</v>
      </c>
      <c r="F598" s="70" t="s">
        <v>789</v>
      </c>
      <c r="G598" s="70" t="s">
        <v>2322</v>
      </c>
      <c r="H598" s="70" t="s">
        <v>1676</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207</v>
      </c>
      <c r="C599" s="70">
        <v>3</v>
      </c>
      <c r="D599" s="70">
        <v>13</v>
      </c>
      <c r="E599" s="70">
        <v>2006</v>
      </c>
      <c r="F599" s="70" t="s">
        <v>790</v>
      </c>
      <c r="G599" s="70" t="s">
        <v>2322</v>
      </c>
      <c r="H599" s="70" t="s">
        <v>1676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208</v>
      </c>
      <c r="C600" s="70">
        <v>4</v>
      </c>
      <c r="D600" s="70">
        <v>13</v>
      </c>
      <c r="E600" s="70">
        <v>2007</v>
      </c>
      <c r="F600" s="70" t="s">
        <v>791</v>
      </c>
      <c r="G600" s="70" t="s">
        <v>2322</v>
      </c>
      <c r="H600" s="70" t="s">
        <v>1676</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209</v>
      </c>
      <c r="C601" s="70">
        <v>5</v>
      </c>
      <c r="D601" s="70">
        <v>13</v>
      </c>
      <c r="E601" s="70">
        <v>2008</v>
      </c>
      <c r="F601" s="70" t="s">
        <v>792</v>
      </c>
      <c r="G601" s="70" t="s">
        <v>2322</v>
      </c>
      <c r="H601" s="70" t="s">
        <v>1676</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210</v>
      </c>
      <c r="C602" s="70">
        <v>6</v>
      </c>
      <c r="D602" s="70">
        <v>13</v>
      </c>
      <c r="E602" s="70">
        <v>2009</v>
      </c>
      <c r="F602" s="70" t="s">
        <v>176</v>
      </c>
      <c r="G602" s="70" t="s">
        <v>2322</v>
      </c>
      <c r="H602" s="70" t="s">
        <v>1676</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211</v>
      </c>
      <c r="C603" s="70">
        <v>7</v>
      </c>
      <c r="D603" s="70">
        <v>13</v>
      </c>
      <c r="E603" s="70">
        <v>2010</v>
      </c>
      <c r="F603" s="70" t="s">
        <v>177</v>
      </c>
      <c r="G603" s="70" t="s">
        <v>2322</v>
      </c>
      <c r="H603" s="70" t="s">
        <v>1676</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212</v>
      </c>
      <c r="C604" s="70">
        <v>8</v>
      </c>
      <c r="D604" s="70">
        <v>13</v>
      </c>
      <c r="E604" s="70">
        <v>2011</v>
      </c>
      <c r="F604" s="70" t="s">
        <v>178</v>
      </c>
      <c r="G604" s="70" t="s">
        <v>2322</v>
      </c>
      <c r="H604" s="70" t="s">
        <v>1676</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213</v>
      </c>
      <c r="C605" s="70">
        <v>9</v>
      </c>
      <c r="D605" s="70">
        <v>13</v>
      </c>
      <c r="E605" s="70">
        <v>2012</v>
      </c>
      <c r="F605" s="70" t="s">
        <v>179</v>
      </c>
      <c r="G605" s="70" t="s">
        <v>2322</v>
      </c>
      <c r="H605" s="70" t="s">
        <v>1676</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214</v>
      </c>
      <c r="C606" s="70">
        <v>10</v>
      </c>
      <c r="D606" s="70">
        <v>13</v>
      </c>
      <c r="E606" s="70">
        <v>2013</v>
      </c>
      <c r="F606" s="70" t="s">
        <v>180</v>
      </c>
      <c r="G606" s="70" t="s">
        <v>2322</v>
      </c>
      <c r="H606" s="70" t="s">
        <v>1676</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215</v>
      </c>
      <c r="C607" s="70">
        <v>11</v>
      </c>
      <c r="D607" s="70">
        <v>13</v>
      </c>
      <c r="E607" s="70">
        <v>2014</v>
      </c>
      <c r="F607" s="70" t="s">
        <v>181</v>
      </c>
      <c r="G607" s="70" t="s">
        <v>2322</v>
      </c>
      <c r="H607" s="70" t="s">
        <v>1676</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216</v>
      </c>
      <c r="C608" s="70">
        <v>12</v>
      </c>
      <c r="D608" s="70">
        <v>13</v>
      </c>
      <c r="E608" s="70">
        <v>2015</v>
      </c>
      <c r="F608" s="70" t="s">
        <v>182</v>
      </c>
      <c r="G608" s="70" t="s">
        <v>2322</v>
      </c>
      <c r="H608" s="70" t="s">
        <v>1676</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217</v>
      </c>
      <c r="C609" s="70">
        <v>13</v>
      </c>
      <c r="D609" s="70">
        <v>13</v>
      </c>
      <c r="E609" s="70">
        <v>2016</v>
      </c>
      <c r="F609" s="70" t="s">
        <v>155</v>
      </c>
      <c r="G609" s="70" t="s">
        <v>2322</v>
      </c>
      <c r="H609" s="70" t="s">
        <v>1676</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218</v>
      </c>
      <c r="C610" s="70">
        <v>14</v>
      </c>
      <c r="D610" s="70">
        <v>13</v>
      </c>
      <c r="E610" s="70">
        <v>2017</v>
      </c>
      <c r="F610" s="70" t="s">
        <v>156</v>
      </c>
      <c r="G610" s="70" t="s">
        <v>2322</v>
      </c>
      <c r="H610" s="70" t="s">
        <v>1676</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219</v>
      </c>
      <c r="C611" s="70">
        <v>15</v>
      </c>
      <c r="D611" s="70">
        <v>13</v>
      </c>
      <c r="E611" s="70">
        <v>2018</v>
      </c>
      <c r="F611" s="70" t="s">
        <v>183</v>
      </c>
      <c r="G611" s="70" t="s">
        <v>2322</v>
      </c>
      <c r="H611" s="70" t="s">
        <v>1676</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220</v>
      </c>
      <c r="C612" s="70">
        <v>16</v>
      </c>
      <c r="D612" s="70">
        <v>13</v>
      </c>
      <c r="E612" s="70">
        <v>2019</v>
      </c>
      <c r="F612" s="70" t="s">
        <v>158</v>
      </c>
      <c r="G612" s="70" t="s">
        <v>2322</v>
      </c>
      <c r="H612" s="70" t="s">
        <v>1676</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221</v>
      </c>
      <c r="C613" s="70">
        <v>17</v>
      </c>
      <c r="D613" s="70">
        <v>13</v>
      </c>
      <c r="E613" s="70">
        <v>2020</v>
      </c>
      <c r="F613" s="70" t="s">
        <v>159</v>
      </c>
      <c r="G613" s="70" t="s">
        <v>2322</v>
      </c>
      <c r="H613" s="70" t="s">
        <v>1676</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221</v>
      </c>
      <c r="C614" s="70">
        <v>18</v>
      </c>
      <c r="D614" s="70">
        <v>13</v>
      </c>
      <c r="E614" s="70">
        <v>2021</v>
      </c>
      <c r="F614" s="70" t="s">
        <v>160</v>
      </c>
      <c r="G614" s="70" t="s">
        <v>2322</v>
      </c>
      <c r="H614" s="70" t="s">
        <v>1676</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221</v>
      </c>
      <c r="C615" s="70">
        <v>19</v>
      </c>
      <c r="D615" s="70">
        <v>13</v>
      </c>
      <c r="E615" s="70">
        <v>2022</v>
      </c>
      <c r="F615" s="70" t="s">
        <v>161</v>
      </c>
      <c r="G615" s="1064" t="s">
        <v>2322</v>
      </c>
      <c r="H615" s="70" t="s">
        <v>1676</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221</v>
      </c>
      <c r="C616" s="70">
        <v>20</v>
      </c>
      <c r="D616" s="70">
        <v>13</v>
      </c>
      <c r="E616" s="70">
        <v>2023</v>
      </c>
      <c r="F616" s="70" t="s">
        <v>1539</v>
      </c>
      <c r="G616" s="1064" t="s">
        <v>2322</v>
      </c>
      <c r="H616" s="70" t="s">
        <v>1676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221</v>
      </c>
      <c r="C617" s="70">
        <v>21</v>
      </c>
      <c r="D617" s="70">
        <v>13</v>
      </c>
      <c r="E617" s="70">
        <v>2024</v>
      </c>
      <c r="F617" s="70" t="s">
        <v>1554</v>
      </c>
      <c r="G617" s="70" t="s">
        <v>2322</v>
      </c>
      <c r="H617" s="70" t="s">
        <v>1676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1977</v>
      </c>
      <c r="B9" s="70">
        <v>1</v>
      </c>
      <c r="C9" s="70">
        <v>1</v>
      </c>
      <c r="D9" s="70">
        <v>1</v>
      </c>
      <c r="E9" s="70">
        <v>1990</v>
      </c>
      <c r="F9" s="70" t="s">
        <v>787</v>
      </c>
      <c r="G9" s="1073" t="s">
        <v>1978</v>
      </c>
      <c r="H9" s="70" t="s">
        <v>1979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1980</v>
      </c>
      <c r="B10" s="70">
        <v>2</v>
      </c>
      <c r="C10" s="70">
        <v>2</v>
      </c>
      <c r="D10" s="70">
        <v>1</v>
      </c>
      <c r="E10" s="70">
        <v>2005</v>
      </c>
      <c r="F10" s="70" t="s">
        <v>789</v>
      </c>
      <c r="G10" s="1073" t="s">
        <v>1978</v>
      </c>
      <c r="H10" s="70" t="s">
        <v>1979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1981</v>
      </c>
      <c r="B11" s="70">
        <v>3</v>
      </c>
      <c r="C11" s="70">
        <v>3</v>
      </c>
      <c r="D11" s="70">
        <v>1</v>
      </c>
      <c r="E11" s="70">
        <v>2006</v>
      </c>
      <c r="F11" s="70" t="s">
        <v>790</v>
      </c>
      <c r="G11" s="1073" t="s">
        <v>1978</v>
      </c>
      <c r="H11" s="70" t="s">
        <v>1979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1982</v>
      </c>
      <c r="B12" s="70">
        <v>4</v>
      </c>
      <c r="C12" s="70">
        <v>4</v>
      </c>
      <c r="D12" s="70">
        <v>1</v>
      </c>
      <c r="E12" s="70">
        <v>2007</v>
      </c>
      <c r="F12" s="70" t="s">
        <v>791</v>
      </c>
      <c r="G12" s="1073" t="s">
        <v>1978</v>
      </c>
      <c r="H12" s="70" t="s">
        <v>1979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1983</v>
      </c>
      <c r="B13" s="70">
        <v>5</v>
      </c>
      <c r="C13" s="70">
        <v>5</v>
      </c>
      <c r="D13" s="70">
        <v>1</v>
      </c>
      <c r="E13" s="70">
        <v>2008</v>
      </c>
      <c r="F13" s="70" t="s">
        <v>792</v>
      </c>
      <c r="G13" s="1073" t="s">
        <v>1978</v>
      </c>
      <c r="H13" s="70" t="s">
        <v>1979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1984</v>
      </c>
      <c r="B14" s="70">
        <v>6</v>
      </c>
      <c r="C14" s="70">
        <v>6</v>
      </c>
      <c r="D14" s="70">
        <v>1</v>
      </c>
      <c r="E14" s="70">
        <v>2009</v>
      </c>
      <c r="F14" s="70" t="s">
        <v>176</v>
      </c>
      <c r="G14" s="1073" t="s">
        <v>1978</v>
      </c>
      <c r="H14" s="70" t="s">
        <v>1979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1985</v>
      </c>
      <c r="B15" s="70">
        <v>7</v>
      </c>
      <c r="C15" s="70">
        <v>7</v>
      </c>
      <c r="D15" s="70">
        <v>1</v>
      </c>
      <c r="E15" s="70">
        <v>2010</v>
      </c>
      <c r="F15" s="70" t="s">
        <v>177</v>
      </c>
      <c r="G15" s="1073" t="s">
        <v>1978</v>
      </c>
      <c r="H15" s="70" t="s">
        <v>1979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1986</v>
      </c>
      <c r="B16" s="70">
        <v>8</v>
      </c>
      <c r="C16" s="70">
        <v>8</v>
      </c>
      <c r="D16" s="70">
        <v>1</v>
      </c>
      <c r="E16" s="70">
        <v>2011</v>
      </c>
      <c r="F16" s="70" t="s">
        <v>178</v>
      </c>
      <c r="G16" s="1073" t="s">
        <v>1978</v>
      </c>
      <c r="H16" s="70" t="s">
        <v>1979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1987</v>
      </c>
      <c r="B17" s="70">
        <v>9</v>
      </c>
      <c r="C17" s="70">
        <v>9</v>
      </c>
      <c r="D17" s="70">
        <v>1</v>
      </c>
      <c r="E17" s="70">
        <v>2012</v>
      </c>
      <c r="F17" s="70" t="s">
        <v>179</v>
      </c>
      <c r="G17" s="1073" t="s">
        <v>1978</v>
      </c>
      <c r="H17" s="70" t="s">
        <v>1979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1988</v>
      </c>
      <c r="B18" s="70">
        <v>10</v>
      </c>
      <c r="C18" s="70">
        <v>10</v>
      </c>
      <c r="D18" s="70">
        <v>1</v>
      </c>
      <c r="E18" s="70">
        <v>2013</v>
      </c>
      <c r="F18" s="70" t="s">
        <v>180</v>
      </c>
      <c r="G18" s="1073" t="s">
        <v>1978</v>
      </c>
      <c r="H18" s="70" t="s">
        <v>1979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1989</v>
      </c>
      <c r="B19" s="70">
        <v>11</v>
      </c>
      <c r="C19" s="70">
        <v>11</v>
      </c>
      <c r="D19" s="70">
        <v>1</v>
      </c>
      <c r="E19" s="70">
        <v>2014</v>
      </c>
      <c r="F19" s="70" t="s">
        <v>181</v>
      </c>
      <c r="G19" s="1073" t="s">
        <v>1978</v>
      </c>
      <c r="H19" s="70" t="s">
        <v>1979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1990</v>
      </c>
      <c r="B20" s="70">
        <v>12</v>
      </c>
      <c r="C20" s="70">
        <v>12</v>
      </c>
      <c r="D20" s="70">
        <v>1</v>
      </c>
      <c r="E20" s="70">
        <v>2015</v>
      </c>
      <c r="F20" s="70" t="s">
        <v>182</v>
      </c>
      <c r="G20" s="1073" t="s">
        <v>1978</v>
      </c>
      <c r="H20" s="70" t="s">
        <v>1979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1991</v>
      </c>
      <c r="B21" s="70">
        <v>13</v>
      </c>
      <c r="C21" s="70">
        <v>13</v>
      </c>
      <c r="D21" s="70">
        <v>1</v>
      </c>
      <c r="E21" s="70">
        <v>2016</v>
      </c>
      <c r="F21" s="70" t="s">
        <v>155</v>
      </c>
      <c r="G21" s="1073" t="s">
        <v>1978</v>
      </c>
      <c r="H21" s="70" t="s">
        <v>1979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1992</v>
      </c>
      <c r="B22" s="70">
        <v>14</v>
      </c>
      <c r="C22" s="70">
        <v>14</v>
      </c>
      <c r="D22" s="70">
        <v>1</v>
      </c>
      <c r="E22" s="70">
        <v>2017</v>
      </c>
      <c r="F22" s="70" t="s">
        <v>156</v>
      </c>
      <c r="G22" s="1073" t="s">
        <v>1978</v>
      </c>
      <c r="H22" s="70" t="s">
        <v>1979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1993</v>
      </c>
      <c r="B23" s="70">
        <v>15</v>
      </c>
      <c r="C23" s="70">
        <v>15</v>
      </c>
      <c r="D23" s="70">
        <v>1</v>
      </c>
      <c r="E23" s="70">
        <v>2018</v>
      </c>
      <c r="F23" s="70" t="s">
        <v>183</v>
      </c>
      <c r="G23" s="1073" t="s">
        <v>1978</v>
      </c>
      <c r="H23" s="70" t="s">
        <v>1979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1994</v>
      </c>
      <c r="B24" s="70">
        <v>16</v>
      </c>
      <c r="C24" s="70">
        <v>16</v>
      </c>
      <c r="D24" s="70">
        <v>1</v>
      </c>
      <c r="E24" s="70">
        <v>2019</v>
      </c>
      <c r="F24" s="70" t="s">
        <v>158</v>
      </c>
      <c r="G24" s="1073" t="s">
        <v>1978</v>
      </c>
      <c r="H24" s="70" t="s">
        <v>1979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1995</v>
      </c>
      <c r="B25" s="70">
        <v>17</v>
      </c>
      <c r="C25" s="70">
        <v>17</v>
      </c>
      <c r="D25" s="70">
        <v>1</v>
      </c>
      <c r="E25" s="70">
        <v>2020</v>
      </c>
      <c r="F25" s="70" t="s">
        <v>159</v>
      </c>
      <c r="G25" s="1073" t="s">
        <v>1978</v>
      </c>
      <c r="H25" s="70" t="s">
        <v>1979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1996</v>
      </c>
      <c r="B26" s="70">
        <v>18</v>
      </c>
      <c r="C26" s="70">
        <v>18</v>
      </c>
      <c r="D26" s="70">
        <v>1</v>
      </c>
      <c r="E26" s="70">
        <v>2021</v>
      </c>
      <c r="F26" s="70" t="s">
        <v>160</v>
      </c>
      <c r="G26" s="1073" t="s">
        <v>1978</v>
      </c>
      <c r="H26" s="70" t="s">
        <v>1979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1997</v>
      </c>
      <c r="B27" s="70">
        <v>19</v>
      </c>
      <c r="C27" s="70">
        <v>19</v>
      </c>
      <c r="D27" s="70">
        <v>1</v>
      </c>
      <c r="E27" s="70">
        <v>2022</v>
      </c>
      <c r="F27" s="70" t="s">
        <v>161</v>
      </c>
      <c r="G27" s="1073" t="s">
        <v>1978</v>
      </c>
      <c r="H27" s="70" t="s">
        <v>1979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1998</v>
      </c>
      <c r="B28" s="70">
        <v>20</v>
      </c>
      <c r="C28" s="70">
        <v>20</v>
      </c>
      <c r="D28" s="70">
        <v>1</v>
      </c>
      <c r="E28" s="70">
        <v>2023</v>
      </c>
      <c r="F28" s="70" t="s">
        <v>1539</v>
      </c>
      <c r="G28" s="1073" t="s">
        <v>1978</v>
      </c>
      <c r="H28" s="70" t="s">
        <v>1979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1999</v>
      </c>
      <c r="B29" s="70">
        <v>21</v>
      </c>
      <c r="C29" s="70">
        <v>21</v>
      </c>
      <c r="D29" s="70">
        <v>1</v>
      </c>
      <c r="E29" s="70">
        <v>2024</v>
      </c>
      <c r="F29" s="70" t="s">
        <v>1554</v>
      </c>
      <c r="G29" s="1073" t="s">
        <v>1978</v>
      </c>
      <c r="H29" s="70" t="s">
        <v>1979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1978</v>
      </c>
      <c r="H30" s="70" t="s">
        <v>1979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1978</v>
      </c>
      <c r="H31" s="70" t="s">
        <v>1979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1978</v>
      </c>
      <c r="H32" s="70" t="s">
        <v>1979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1978</v>
      </c>
      <c r="H33" s="70" t="s">
        <v>1979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1978</v>
      </c>
      <c r="H34" s="70" t="s">
        <v>1979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1978</v>
      </c>
      <c r="H35" s="70" t="s">
        <v>1979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1999</v>
      </c>
      <c r="B34" s="70">
        <v>26</v>
      </c>
      <c r="C34" s="70">
        <v>18</v>
      </c>
      <c r="D34" s="70">
        <v>26</v>
      </c>
      <c r="E34" s="70">
        <v>2024</v>
      </c>
      <c r="F34" s="70" t="s">
        <v>1554</v>
      </c>
      <c r="G34" s="1073" t="s">
        <v>1978</v>
      </c>
      <c r="H34" s="70" t="s">
        <v>1979</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2240</v>
      </c>
      <c r="B48" s="70">
        <v>40</v>
      </c>
      <c r="C48" s="70">
        <v>18</v>
      </c>
      <c r="D48" s="70">
        <v>40</v>
      </c>
      <c r="E48" s="70">
        <v>2024</v>
      </c>
      <c r="F48" s="70" t="s">
        <v>1554</v>
      </c>
      <c r="G48" s="1073" t="s">
        <v>2219</v>
      </c>
      <c r="H48" s="70" t="s">
        <v>2220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1997</v>
      </c>
      <c r="B214" s="70">
        <v>206</v>
      </c>
      <c r="C214" s="70">
        <v>16</v>
      </c>
      <c r="D214" s="70">
        <v>26</v>
      </c>
      <c r="E214" s="70">
        <v>2022</v>
      </c>
      <c r="F214" s="70" t="s">
        <v>161</v>
      </c>
      <c r="G214" s="1073" t="s">
        <v>1978</v>
      </c>
      <c r="H214" s="70" t="s">
        <v>1979</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2219</v>
      </c>
      <c r="H228" s="70" t="s">
        <v>2220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1978</v>
      </c>
      <c r="H6" s="77" t="s">
        <v>1979</v>
      </c>
      <c r="I6" s="77" t="s">
        <v>2444</v>
      </c>
      <c r="J6" s="77" t="s">
        <v>2445</v>
      </c>
      <c r="K6" s="1080">
        <v>48</v>
      </c>
      <c r="L6" s="1081">
        <v>32</v>
      </c>
      <c r="M6" s="1044"/>
      <c r="N6" s="988">
        <v>1</v>
      </c>
      <c r="O6" s="77" t="s">
        <v>1710</v>
      </c>
      <c r="P6" s="77" t="s">
        <v>1711</v>
      </c>
      <c r="Q6" s="77" t="s">
        <v>1501</v>
      </c>
      <c r="R6" s="16"/>
      <c r="S6" s="77">
        <v>1</v>
      </c>
      <c r="T6" s="77" t="s">
        <v>1978</v>
      </c>
      <c r="U6" s="77" t="s">
        <v>1979</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2423</v>
      </c>
      <c r="AE9" s="77" t="s">
        <v>2424</v>
      </c>
      <c r="AF9" s="77" t="s">
        <v>1501</v>
      </c>
    </row>
    <row r="10" spans="1:32" ht="12">
      <c r="A10" s="16"/>
      <c r="B10" s="16"/>
      <c r="C10" s="16"/>
      <c r="D10" s="16"/>
      <c r="F10" s="75" t="s">
        <v>1501</v>
      </c>
      <c r="G10" s="76" t="s">
        <v>1978</v>
      </c>
      <c r="H10" s="77" t="s">
        <v>1979</v>
      </c>
      <c r="I10" s="77" t="s">
        <v>2444</v>
      </c>
      <c r="J10" s="77" t="s">
        <v>2445</v>
      </c>
      <c r="K10" s="1079">
        <v>48</v>
      </c>
      <c r="L10" s="1045">
        <v>32</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2352</v>
      </c>
      <c r="AE11" s="77" t="s">
        <v>2353</v>
      </c>
      <c r="AF11" s="77" t="s">
        <v>1501</v>
      </c>
    </row>
    <row r="12" spans="1:32" ht="12">
      <c r="A12" s="16"/>
      <c r="B12" s="16"/>
      <c r="C12" s="16"/>
      <c r="D12" s="16"/>
      <c r="F12" s="75" t="s">
        <v>1505</v>
      </c>
      <c r="G12" s="76" t="s">
        <v>1978</v>
      </c>
      <c r="H12" s="77"/>
      <c r="I12" s="77" t="s">
        <v>1978</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1978</v>
      </c>
      <c r="AE31" s="77" t="s">
        <v>1979</v>
      </c>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2322</v>
      </c>
      <c r="P34" s="77" t="s">
        <v>1676</v>
      </c>
      <c r="Q34" s="77" t="s">
        <v>1501</v>
      </c>
      <c r="R34" s="16"/>
      <c r="S34" s="16"/>
      <c r="T34" s="16"/>
      <c r="U34" s="16"/>
      <c r="V34" s="16"/>
      <c r="W34" s="16"/>
      <c r="X34" s="77">
        <v>29</v>
      </c>
      <c r="Y34" s="692" t="s">
        <v>2322</v>
      </c>
      <c r="Z34" s="77" t="s">
        <v>1676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2219</v>
      </c>
      <c r="AE45" s="77" t="s">
        <v>2220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高取町</v>
      </c>
      <c r="K4" s="70" t="str">
        <f>HLOOKUP(K3,比較地域マスタ!$E$5:$L$6,2,0)</f>
        <v>29401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6.362405548095146</v>
      </c>
      <c r="BB5" s="29"/>
      <c r="BC5" s="17"/>
      <c r="BD5" s="1005">
        <f>SUM(BC6:BC8)</f>
        <v>4.9734779699246578</v>
      </c>
      <c r="BE5" s="29"/>
      <c r="BF5" s="17"/>
      <c r="BG5" s="1005">
        <f>AK35</f>
        <v>3.645763128901534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5.7544116094382138</v>
      </c>
      <c r="BA6" s="17"/>
      <c r="BB6" s="29"/>
      <c r="BC6" s="1005">
        <f>O32</f>
        <v>4.3992227836320543</v>
      </c>
      <c r="BD6" s="17"/>
      <c r="BE6" s="29"/>
      <c r="BF6" s="1005">
        <f>AK36</f>
        <v>3.2058414650461735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0.60799393865693241</v>
      </c>
      <c r="BA7" s="17"/>
      <c r="BB7" s="29"/>
      <c r="BC7" s="1005">
        <f>O33</f>
        <v>0.35972570976367968</v>
      </c>
      <c r="BD7" s="17"/>
      <c r="BE7" s="29"/>
      <c r="BF7" s="1005">
        <f t="shared" ref="BF7:BF8" si="0">AK37</f>
        <v>0.2681839214383186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0.21452947652892401</v>
      </c>
      <c r="BD8" s="17"/>
      <c r="BE8" s="29"/>
      <c r="BF8" s="1005">
        <f t="shared" si="0"/>
        <v>0.1717377424170419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36.005294232187389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5.0743289265132372</v>
      </c>
      <c r="BA9" s="1005">
        <f>AZ9</f>
        <v>5.0743289265132372</v>
      </c>
      <c r="BB9" s="29"/>
      <c r="BC9" s="1005">
        <f>O35</f>
        <v>7.6186840717146742</v>
      </c>
      <c r="BD9" s="1005">
        <f>BC9</f>
        <v>7.6186840717146742</v>
      </c>
      <c r="BE9" s="29"/>
      <c r="BF9" s="1005">
        <f>AK39</f>
        <v>5.9575517478017561</v>
      </c>
      <c r="BG9" s="1005">
        <f>AK39</f>
        <v>5.9575517478017561</v>
      </c>
      <c r="BH9" s="29"/>
    </row>
    <row r="10" spans="1:62" ht="17.100000000000001" customHeight="1" thickBot="1">
      <c r="B10" s="323"/>
      <c r="C10" s="324"/>
      <c r="D10" s="326"/>
      <c r="E10" s="326"/>
      <c r="F10" s="326"/>
      <c r="G10" s="325"/>
      <c r="H10" s="325"/>
      <c r="I10" s="326"/>
      <c r="J10" s="327"/>
      <c r="K10" s="334"/>
      <c r="L10" s="246" t="s">
        <v>114</v>
      </c>
      <c r="M10" s="246"/>
      <c r="N10" s="563"/>
      <c r="O10" s="906">
        <f>SUM(O11:O13)</f>
        <v>6.362405548095146</v>
      </c>
      <c r="P10" s="453">
        <f t="shared" ref="P10:P22" si="1">O10/$O$9</f>
        <v>0.17670750048773085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8.262350089954559</v>
      </c>
      <c r="BA10" s="1005">
        <f>AZ10</f>
        <v>8.262350089954559</v>
      </c>
      <c r="BB10" s="29"/>
      <c r="BC10" s="1005">
        <f>O36</f>
        <v>11.535753655517389</v>
      </c>
      <c r="BD10" s="1005">
        <f>BC10</f>
        <v>11.535753655517389</v>
      </c>
      <c r="BE10" s="29"/>
      <c r="BF10" s="1005">
        <f>AK40</f>
        <v>7.1973648939329617</v>
      </c>
      <c r="BG10" s="1005">
        <f>AK40</f>
        <v>7.1973648939329617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5.7544116094382138</v>
      </c>
      <c r="P11" s="454">
        <f t="shared" si="1"/>
        <v>0.15982126329338492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15.559039111897924</v>
      </c>
      <c r="BB11" s="29"/>
      <c r="BC11" s="1005"/>
      <c r="BD11" s="1005">
        <f>SUM(BC12:BC14)</f>
        <v>13.441204137914447</v>
      </c>
      <c r="BE11" s="29"/>
      <c r="BF11" s="17"/>
      <c r="BG11" s="1005">
        <f>AK41</f>
        <v>10.255025142953373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0.60799393865693241</v>
      </c>
      <c r="P12" s="454">
        <f t="shared" si="1"/>
        <v>1.6886237194345951E-2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15.089256348614562</v>
      </c>
      <c r="BA12" s="17"/>
      <c r="BB12" s="29"/>
      <c r="BC12" s="1005">
        <f>O38</f>
        <v>12.86978353742861</v>
      </c>
      <c r="BD12" s="17"/>
      <c r="BE12" s="29"/>
      <c r="BF12" s="1005">
        <f>AK42</f>
        <v>9.8837919161037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0.46978276328336199</v>
      </c>
      <c r="BA13" s="17"/>
      <c r="BB13" s="29"/>
      <c r="BC13" s="1005">
        <f>O41</f>
        <v>0.57142060048583698</v>
      </c>
      <c r="BD13" s="17"/>
      <c r="BE13" s="29"/>
      <c r="BF13" s="1005">
        <f>AK45</f>
        <v>0.37123322684967336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5.0743289265132372</v>
      </c>
      <c r="P14" s="453">
        <f t="shared" si="1"/>
        <v>0.14093285542371645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8.262350089954559</v>
      </c>
      <c r="P15" s="453">
        <f t="shared" si="1"/>
        <v>0.22947597752355892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0.74717055572651725</v>
      </c>
      <c r="BA15" s="1005">
        <f>AZ15</f>
        <v>0.74717055572651725</v>
      </c>
      <c r="BB15" s="29"/>
      <c r="BC15" s="1005">
        <f>O43</f>
        <v>0.53896719341237653</v>
      </c>
      <c r="BD15" s="1005">
        <f>BC15</f>
        <v>0.53896719341237653</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15.559039111897924</v>
      </c>
      <c r="P16" s="453">
        <f t="shared" si="1"/>
        <v>0.43213198069045977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15.089256348614562</v>
      </c>
      <c r="P17" s="454">
        <f t="shared" si="1"/>
        <v>0.41908437829471562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8.5972517597423828</v>
      </c>
      <c r="P18" s="454">
        <f t="shared" si="1"/>
        <v>0.23877743379352143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6.4920045888721791</v>
      </c>
      <c r="P19" s="454">
        <f t="shared" si="1"/>
        <v>0.18030694450119419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0.46978276328336199</v>
      </c>
      <c r="P20" s="454">
        <f t="shared" si="1"/>
        <v>1.3047602395744172E-2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0.74717055572651725</v>
      </c>
      <c r="P22" s="612">
        <f t="shared" si="1"/>
        <v>2.0751685874533826E-2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3.6941270366879042</v>
      </c>
      <c r="AZ22" s="1005">
        <f t="shared" si="3"/>
        <v>3.9421750749719413</v>
      </c>
      <c r="BA22" s="1005">
        <f t="shared" si="3"/>
        <v>5.2451221100080909</v>
      </c>
      <c r="BB22" s="1005">
        <f t="shared" si="3"/>
        <v>4.9411983363438825</v>
      </c>
      <c r="BC22" s="1005">
        <f t="shared" si="3"/>
        <v>4.9734779699246578</v>
      </c>
      <c r="BD22" s="1005">
        <f t="shared" si="3"/>
        <v>4.4864964203568221</v>
      </c>
      <c r="BE22" s="1005">
        <f t="shared" si="3"/>
        <v>4.9392283423079766</v>
      </c>
      <c r="BF22" s="1005">
        <f t="shared" si="3"/>
        <v>5.4368103596293604</v>
      </c>
      <c r="BG22" s="1005">
        <f t="shared" si="3"/>
        <v>4.2821229586807394</v>
      </c>
      <c r="BH22" s="1005">
        <f t="shared" si="3"/>
        <v>3.4041454068272863</v>
      </c>
      <c r="BI22" s="1005">
        <f t="shared" si="3"/>
        <v>3.1716692659175276</v>
      </c>
      <c r="BJ22" s="1005">
        <f t="shared" si="3"/>
        <v>4.3761874209607727</v>
      </c>
      <c r="BK22" s="1005">
        <f t="shared" si="3"/>
        <v>3.5228115606246866</v>
      </c>
      <c r="BL22" s="1005">
        <f t="shared" si="3"/>
        <v>3.645763128901534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5.4622322641543164</v>
      </c>
      <c r="AZ23" s="1005">
        <f t="shared" ref="AZ23:BL23" si="4">Y39</f>
        <v>5.9215678402460012</v>
      </c>
      <c r="BA23" s="1005">
        <f t="shared" si="4"/>
        <v>7.2461407470933414</v>
      </c>
      <c r="BB23" s="1005">
        <f t="shared" si="4"/>
        <v>7.4329505870979924</v>
      </c>
      <c r="BC23" s="1005">
        <f t="shared" si="4"/>
        <v>7.6186840717146742</v>
      </c>
      <c r="BD23" s="1005">
        <f t="shared" si="4"/>
        <v>8.8720427696249633</v>
      </c>
      <c r="BE23" s="1005">
        <f t="shared" si="4"/>
        <v>9.1872231525566939</v>
      </c>
      <c r="BF23" s="1005">
        <f t="shared" si="4"/>
        <v>8.0634859963580343</v>
      </c>
      <c r="BG23" s="1005">
        <f t="shared" si="4"/>
        <v>7.2569862608793532</v>
      </c>
      <c r="BH23" s="1005">
        <f t="shared" si="4"/>
        <v>6.4266857043637495</v>
      </c>
      <c r="BI23" s="1005">
        <f t="shared" si="4"/>
        <v>5.7274198209206233</v>
      </c>
      <c r="BJ23" s="1005">
        <f t="shared" si="4"/>
        <v>5.1481704185589683</v>
      </c>
      <c r="BK23" s="1005">
        <f t="shared" si="4"/>
        <v>5.1899700365018928</v>
      </c>
      <c r="BL23" s="1005">
        <f t="shared" si="4"/>
        <v>5.9575517478017561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7.8348693066334398</v>
      </c>
      <c r="AZ24" s="1005">
        <f t="shared" ref="AZ24:BL24" si="5">Y40</f>
        <v>7.7274898595705839</v>
      </c>
      <c r="BA24" s="1005">
        <f t="shared" si="5"/>
        <v>9.8094848575051401</v>
      </c>
      <c r="BB24" s="1005">
        <f t="shared" si="5"/>
        <v>11.210198016884981</v>
      </c>
      <c r="BC24" s="1005">
        <f t="shared" si="5"/>
        <v>11.535753655517389</v>
      </c>
      <c r="BD24" s="1005">
        <f t="shared" si="5"/>
        <v>11.23966333870688</v>
      </c>
      <c r="BE24" s="1005">
        <f t="shared" si="5"/>
        <v>10.25373514741133</v>
      </c>
      <c r="BF24" s="1005">
        <f t="shared" si="5"/>
        <v>10.571941449145028</v>
      </c>
      <c r="BG24" s="1005">
        <f t="shared" si="5"/>
        <v>9.1923916560345766</v>
      </c>
      <c r="BH24" s="1005">
        <f t="shared" si="5"/>
        <v>7.101289400523358</v>
      </c>
      <c r="BI24" s="1005">
        <f t="shared" si="5"/>
        <v>7.5416342450335474</v>
      </c>
      <c r="BJ24" s="1005">
        <f t="shared" si="5"/>
        <v>6.7956960736458552</v>
      </c>
      <c r="BK24" s="1005">
        <f t="shared" si="5"/>
        <v>6.7592972502216488</v>
      </c>
      <c r="BL24" s="1005">
        <f t="shared" si="5"/>
        <v>7.1973648939329617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14.31904178366411</v>
      </c>
      <c r="AZ25" s="1005">
        <f t="shared" ref="AZ25:BL25" si="6">Y41</f>
        <v>14.289121816480762</v>
      </c>
      <c r="BA25" s="1005">
        <f t="shared" si="6"/>
        <v>14.065684347843375</v>
      </c>
      <c r="BB25" s="1005">
        <f t="shared" si="6"/>
        <v>13.893527958315149</v>
      </c>
      <c r="BC25" s="1005">
        <f t="shared" si="6"/>
        <v>13.441204137914447</v>
      </c>
      <c r="BD25" s="1005">
        <f t="shared" si="6"/>
        <v>12.977048023068541</v>
      </c>
      <c r="BE25" s="1005">
        <f t="shared" si="6"/>
        <v>12.725626750662242</v>
      </c>
      <c r="BF25" s="1005">
        <f t="shared" si="6"/>
        <v>12.216910620060679</v>
      </c>
      <c r="BG25" s="1005">
        <f t="shared" si="6"/>
        <v>11.894945205849984</v>
      </c>
      <c r="BH25" s="1005">
        <f t="shared" si="6"/>
        <v>11.586468534429178</v>
      </c>
      <c r="BI25" s="1005">
        <f t="shared" si="6"/>
        <v>11.351818631240253</v>
      </c>
      <c r="BJ25" s="1005">
        <f t="shared" si="6"/>
        <v>10.187298872842115</v>
      </c>
      <c r="BK25" s="1005">
        <f t="shared" si="6"/>
        <v>10.096884914243216</v>
      </c>
      <c r="BL25" s="1005">
        <f t="shared" si="6"/>
        <v>10.255025142953373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0.58169680080470032</v>
      </c>
      <c r="AZ26" s="1005">
        <f t="shared" si="7"/>
        <v>0.63646610050111529</v>
      </c>
      <c r="BA26" s="1005">
        <f t="shared" si="7"/>
        <v>0.7139995034167741</v>
      </c>
      <c r="BB26" s="1005">
        <f t="shared" si="7"/>
        <v>0.57683755526400005</v>
      </c>
      <c r="BC26" s="1005">
        <f t="shared" si="7"/>
        <v>0.53896719341237653</v>
      </c>
      <c r="BD26" s="1005">
        <f t="shared" si="7"/>
        <v>0.47283459999659011</v>
      </c>
      <c r="BE26" s="1005">
        <f t="shared" si="7"/>
        <v>0.55928794864118025</v>
      </c>
      <c r="BF26" s="1005">
        <f t="shared" si="7"/>
        <v>0.38778053727997314</v>
      </c>
      <c r="BG26" s="1005">
        <f t="shared" si="7"/>
        <v>0.34287430240949451</v>
      </c>
      <c r="BH26" s="1005">
        <f t="shared" si="7"/>
        <v>0.40364517661918731</v>
      </c>
      <c r="BI26" s="1005">
        <f t="shared" si="7"/>
        <v>3.4744150441401285E-2</v>
      </c>
      <c r="BJ26" s="1005">
        <f t="shared" si="7"/>
        <v>3.5081838157694001E-2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31.891967191944474</v>
      </c>
      <c r="AZ27" s="1005">
        <f t="shared" si="8"/>
        <v>32.516820691770405</v>
      </c>
      <c r="BA27" s="1005">
        <f t="shared" si="8"/>
        <v>37.080431565866718</v>
      </c>
      <c r="BB27" s="1005">
        <f t="shared" si="8"/>
        <v>38.054712453906006</v>
      </c>
      <c r="BC27" s="1005">
        <f t="shared" si="8"/>
        <v>38.108087028483546</v>
      </c>
      <c r="BD27" s="1005">
        <f t="shared" si="8"/>
        <v>38.048085151753796</v>
      </c>
      <c r="BE27" s="1005">
        <f t="shared" si="8"/>
        <v>37.665101341579422</v>
      </c>
      <c r="BF27" s="1005">
        <f t="shared" si="8"/>
        <v>36.676928962473077</v>
      </c>
      <c r="BG27" s="1005">
        <f t="shared" si="8"/>
        <v>32.969320383854146</v>
      </c>
      <c r="BH27" s="1005">
        <f t="shared" si="8"/>
        <v>28.922234222762761</v>
      </c>
      <c r="BI27" s="1005">
        <f t="shared" si="8"/>
        <v>27.827286113553352</v>
      </c>
      <c r="BJ27" s="1005">
        <f t="shared" si="8"/>
        <v>26.542434624165402</v>
      </c>
      <c r="BK27" s="1005">
        <f t="shared" si="8"/>
        <v>25.568963761591444</v>
      </c>
      <c r="BL27" s="1005">
        <f t="shared" si="8"/>
        <v>27.055704913589622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38.108087028483546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4.9734779699246578</v>
      </c>
      <c r="P31" s="453">
        <f t="shared" ref="P31:P43" si="9">O31/$O$30</f>
        <v>0.13050977778567779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4.3992227836320543</v>
      </c>
      <c r="P32" s="454">
        <f t="shared" si="9"/>
        <v>0.11544066172473824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0.35972570976367968</v>
      </c>
      <c r="P33" s="454">
        <f t="shared" si="9"/>
        <v>9.4396160451403911E-3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0.21452947652892401</v>
      </c>
      <c r="P34" s="454">
        <f t="shared" si="9"/>
        <v>5.6295000157991631E-3</v>
      </c>
      <c r="Q34" s="328"/>
      <c r="R34" s="13"/>
      <c r="S34" s="323"/>
      <c r="T34" s="563" t="s">
        <v>112</v>
      </c>
      <c r="U34" s="332"/>
      <c r="V34" s="332"/>
      <c r="W34" s="332"/>
      <c r="X34" s="893">
        <f>X35+X39+X40+X41+X47</f>
        <v>31.891967191944474</v>
      </c>
      <c r="Y34" s="894">
        <f t="shared" ref="Y34:AK34" si="10">Y35+Y39+Y40+Y41+Y47</f>
        <v>32.516820691770405</v>
      </c>
      <c r="Z34" s="894">
        <f t="shared" si="10"/>
        <v>37.080431565866718</v>
      </c>
      <c r="AA34" s="894">
        <f t="shared" si="10"/>
        <v>38.054712453906006</v>
      </c>
      <c r="AB34" s="894">
        <f t="shared" si="10"/>
        <v>38.108087028483546</v>
      </c>
      <c r="AC34" s="894">
        <f t="shared" si="10"/>
        <v>38.048085151753796</v>
      </c>
      <c r="AD34" s="894">
        <f t="shared" si="10"/>
        <v>37.665101341579422</v>
      </c>
      <c r="AE34" s="894">
        <f t="shared" si="10"/>
        <v>36.676928962473077</v>
      </c>
      <c r="AF34" s="894">
        <f t="shared" si="10"/>
        <v>32.969320383854146</v>
      </c>
      <c r="AG34" s="894">
        <f t="shared" si="10"/>
        <v>28.922234222762761</v>
      </c>
      <c r="AH34" s="894">
        <f t="shared" si="10"/>
        <v>27.827286113553352</v>
      </c>
      <c r="AI34" s="894">
        <f t="shared" si="10"/>
        <v>26.542434624165402</v>
      </c>
      <c r="AJ34" s="894">
        <f t="shared" si="10"/>
        <v>25.568963761591444</v>
      </c>
      <c r="AK34" s="895">
        <f t="shared" si="10"/>
        <v>27.055704913589622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7.6186840717146742</v>
      </c>
      <c r="P35" s="453">
        <f t="shared" si="9"/>
        <v>0.19992302594512701</v>
      </c>
      <c r="Q35" s="328"/>
      <c r="R35" s="13"/>
      <c r="S35" s="323"/>
      <c r="T35" s="334"/>
      <c r="U35" s="246" t="s">
        <v>114</v>
      </c>
      <c r="V35" s="344"/>
      <c r="W35" s="344"/>
      <c r="X35" s="896">
        <f>SUM(X36:X38)</f>
        <v>3.6941270366879042</v>
      </c>
      <c r="Y35" s="897">
        <f t="shared" ref="Y35:AK35" si="11">SUM(Y36:Y38)</f>
        <v>3.9421750749719413</v>
      </c>
      <c r="Z35" s="897">
        <f t="shared" si="11"/>
        <v>5.2451221100080909</v>
      </c>
      <c r="AA35" s="897">
        <f t="shared" si="11"/>
        <v>4.9411983363438825</v>
      </c>
      <c r="AB35" s="897">
        <f t="shared" si="11"/>
        <v>4.9734779699246578</v>
      </c>
      <c r="AC35" s="897">
        <f t="shared" si="11"/>
        <v>4.4864964203568221</v>
      </c>
      <c r="AD35" s="897">
        <f t="shared" si="11"/>
        <v>4.9392283423079766</v>
      </c>
      <c r="AE35" s="897">
        <f t="shared" si="11"/>
        <v>5.4368103596293604</v>
      </c>
      <c r="AF35" s="897">
        <f t="shared" si="11"/>
        <v>4.2821229586807394</v>
      </c>
      <c r="AG35" s="897">
        <f t="shared" si="11"/>
        <v>3.4041454068272863</v>
      </c>
      <c r="AH35" s="897">
        <f t="shared" si="11"/>
        <v>3.1716692659175276</v>
      </c>
      <c r="AI35" s="897">
        <f t="shared" si="11"/>
        <v>4.3761874209607727</v>
      </c>
      <c r="AJ35" s="897">
        <f t="shared" si="11"/>
        <v>3.5228115606246866</v>
      </c>
      <c r="AK35" s="898">
        <f t="shared" si="11"/>
        <v>3.645763128901534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11.535753655517389</v>
      </c>
      <c r="P36" s="453">
        <f t="shared" si="9"/>
        <v>0.30271143358350933</v>
      </c>
      <c r="Q36" s="328"/>
      <c r="R36" s="13"/>
      <c r="S36" s="356" t="s">
        <v>184</v>
      </c>
      <c r="T36" s="335"/>
      <c r="U36" s="346"/>
      <c r="V36" s="336" t="s">
        <v>184</v>
      </c>
      <c r="W36" s="357"/>
      <c r="X36" s="899">
        <f>VLOOKUP(年度マスタ!$K$4&amp;"_"&amp;X$33,データシート1!$A:$BT,MATCH("aa_"&amp;$S36,データシート1!$A$1:$BT$1,0),0)</f>
        <v>3.1092927022474952</v>
      </c>
      <c r="Y36" s="900">
        <f>VLOOKUP(年度マスタ!$K$4&amp;"_"&amp;Y$33,データシート1!$A:$BT,MATCH("aa_"&amp;$S36,データシート1!$A$1:$BT$1,0),0)</f>
        <v>3.335082681515666</v>
      </c>
      <c r="Z36" s="900">
        <f>VLOOKUP(年度マスタ!$K$4&amp;"_"&amp;Z$33,データシート1!$A:$BT,MATCH("aa_"&amp;$S36,データシート1!$A$1:$BT$1,0),0)</f>
        <v>4.560824057199377</v>
      </c>
      <c r="AA36" s="900">
        <f>VLOOKUP(年度マスタ!$K$4&amp;"_"&amp;AA$33,データシート1!$A:$BT,MATCH("aa_"&amp;$S36,データシート1!$A$1:$BT$1,0),0)</f>
        <v>4.2721971784715764</v>
      </c>
      <c r="AB36" s="900">
        <f>VLOOKUP(年度マスタ!$K$4&amp;"_"&amp;AB$33,データシート1!$A:$BT,MATCH("aa_"&amp;$S36,データシート1!$A$1:$BT$1,0),0)</f>
        <v>4.3992227836320543</v>
      </c>
      <c r="AC36" s="900">
        <f>VLOOKUP(年度マスタ!$K$4&amp;"_"&amp;AC$33,データシート1!$A:$BT,MATCH("aa_"&amp;$S36,データシート1!$A$1:$BT$1,0),0)</f>
        <v>3.8876082725107999</v>
      </c>
      <c r="AD36" s="900">
        <f>VLOOKUP(年度マスタ!$K$4&amp;"_"&amp;AD$33,データシート1!$A:$BT,MATCH("aa_"&amp;$S36,データシート1!$A$1:$BT$1,0),0)</f>
        <v>4.2826496305644959</v>
      </c>
      <c r="AE36" s="900">
        <f>VLOOKUP(年度マスタ!$K$4&amp;"_"&amp;AE$33,データシート1!$A:$BT,MATCH("aa_"&amp;$S36,データシート1!$A$1:$BT$1,0),0)</f>
        <v>4.7692745847596312</v>
      </c>
      <c r="AF36" s="900">
        <f>VLOOKUP(年度マスタ!$K$4&amp;"_"&amp;AF$33,データシート1!$A:$BT,MATCH("aa_"&amp;$S36,データシート1!$A$1:$BT$1,0),0)</f>
        <v>3.655826101000438</v>
      </c>
      <c r="AG36" s="900">
        <f>VLOOKUP(年度マスタ!$K$4&amp;"_"&amp;AG$33,データシート1!$A:$BT,MATCH("aa_"&amp;$S36,データシート1!$A$1:$BT$1,0),0)</f>
        <v>2.8467120055397905</v>
      </c>
      <c r="AH36" s="900">
        <f>VLOOKUP(年度マスタ!$K$4&amp;"_"&amp;AH$33,データシート1!$A:$BT,MATCH("aa_"&amp;$S36,データシート1!$A$1:$BT$1,0),0)</f>
        <v>2.6394384778110318</v>
      </c>
      <c r="AI36" s="900">
        <f>VLOOKUP(年度マスタ!$K$4&amp;"_"&amp;AI$33,データシート1!$A:$BT,MATCH("aa_"&amp;$S36,データシート1!$A$1:$BT$1,0),0)</f>
        <v>3.9115533726365581</v>
      </c>
      <c r="AJ36" s="900">
        <f>VLOOKUP(年度マスタ!$K$4&amp;"_"&amp;AJ$33,データシート1!$A:$BT,MATCH("aa_"&amp;$S36,データシート1!$A$1:$BT$1,0),0)</f>
        <v>3.0231236503223471</v>
      </c>
      <c r="AK36" s="901">
        <f>VLOOKUP(年度マスタ!$K$4&amp;"_"&amp;AK$33,データシート1!$A:$BT,MATCH("aa_"&amp;$S36,データシート1!$A$1:$BT$1,0),0)</f>
        <v>3.2058414650461735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13.441204137914447</v>
      </c>
      <c r="P37" s="453">
        <f t="shared" si="9"/>
        <v>0.35271264411325448</v>
      </c>
      <c r="Q37" s="328"/>
      <c r="R37" s="13"/>
      <c r="S37" s="356" t="s">
        <v>187</v>
      </c>
      <c r="T37" s="335"/>
      <c r="U37" s="346"/>
      <c r="V37" s="336" t="s">
        <v>194</v>
      </c>
      <c r="W37" s="357"/>
      <c r="X37" s="899">
        <f>VLOOKUP(年度マスタ!$K$4&amp;"_"&amp;X$33,データシート1!$A:$BT,MATCH("aa_"&amp;$S37,データシート1!$A$1:$BT$1,0),0)</f>
        <v>0.28084629834776043</v>
      </c>
      <c r="Y37" s="900">
        <f>VLOOKUP(年度マスタ!$K$4&amp;"_"&amp;Y$33,データシート1!$A:$BT,MATCH("aa_"&amp;$S37,データシート1!$A$1:$BT$1,0),0)</f>
        <v>0.31355280329128549</v>
      </c>
      <c r="Z37" s="900">
        <f>VLOOKUP(年度マスタ!$K$4&amp;"_"&amp;Z$33,データシート1!$A:$BT,MATCH("aa_"&amp;$S37,データシート1!$A$1:$BT$1,0),0)</f>
        <v>0.44816070543759162</v>
      </c>
      <c r="AA37" s="900">
        <f>VLOOKUP(年度マスタ!$K$4&amp;"_"&amp;AA$33,データシート1!$A:$BT,MATCH("aa_"&amp;$S37,データシート1!$A$1:$BT$1,0),0)</f>
        <v>0.43599201809274052</v>
      </c>
      <c r="AB37" s="900">
        <f>VLOOKUP(年度マスタ!$K$4&amp;"_"&amp;AB$33,データシート1!$A:$BT,MATCH("aa_"&amp;$S37,データシート1!$A$1:$BT$1,0),0)</f>
        <v>0.35972570976367968</v>
      </c>
      <c r="AC37" s="900">
        <f>VLOOKUP(年度マスタ!$K$4&amp;"_"&amp;AC$33,データシート1!$A:$BT,MATCH("aa_"&amp;$S37,データシート1!$A$1:$BT$1,0),0)</f>
        <v>0.40829389774417252</v>
      </c>
      <c r="AD37" s="900">
        <f>VLOOKUP(年度マスタ!$K$4&amp;"_"&amp;AD$33,データシート1!$A:$BT,MATCH("aa_"&amp;$S37,データシート1!$A$1:$BT$1,0),0)</f>
        <v>0.42632309022544562</v>
      </c>
      <c r="AE37" s="900">
        <f>VLOOKUP(年度マスタ!$K$4&amp;"_"&amp;AE$33,データシート1!$A:$BT,MATCH("aa_"&amp;$S37,データシート1!$A$1:$BT$1,0),0)</f>
        <v>0.4223729278944483</v>
      </c>
      <c r="AF37" s="900">
        <f>VLOOKUP(年度マスタ!$K$4&amp;"_"&amp;AF$33,データシート1!$A:$BT,MATCH("aa_"&amp;$S37,データシート1!$A$1:$BT$1,0),0)</f>
        <v>0.41634612179539016</v>
      </c>
      <c r="AG37" s="900">
        <f>VLOOKUP(年度マスタ!$K$4&amp;"_"&amp;AG$33,データシート1!$A:$BT,MATCH("aa_"&amp;$S37,データシート1!$A$1:$BT$1,0),0)</f>
        <v>0.37149817845996047</v>
      </c>
      <c r="AH37" s="900">
        <f>VLOOKUP(年度マスタ!$K$4&amp;"_"&amp;AH$33,データシート1!$A:$BT,MATCH("aa_"&amp;$S37,データシート1!$A$1:$BT$1,0),0)</f>
        <v>0.3447489795214313</v>
      </c>
      <c r="AI37" s="900">
        <f>VLOOKUP(年度マスタ!$K$4&amp;"_"&amp;AI$33,データシート1!$A:$BT,MATCH("aa_"&amp;$S37,データシート1!$A$1:$BT$1,0),0)</f>
        <v>0.28400940487471182</v>
      </c>
      <c r="AJ37" s="900">
        <f>VLOOKUP(年度マスタ!$K$4&amp;"_"&amp;AJ$33,データシート1!$A:$BT,MATCH("aa_"&amp;$S37,データシート1!$A$1:$BT$1,0),0)</f>
        <v>0.29796185198202352</v>
      </c>
      <c r="AK37" s="901">
        <f>VLOOKUP(年度マスタ!$K$4&amp;"_"&amp;AK$33,データシート1!$A:$BT,MATCH("aa_"&amp;$S37,データシート1!$A$1:$BT$1,0),0)</f>
        <v>0.2681839214383186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12.86978353742861</v>
      </c>
      <c r="P38" s="454">
        <f t="shared" si="9"/>
        <v>0.33771791084158087</v>
      </c>
      <c r="Q38" s="328"/>
      <c r="R38" s="13"/>
      <c r="S38" s="356" t="s">
        <v>188</v>
      </c>
      <c r="T38" s="335"/>
      <c r="U38" s="348"/>
      <c r="V38" s="358" t="s">
        <v>197</v>
      </c>
      <c r="W38" s="358"/>
      <c r="X38" s="899">
        <f>VLOOKUP(年度マスタ!$K$4&amp;"_"&amp;X$33,データシート1!$A:$BT,MATCH("aa_"&amp;$S38,データシート1!$A$1:$BT$1,0),0)</f>
        <v>0.30398803609264857</v>
      </c>
      <c r="Y38" s="900">
        <f>VLOOKUP(年度マスタ!$K$4&amp;"_"&amp;Y$33,データシート1!$A:$BT,MATCH("aa_"&amp;$S38,データシート1!$A$1:$BT$1,0),0)</f>
        <v>0.29353959016498982</v>
      </c>
      <c r="Z38" s="900">
        <f>VLOOKUP(年度マスタ!$K$4&amp;"_"&amp;Z$33,データシート1!$A:$BT,MATCH("aa_"&amp;$S38,データシート1!$A$1:$BT$1,0),0)</f>
        <v>0.23613734737112199</v>
      </c>
      <c r="AA38" s="900">
        <f>VLOOKUP(年度マスタ!$K$4&amp;"_"&amp;AA$33,データシート1!$A:$BT,MATCH("aa_"&amp;$S38,データシート1!$A$1:$BT$1,0),0)</f>
        <v>0.23300913977956589</v>
      </c>
      <c r="AB38" s="900">
        <f>VLOOKUP(年度マスタ!$K$4&amp;"_"&amp;AB$33,データシート1!$A:$BT,MATCH("aa_"&amp;$S38,データシート1!$A$1:$BT$1,0),0)</f>
        <v>0.21452947652892401</v>
      </c>
      <c r="AC38" s="900">
        <f>VLOOKUP(年度マスタ!$K$4&amp;"_"&amp;AC$33,データシート1!$A:$BT,MATCH("aa_"&amp;$S38,データシート1!$A$1:$BT$1,0),0)</f>
        <v>0.1905942501018496</v>
      </c>
      <c r="AD38" s="900">
        <f>VLOOKUP(年度マスタ!$K$4&amp;"_"&amp;AD$33,データシート1!$A:$BT,MATCH("aa_"&amp;$S38,データシート1!$A$1:$BT$1,0),0)</f>
        <v>0.23025562151803461</v>
      </c>
      <c r="AE38" s="900">
        <f>VLOOKUP(年度マスタ!$K$4&amp;"_"&amp;AE$33,データシート1!$A:$BT,MATCH("aa_"&amp;$S38,データシート1!$A$1:$BT$1,0),0)</f>
        <v>0.24516284697528046</v>
      </c>
      <c r="AF38" s="900">
        <f>VLOOKUP(年度マスタ!$K$4&amp;"_"&amp;AF$33,データシート1!$A:$BT,MATCH("aa_"&amp;$S38,データシート1!$A$1:$BT$1,0),0)</f>
        <v>0.20995073588491156</v>
      </c>
      <c r="AG38" s="900">
        <f>VLOOKUP(年度マスタ!$K$4&amp;"_"&amp;AG$33,データシート1!$A:$BT,MATCH("aa_"&amp;$S38,データシート1!$A$1:$BT$1,0),0)</f>
        <v>0.18593522282753533</v>
      </c>
      <c r="AH38" s="900">
        <f>VLOOKUP(年度マスタ!$K$4&amp;"_"&amp;AH$33,データシート1!$A:$BT,MATCH("aa_"&amp;$S38,データシート1!$A$1:$BT$1,0),0)</f>
        <v>0.18748180858506489</v>
      </c>
      <c r="AI38" s="900">
        <f>VLOOKUP(年度マスタ!$K$4&amp;"_"&amp;AI$33,データシート1!$A:$BT,MATCH("aa_"&amp;$S38,データシート1!$A$1:$BT$1,0),0)</f>
        <v>0.18062464344950277</v>
      </c>
      <c r="AJ38" s="900">
        <f>VLOOKUP(年度マスタ!$K$4&amp;"_"&amp;AJ$33,データシート1!$A:$BT,MATCH("aa_"&amp;$S38,データシート1!$A$1:$BT$1,0),0)</f>
        <v>0.20172605832031593</v>
      </c>
      <c r="AK38" s="901">
        <f>VLOOKUP(年度マスタ!$K$4&amp;"_"&amp;AK$33,データシート1!$A:$BT,MATCH("aa_"&amp;$S38,データシート1!$A$1:$BT$1,0),0)</f>
        <v>0.1717377424170419</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7.6046699658673633</v>
      </c>
      <c r="P39" s="454">
        <f t="shared" si="9"/>
        <v>0.19955527970174208</v>
      </c>
      <c r="Q39" s="328"/>
      <c r="R39" s="13"/>
      <c r="S39" s="356" t="s">
        <v>189</v>
      </c>
      <c r="T39" s="335"/>
      <c r="U39" s="343" t="s">
        <v>199</v>
      </c>
      <c r="V39" s="344"/>
      <c r="W39" s="344"/>
      <c r="X39" s="896">
        <f>VLOOKUP(年度マスタ!$K$4&amp;"_"&amp;X$33,データシート1!$A:$BT,MATCH("aa_"&amp;$S39,データシート1!$A$1:$BT$1,0),0)</f>
        <v>5.4622322641543164</v>
      </c>
      <c r="Y39" s="897">
        <f>VLOOKUP(年度マスタ!$K$4&amp;"_"&amp;Y$33,データシート1!$A:$BT,MATCH("aa_"&amp;$S39,データシート1!$A$1:$BT$1,0),0)</f>
        <v>5.9215678402460012</v>
      </c>
      <c r="Z39" s="897">
        <f>VLOOKUP(年度マスタ!$K$4&amp;"_"&amp;Z$33,データシート1!$A:$BT,MATCH("aa_"&amp;$S39,データシート1!$A$1:$BT$1,0),0)</f>
        <v>7.2461407470933414</v>
      </c>
      <c r="AA39" s="897">
        <f>VLOOKUP(年度マスタ!$K$4&amp;"_"&amp;AA$33,データシート1!$A:$BT,MATCH("aa_"&amp;$S39,データシート1!$A$1:$BT$1,0),0)</f>
        <v>7.4329505870979924</v>
      </c>
      <c r="AB39" s="897">
        <f>VLOOKUP(年度マスタ!$K$4&amp;"_"&amp;AB$33,データシート1!$A:$BT,MATCH("aa_"&amp;$S39,データシート1!$A$1:$BT$1,0),0)</f>
        <v>7.6186840717146742</v>
      </c>
      <c r="AC39" s="897">
        <f>VLOOKUP(年度マスタ!$K$4&amp;"_"&amp;AC$33,データシート1!$A:$BT,MATCH("aa_"&amp;$S39,データシート1!$A$1:$BT$1,0),0)</f>
        <v>8.8720427696249633</v>
      </c>
      <c r="AD39" s="897">
        <f>VLOOKUP(年度マスタ!$K$4&amp;"_"&amp;AD$33,データシート1!$A:$BT,MATCH("aa_"&amp;$S39,データシート1!$A$1:$BT$1,0),0)</f>
        <v>9.1872231525566939</v>
      </c>
      <c r="AE39" s="897">
        <f>VLOOKUP(年度マスタ!$K$4&amp;"_"&amp;AE$33,データシート1!$A:$BT,MATCH("aa_"&amp;$S39,データシート1!$A$1:$BT$1,0),0)</f>
        <v>8.0634859963580343</v>
      </c>
      <c r="AF39" s="897">
        <f>VLOOKUP(年度マスタ!$K$4&amp;"_"&amp;AF$33,データシート1!$A:$BT,MATCH("aa_"&amp;$S39,データシート1!$A$1:$BT$1,0),0)</f>
        <v>7.2569862608793532</v>
      </c>
      <c r="AG39" s="897">
        <f>VLOOKUP(年度マスタ!$K$4&amp;"_"&amp;AG$33,データシート1!$A:$BT,MATCH("aa_"&amp;$S39,データシート1!$A$1:$BT$1,0),0)</f>
        <v>6.4266857043637495</v>
      </c>
      <c r="AH39" s="897">
        <f>VLOOKUP(年度マスタ!$K$4&amp;"_"&amp;AH$33,データシート1!$A:$BT,MATCH("aa_"&amp;$S39,データシート1!$A$1:$BT$1,0),0)</f>
        <v>5.7274198209206233</v>
      </c>
      <c r="AI39" s="897">
        <f>VLOOKUP(年度マスタ!$K$4&amp;"_"&amp;AI$33,データシート1!$A:$BT,MATCH("aa_"&amp;$S39,データシート1!$A$1:$BT$1,0),0)</f>
        <v>5.1481704185589683</v>
      </c>
      <c r="AJ39" s="897">
        <f>VLOOKUP(年度マスタ!$K$4&amp;"_"&amp;AJ$33,データシート1!$A:$BT,MATCH("aa_"&amp;$S39,データシート1!$A$1:$BT$1,0),0)</f>
        <v>5.1899700365018928</v>
      </c>
      <c r="AK39" s="898">
        <f>VLOOKUP(年度マスタ!$K$4&amp;"_"&amp;AK$33,データシート1!$A:$BT,MATCH("aa_"&amp;$S39,データシート1!$A$1:$BT$1,0),0)</f>
        <v>5.9575517478017561</v>
      </c>
      <c r="AL39" s="330"/>
      <c r="AW39" s="17" t="str">
        <f>年度マスタ!K4</f>
        <v>29401</v>
      </c>
      <c r="AX39" s="17" t="s">
        <v>200</v>
      </c>
      <c r="AY39" s="17">
        <f>VLOOKUP($AW39&amp;"_"&amp;$AY$34,データシート1!$A:$BT,MATCH($AY$31&amp;"_"&amp;AY$36,データシート1!$A$1:$BT$1,0),0)</f>
        <v>3.2058414650461735</v>
      </c>
      <c r="AZ39" s="17">
        <f>VLOOKUP($AW39&amp;"_"&amp;$AY$34,データシート1!$A:$BT,MATCH($AY$31&amp;"_"&amp;AZ$36,データシート1!$A$1:$BT$1,0),0)</f>
        <v>0.2681839214383186</v>
      </c>
      <c r="BA39" s="17">
        <f>VLOOKUP($AW39&amp;"_"&amp;$AY$34,データシート1!$A:$BT,MATCH($AY$31&amp;"_"&amp;BA$36,データシート1!$A$1:$BT$1,0),0)</f>
        <v>0.1717377424170419</v>
      </c>
      <c r="BB39" s="17">
        <f>VLOOKUP($AW39&amp;"_"&amp;$AY$34,データシート1!$A:$BT,MATCH($AY$31&amp;"_"&amp;BB$36,データシート1!$A$1:$BT$1,0),0)</f>
        <v>5.9575517478017561</v>
      </c>
      <c r="BC39" s="17">
        <f>VLOOKUP($AW39&amp;"_"&amp;$AY$34,データシート1!$A:$BT,MATCH($AY$31&amp;"_"&amp;BC$36,データシート1!$A$1:$BT$1,0),0)</f>
        <v>7.1973648939329617</v>
      </c>
      <c r="BD39" s="17">
        <f>VLOOKUP($AW39&amp;"_"&amp;$AY$34,データシート1!$A:$BT,MATCH($AY$31&amp;"_"&amp;BD$36,データシート1!$A$1:$BT$1,0),0)</f>
        <v>5.6547930077661483</v>
      </c>
      <c r="BE39" s="17">
        <f>VLOOKUP($AW39&amp;"_"&amp;$AY$34,データシート1!$A:$BT,MATCH($AY$31&amp;"_"&amp;BE$36,データシート1!$A$1:$BT$1,0),0)</f>
        <v>4.2289989083375525</v>
      </c>
      <c r="BF39" s="17">
        <f>VLOOKUP($AW39&amp;"_"&amp;$AY$34,データシート1!$A:$BT,MATCH($AY$31&amp;"_"&amp;BF$36,データシート1!$A$1:$BT$1,0),0)</f>
        <v>0.37123322684967336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5.2651135715612467</v>
      </c>
      <c r="P40" s="454">
        <f t="shared" si="9"/>
        <v>0.13816263113983876</v>
      </c>
      <c r="Q40" s="328"/>
      <c r="R40" s="13"/>
      <c r="S40" s="356" t="s">
        <v>165</v>
      </c>
      <c r="T40" s="335"/>
      <c r="U40" s="343" t="s">
        <v>165</v>
      </c>
      <c r="V40" s="344"/>
      <c r="W40" s="344"/>
      <c r="X40" s="896">
        <f>VLOOKUP(年度マスタ!$K$4&amp;"_"&amp;X$33,データシート1!$A:$BT,MATCH("aa_"&amp;$S40,データシート1!$A$1:$BT$1,0),0)</f>
        <v>7.8348693066334398</v>
      </c>
      <c r="Y40" s="897">
        <f>VLOOKUP(年度マスタ!$K$4&amp;"_"&amp;Y$33,データシート1!$A:$BT,MATCH("aa_"&amp;$S40,データシート1!$A$1:$BT$1,0),0)</f>
        <v>7.7274898595705839</v>
      </c>
      <c r="Z40" s="897">
        <f>VLOOKUP(年度マスタ!$K$4&amp;"_"&amp;Z$33,データシート1!$A:$BT,MATCH("aa_"&amp;$S40,データシート1!$A$1:$BT$1,0),0)</f>
        <v>9.8094848575051401</v>
      </c>
      <c r="AA40" s="897">
        <f>VLOOKUP(年度マスタ!$K$4&amp;"_"&amp;AA$33,データシート1!$A:$BT,MATCH("aa_"&amp;$S40,データシート1!$A$1:$BT$1,0),0)</f>
        <v>11.210198016884981</v>
      </c>
      <c r="AB40" s="897">
        <f>VLOOKUP(年度マスタ!$K$4&amp;"_"&amp;AB$33,データシート1!$A:$BT,MATCH("aa_"&amp;$S40,データシート1!$A$1:$BT$1,0),0)</f>
        <v>11.535753655517389</v>
      </c>
      <c r="AC40" s="897">
        <f>VLOOKUP(年度マスタ!$K$4&amp;"_"&amp;AC$33,データシート1!$A:$BT,MATCH("aa_"&amp;$S40,データシート1!$A$1:$BT$1,0),0)</f>
        <v>11.23966333870688</v>
      </c>
      <c r="AD40" s="897">
        <f>VLOOKUP(年度マスタ!$K$4&amp;"_"&amp;AD$33,データシート1!$A:$BT,MATCH("aa_"&amp;$S40,データシート1!$A$1:$BT$1,0),0)</f>
        <v>10.25373514741133</v>
      </c>
      <c r="AE40" s="897">
        <f>VLOOKUP(年度マスタ!$K$4&amp;"_"&amp;AE$33,データシート1!$A:$BT,MATCH("aa_"&amp;$S40,データシート1!$A$1:$BT$1,0),0)</f>
        <v>10.571941449145028</v>
      </c>
      <c r="AF40" s="897">
        <f>VLOOKUP(年度マスタ!$K$4&amp;"_"&amp;AF$33,データシート1!$A:$BT,MATCH("aa_"&amp;$S40,データシート1!$A$1:$BT$1,0),0)</f>
        <v>9.1923916560345766</v>
      </c>
      <c r="AG40" s="897">
        <f>VLOOKUP(年度マスタ!$K$4&amp;"_"&amp;AG$33,データシート1!$A:$BT,MATCH("aa_"&amp;$S40,データシート1!$A$1:$BT$1,0),0)</f>
        <v>7.101289400523358</v>
      </c>
      <c r="AH40" s="897">
        <f>VLOOKUP(年度マスタ!$K$4&amp;"_"&amp;AH$33,データシート1!$A:$BT,MATCH("aa_"&amp;$S40,データシート1!$A$1:$BT$1,0),0)</f>
        <v>7.5416342450335474</v>
      </c>
      <c r="AI40" s="897">
        <f>VLOOKUP(年度マスタ!$K$4&amp;"_"&amp;AI$33,データシート1!$A:$BT,MATCH("aa_"&amp;$S40,データシート1!$A$1:$BT$1,0),0)</f>
        <v>6.7956960736458552</v>
      </c>
      <c r="AJ40" s="897">
        <f>VLOOKUP(年度マスタ!$K$4&amp;"_"&amp;AJ$33,データシート1!$A:$BT,MATCH("aa_"&amp;$S40,データシート1!$A$1:$BT$1,0),0)</f>
        <v>6.7592972502216488</v>
      </c>
      <c r="AK40" s="898">
        <f>VLOOKUP(年度マスタ!$K$4&amp;"_"&amp;AK$33,データシート1!$A:$BT,MATCH("aa_"&amp;$S40,データシート1!$A$1:$BT$1,0),0)</f>
        <v>7.1973648939329617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0.57142060048583698</v>
      </c>
      <c r="P41" s="454">
        <f t="shared" si="9"/>
        <v>1.4994733271673643E-2</v>
      </c>
      <c r="Q41" s="328"/>
      <c r="R41" s="13"/>
      <c r="S41" s="356" t="s">
        <v>201</v>
      </c>
      <c r="T41" s="335"/>
      <c r="U41" s="246" t="s">
        <v>128</v>
      </c>
      <c r="V41" s="344"/>
      <c r="W41" s="344"/>
      <c r="X41" s="896">
        <f>X42+X45+X46</f>
        <v>14.31904178366411</v>
      </c>
      <c r="Y41" s="897">
        <f t="shared" ref="Y41:AH41" si="12">Y42+Y45+Y46</f>
        <v>14.289121816480762</v>
      </c>
      <c r="Z41" s="897">
        <f t="shared" si="12"/>
        <v>14.065684347843375</v>
      </c>
      <c r="AA41" s="897">
        <f t="shared" si="12"/>
        <v>13.893527958315149</v>
      </c>
      <c r="AB41" s="897">
        <f t="shared" si="12"/>
        <v>13.441204137914447</v>
      </c>
      <c r="AC41" s="897">
        <f t="shared" si="12"/>
        <v>12.977048023068541</v>
      </c>
      <c r="AD41" s="897">
        <f t="shared" si="12"/>
        <v>12.725626750662242</v>
      </c>
      <c r="AE41" s="897">
        <f t="shared" si="12"/>
        <v>12.216910620060679</v>
      </c>
      <c r="AF41" s="897">
        <f t="shared" si="12"/>
        <v>11.894945205849984</v>
      </c>
      <c r="AG41" s="897">
        <f t="shared" si="12"/>
        <v>11.586468534429178</v>
      </c>
      <c r="AH41" s="897">
        <f t="shared" si="12"/>
        <v>11.351818631240253</v>
      </c>
      <c r="AI41" s="897">
        <f>AI42+AI45+AI46</f>
        <v>10.187298872842115</v>
      </c>
      <c r="AJ41" s="897">
        <f>AJ42+AJ45+AJ46</f>
        <v>10.096884914243216</v>
      </c>
      <c r="AK41" s="898">
        <f>AK42+AK45+AK46</f>
        <v>10.255025142953373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13.868461500925992</v>
      </c>
      <c r="Y42" s="900">
        <f t="shared" ref="Y42:AK42" si="13">SUM(Y43:Y44)</f>
        <v>13.82571141092745</v>
      </c>
      <c r="Z42" s="900">
        <f t="shared" si="13"/>
        <v>13.536830160811103</v>
      </c>
      <c r="AA42" s="900">
        <f t="shared" si="13"/>
        <v>13.325495691510229</v>
      </c>
      <c r="AB42" s="900">
        <f t="shared" si="13"/>
        <v>12.86978353742861</v>
      </c>
      <c r="AC42" s="900">
        <f t="shared" si="13"/>
        <v>12.438897560781314</v>
      </c>
      <c r="AD42" s="900">
        <f t="shared" si="13"/>
        <v>12.206513462051944</v>
      </c>
      <c r="AE42" s="900">
        <f t="shared" si="13"/>
        <v>11.722062632934428</v>
      </c>
      <c r="AF42" s="900">
        <f t="shared" si="13"/>
        <v>11.423314764535789</v>
      </c>
      <c r="AG42" s="900">
        <f t="shared" si="13"/>
        <v>11.155542248277204</v>
      </c>
      <c r="AH42" s="900">
        <f t="shared" si="13"/>
        <v>10.937002535465657</v>
      </c>
      <c r="AI42" s="900">
        <f t="shared" si="13"/>
        <v>9.7992783521538236</v>
      </c>
      <c r="AJ42" s="900">
        <f t="shared" si="13"/>
        <v>9.7223316202886636</v>
      </c>
      <c r="AK42" s="901">
        <f t="shared" si="13"/>
        <v>9.8837919161037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0.53896719341237653</v>
      </c>
      <c r="P43" s="612">
        <f t="shared" si="9"/>
        <v>1.4143118572431368E-2</v>
      </c>
      <c r="Q43" s="328"/>
      <c r="R43" s="13"/>
      <c r="S43" s="356" t="s">
        <v>190</v>
      </c>
      <c r="T43" s="359"/>
      <c r="U43" s="346"/>
      <c r="V43" s="360"/>
      <c r="W43" s="347" t="s">
        <v>190</v>
      </c>
      <c r="X43" s="899">
        <f>VLOOKUP(年度マスタ!$K$4&amp;"_"&amp;X$33,データシート1!$A:$BT,MATCH("aa_"&amp;$S43,データシート1!$A$1:$BT$1,0),0)</f>
        <v>8.1895152889388267</v>
      </c>
      <c r="Y43" s="900">
        <f>VLOOKUP(年度マスタ!$K$4&amp;"_"&amp;Y$33,データシート1!$A:$BT,MATCH("aa_"&amp;$S43,データシート1!$A$1:$BT$1,0),0)</f>
        <v>8.1083183954347042</v>
      </c>
      <c r="Z43" s="900">
        <f>VLOOKUP(年度マスタ!$K$4&amp;"_"&amp;Z$33,データシート1!$A:$BT,MATCH("aa_"&amp;$S43,データシート1!$A$1:$BT$1,0),0)</f>
        <v>7.9995059517729246</v>
      </c>
      <c r="AA43" s="900">
        <f>VLOOKUP(年度マスタ!$K$4&amp;"_"&amp;AA$33,データシート1!$A:$BT,MATCH("aa_"&amp;$S43,データシート1!$A$1:$BT$1,0),0)</f>
        <v>7.905965212898713</v>
      </c>
      <c r="AB43" s="900">
        <f>VLOOKUP(年度マスタ!$K$4&amp;"_"&amp;AB$33,データシート1!$A:$BT,MATCH("aa_"&amp;$S43,データシート1!$A$1:$BT$1,0),0)</f>
        <v>7.6046699658673633</v>
      </c>
      <c r="AC43" s="900">
        <f>VLOOKUP(年度マスタ!$K$4&amp;"_"&amp;AC$33,データシート1!$A:$BT,MATCH("aa_"&amp;$S43,データシート1!$A$1:$BT$1,0),0)</f>
        <v>7.2116940107727689</v>
      </c>
      <c r="AD43" s="900">
        <f>VLOOKUP(年度マスタ!$K$4&amp;"_"&amp;AD$33,データシート1!$A:$BT,MATCH("aa_"&amp;$S43,データシート1!$A$1:$BT$1,0),0)</f>
        <v>7.0706607436188866</v>
      </c>
      <c r="AE43" s="900">
        <f>VLOOKUP(年度マスタ!$K$4&amp;"_"&amp;AE$33,データシート1!$A:$BT,MATCH("aa_"&amp;$S43,データシート1!$A$1:$BT$1,0),0)</f>
        <v>6.916786640148378</v>
      </c>
      <c r="AF43" s="900">
        <f>VLOOKUP(年度マスタ!$K$4&amp;"_"&amp;AF$33,データシート1!$A:$BT,MATCH("aa_"&amp;$S43,データシート1!$A$1:$BT$1,0),0)</f>
        <v>6.7788329582330658</v>
      </c>
      <c r="AG43" s="900">
        <f>VLOOKUP(年度マスタ!$K$4&amp;"_"&amp;AG$33,データシート1!$A:$BT,MATCH("aa_"&amp;$S43,データシート1!$A$1:$BT$1,0),0)</f>
        <v>6.5907519124530252</v>
      </c>
      <c r="AH43" s="900">
        <f>VLOOKUP(年度マスタ!$K$4&amp;"_"&amp;AH$33,データシート1!$A:$BT,MATCH("aa_"&amp;$S43,データシート1!$A$1:$BT$1,0),0)</f>
        <v>6.3763142092381653</v>
      </c>
      <c r="AI43" s="900">
        <f>VLOOKUP(年度マスタ!$K$4&amp;"_"&amp;AI$33,データシート1!$A:$BT,MATCH("aa_"&amp;$S43,データシート1!$A$1:$BT$1,0),0)</f>
        <v>5.580955001390671</v>
      </c>
      <c r="AJ43" s="900">
        <f>VLOOKUP(年度マスタ!$K$4&amp;"_"&amp;AJ$33,データシート1!$A:$BT,MATCH("aa_"&amp;$S43,データシート1!$A$1:$BT$1,0),0)</f>
        <v>5.391691191971419</v>
      </c>
      <c r="AK43" s="901">
        <f>VLOOKUP(年度マスタ!$K$4&amp;"_"&amp;AK$33,データシート1!$A:$BT,MATCH("aa_"&amp;$S43,データシート1!$A$1:$BT$1,0),0)</f>
        <v>5.6547930077661483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5.6789462119871663</v>
      </c>
      <c r="Y44" s="900">
        <f>VLOOKUP(年度マスタ!$K$4&amp;"_"&amp;Y$33,データシート1!$A:$BT,MATCH("aa_"&amp;$S44,データシート1!$A$1:$BT$1,0),0)</f>
        <v>5.7173930154927453</v>
      </c>
      <c r="Z44" s="900">
        <f>VLOOKUP(年度マスタ!$K$4&amp;"_"&amp;Z$33,データシート1!$A:$BT,MATCH("aa_"&amp;$S44,データシート1!$A$1:$BT$1,0),0)</f>
        <v>5.5373242090381787</v>
      </c>
      <c r="AA44" s="900">
        <f>VLOOKUP(年度マスタ!$K$4&amp;"_"&amp;AA$33,データシート1!$A:$BT,MATCH("aa_"&amp;$S44,データシート1!$A$1:$BT$1,0),0)</f>
        <v>5.4195304786115157</v>
      </c>
      <c r="AB44" s="900">
        <f>VLOOKUP(年度マスタ!$K$4&amp;"_"&amp;AB$33,データシート1!$A:$BT,MATCH("aa_"&amp;$S44,データシート1!$A$1:$BT$1,0),0)</f>
        <v>5.2651135715612467</v>
      </c>
      <c r="AC44" s="900">
        <f>VLOOKUP(年度マスタ!$K$4&amp;"_"&amp;AC$33,データシート1!$A:$BT,MATCH("aa_"&amp;$S44,データシート1!$A$1:$BT$1,0),0)</f>
        <v>5.2272035500085456</v>
      </c>
      <c r="AD44" s="900">
        <f>VLOOKUP(年度マスタ!$K$4&amp;"_"&amp;AD$33,データシート1!$A:$BT,MATCH("aa_"&amp;$S44,データシート1!$A$1:$BT$1,0),0)</f>
        <v>5.1358527184330578</v>
      </c>
      <c r="AE44" s="900">
        <f>VLOOKUP(年度マスタ!$K$4&amp;"_"&amp;AE$33,データシート1!$A:$BT,MATCH("aa_"&amp;$S44,データシート1!$A$1:$BT$1,0),0)</f>
        <v>4.8052759927860507</v>
      </c>
      <c r="AF44" s="900">
        <f>VLOOKUP(年度マスタ!$K$4&amp;"_"&amp;AF$33,データシート1!$A:$BT,MATCH("aa_"&amp;$S44,データシート1!$A$1:$BT$1,0),0)</f>
        <v>4.6444818063027231</v>
      </c>
      <c r="AG44" s="900">
        <f>VLOOKUP(年度マスタ!$K$4&amp;"_"&amp;AG$33,データシート1!$A:$BT,MATCH("aa_"&amp;$S44,データシート1!$A$1:$BT$1,0),0)</f>
        <v>4.5647903358241786</v>
      </c>
      <c r="AH44" s="900">
        <f>VLOOKUP(年度マスタ!$K$4&amp;"_"&amp;AH$33,データシート1!$A:$BT,MATCH("aa_"&amp;$S44,データシート1!$A$1:$BT$1,0),0)</f>
        <v>4.560688326227492</v>
      </c>
      <c r="AI44" s="900">
        <f>VLOOKUP(年度マスタ!$K$4&amp;"_"&amp;AI$33,データシート1!$A:$BT,MATCH("aa_"&amp;$S44,データシート1!$A$1:$BT$1,0),0)</f>
        <v>4.2183233507631517</v>
      </c>
      <c r="AJ44" s="900">
        <f>VLOOKUP(年度マスタ!$K$4&amp;"_"&amp;AJ$33,データシート1!$A:$BT,MATCH("aa_"&amp;$S44,データシート1!$A$1:$BT$1,0),0)</f>
        <v>4.3306404283172455</v>
      </c>
      <c r="AK44" s="901">
        <f>VLOOKUP(年度マスタ!$K$4&amp;"_"&amp;AK$33,データシート1!$A:$BT,MATCH("aa_"&amp;$S44,データシート1!$A$1:$BT$1,0),0)</f>
        <v>4.2289989083375525</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0.45058028273811801</v>
      </c>
      <c r="Y45" s="900">
        <f>VLOOKUP(年度マスタ!$K$4&amp;"_"&amp;Y$33,データシート1!$A:$BT,MATCH("aa_"&amp;$S45,データシート1!$A$1:$BT$1,0),0)</f>
        <v>0.46341040555331198</v>
      </c>
      <c r="Z45" s="900">
        <f>VLOOKUP(年度マスタ!$K$4&amp;"_"&amp;Z$33,データシート1!$A:$BT,MATCH("aa_"&amp;$S45,データシート1!$A$1:$BT$1,0),0)</f>
        <v>0.52885418703227105</v>
      </c>
      <c r="AA45" s="900">
        <f>VLOOKUP(年度マスタ!$K$4&amp;"_"&amp;AA$33,データシート1!$A:$BT,MATCH("aa_"&amp;$S45,データシート1!$A$1:$BT$1,0),0)</f>
        <v>0.56803226680492003</v>
      </c>
      <c r="AB45" s="900">
        <f>VLOOKUP(年度マスタ!$K$4&amp;"_"&amp;AB$33,データシート1!$A:$BT,MATCH("aa_"&amp;$S45,データシート1!$A$1:$BT$1,0),0)</f>
        <v>0.57142060048583698</v>
      </c>
      <c r="AC45" s="900">
        <f>VLOOKUP(年度マスタ!$K$4&amp;"_"&amp;AC$33,データシート1!$A:$BT,MATCH("aa_"&amp;$S45,データシート1!$A$1:$BT$1,0),0)</f>
        <v>0.53815046228722696</v>
      </c>
      <c r="AD45" s="900">
        <f>VLOOKUP(年度マスタ!$K$4&amp;"_"&amp;AD$33,データシート1!$A:$BT,MATCH("aa_"&amp;$S45,データシート1!$A$1:$BT$1,0),0)</f>
        <v>0.51911328861029804</v>
      </c>
      <c r="AE45" s="900">
        <f>VLOOKUP(年度マスタ!$K$4&amp;"_"&amp;AE$33,データシート1!$A:$BT,MATCH("aa_"&amp;$S45,データシート1!$A$1:$BT$1,0),0)</f>
        <v>0.49484798712625033</v>
      </c>
      <c r="AF45" s="900">
        <f>VLOOKUP(年度マスタ!$K$4&amp;"_"&amp;AF$33,データシート1!$A:$BT,MATCH("aa_"&amp;$S45,データシート1!$A$1:$BT$1,0),0)</f>
        <v>0.47163044131419501</v>
      </c>
      <c r="AG45" s="900">
        <f>VLOOKUP(年度マスタ!$K$4&amp;"_"&amp;AG$33,データシート1!$A:$BT,MATCH("aa_"&amp;$S45,データシート1!$A$1:$BT$1,0),0)</f>
        <v>0.43092628615197398</v>
      </c>
      <c r="AH45" s="900">
        <f>VLOOKUP(年度マスタ!$K$4&amp;"_"&amp;AH$33,データシート1!$A:$BT,MATCH("aa_"&amp;$S45,データシート1!$A$1:$BT$1,0),0)</f>
        <v>0.41481609577459599</v>
      </c>
      <c r="AI45" s="900">
        <f>VLOOKUP(年度マスタ!$K$4&amp;"_"&amp;AI$33,データシート1!$A:$BT,MATCH("aa_"&amp;$S45,データシート1!$A$1:$BT$1,0),0)</f>
        <v>0.38802052068829102</v>
      </c>
      <c r="AJ45" s="900">
        <f>VLOOKUP(年度マスタ!$K$4&amp;"_"&amp;AJ$33,データシート1!$A:$BT,MATCH("aa_"&amp;$S45,データシート1!$A$1:$BT$1,0),0)</f>
        <v>0.374553293954552</v>
      </c>
      <c r="AK45" s="901">
        <f>VLOOKUP(年度マスタ!$K$4&amp;"_"&amp;AK$33,データシート1!$A:$BT,MATCH("aa_"&amp;$S45,データシート1!$A$1:$BT$1,0),0)</f>
        <v>0.37123322684967336</v>
      </c>
      <c r="AL45" s="330"/>
      <c r="AW45" s="17" t="str">
        <f>AW48</f>
        <v>高取町</v>
      </c>
      <c r="AX45" s="1010">
        <f t="shared" ref="AX45:BB45" si="15">AX48/$BC48</f>
        <v>0.13475025472614202</v>
      </c>
      <c r="AY45" s="1010">
        <f t="shared" si="15"/>
        <v>0.22019576894518017</v>
      </c>
      <c r="AZ45" s="1010">
        <f t="shared" si="15"/>
        <v>0.26602023184832441</v>
      </c>
      <c r="BA45" s="1010">
        <f t="shared" si="15"/>
        <v>0.37903374448035348</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0.58169680080470032</v>
      </c>
      <c r="Y47" s="903">
        <f>VLOOKUP(年度マスタ!$K$4&amp;"_"&amp;Y$33,データシート1!$A:$BT,MATCH("aa_"&amp;$S47,データシート1!$A$1:$BT$1,0),0)</f>
        <v>0.63646610050111529</v>
      </c>
      <c r="Z47" s="903">
        <f>VLOOKUP(年度マスタ!$K$4&amp;"_"&amp;Z$33,データシート1!$A:$BT,MATCH("aa_"&amp;$S47,データシート1!$A$1:$BT$1,0),0)</f>
        <v>0.7139995034167741</v>
      </c>
      <c r="AA47" s="903">
        <f>VLOOKUP(年度マスタ!$K$4&amp;"_"&amp;AA$33,データシート1!$A:$BT,MATCH("aa_"&amp;$S47,データシート1!$A$1:$BT$1,0),0)</f>
        <v>0.57683755526400005</v>
      </c>
      <c r="AB47" s="903">
        <f>VLOOKUP(年度マスタ!$K$4&amp;"_"&amp;AB$33,データシート1!$A:$BT,MATCH("aa_"&amp;$S47,データシート1!$A$1:$BT$1,0),0)</f>
        <v>0.53896719341237653</v>
      </c>
      <c r="AC47" s="903">
        <f>VLOOKUP(年度マスタ!$K$4&amp;"_"&amp;AC$33,データシート1!$A:$BT,MATCH("aa_"&amp;$S47,データシート1!$A$1:$BT$1,0),0)</f>
        <v>0.47283459999659011</v>
      </c>
      <c r="AD47" s="903">
        <f>VLOOKUP(年度マスタ!$K$4&amp;"_"&amp;AD$33,データシート1!$A:$BT,MATCH("aa_"&amp;$S47,データシート1!$A$1:$BT$1,0),0)</f>
        <v>0.55928794864118025</v>
      </c>
      <c r="AE47" s="903">
        <f>VLOOKUP(年度マスタ!$K$4&amp;"_"&amp;AE$33,データシート1!$A:$BT,MATCH("aa_"&amp;$S47,データシート1!$A$1:$BT$1,0),0)</f>
        <v>0.38778053727997314</v>
      </c>
      <c r="AF47" s="903">
        <f>VLOOKUP(年度マスタ!$K$4&amp;"_"&amp;AF$33,データシート1!$A:$BT,MATCH("aa_"&amp;$S47,データシート1!$A$1:$BT$1,0),0)</f>
        <v>0.34287430240949451</v>
      </c>
      <c r="AG47" s="903">
        <f>VLOOKUP(年度マスタ!$K$4&amp;"_"&amp;AG$33,データシート1!$A:$BT,MATCH("aa_"&amp;$S47,データシート1!$A$1:$BT$1,0),0)</f>
        <v>0.40364517661918731</v>
      </c>
      <c r="AH47" s="903">
        <f>VLOOKUP(年度マスタ!$K$4&amp;"_"&amp;AH$33,データシート1!$A:$BT,MATCH("aa_"&amp;$S47,データシート1!$A$1:$BT$1,0),0)</f>
        <v>3.4744150441401285E-2</v>
      </c>
      <c r="AI47" s="903">
        <f>VLOOKUP(年度マスタ!$K$4&amp;"_"&amp;AI$33,データシート1!$A:$BT,MATCH("aa_"&amp;$S47,データシート1!$A$1:$BT$1,0),0)</f>
        <v>3.5081838157694001E-2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高取町</v>
      </c>
      <c r="AX48" s="1011">
        <f>SUM(AY39:BA39)</f>
        <v>3.645763128901534</v>
      </c>
      <c r="AY48" s="1011">
        <f>BB39</f>
        <v>5.9575517478017561</v>
      </c>
      <c r="AZ48" s="1011">
        <f>BC39</f>
        <v>7.1973648939329617</v>
      </c>
      <c r="BA48" s="1011">
        <f>SUM(BD39:BG39)</f>
        <v>10.255025142953373</v>
      </c>
      <c r="BB48" s="1011">
        <f>BH39</f>
        <v>0</v>
      </c>
      <c r="BC48" s="1011">
        <f>SUM(AX48:BB48)</f>
        <v>27.055704913589622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27.055704913589622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3.645763128901534</v>
      </c>
      <c r="P52" s="453">
        <f t="shared" ref="P52:P64" si="18">O52/$O$51</f>
        <v>0.13475025472614202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3.2058414650461735</v>
      </c>
      <c r="P53" s="454">
        <f t="shared" si="18"/>
        <v>0.11849040619288886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0.2681839214383186</v>
      </c>
      <c r="P54" s="454">
        <f t="shared" si="18"/>
        <v>9.9122873454912039E-3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0.1717377424170419</v>
      </c>
      <c r="P55" s="454">
        <f t="shared" si="18"/>
        <v>6.3475611877619551E-3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5.9575517478017561</v>
      </c>
      <c r="P56" s="453">
        <f t="shared" si="18"/>
        <v>0.22019576894518017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7.1973648939329617</v>
      </c>
      <c r="P57" s="453">
        <f t="shared" si="18"/>
        <v>0.26602023184832441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10.255025142953373</v>
      </c>
      <c r="P58" s="453">
        <f t="shared" si="18"/>
        <v>0.37903374448035348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9.8837919161037</v>
      </c>
      <c r="P59" s="454">
        <f t="shared" si="18"/>
        <v>0.36531267426483643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5.6547930077661483</v>
      </c>
      <c r="P60" s="454">
        <f t="shared" si="18"/>
        <v>0.20900556928109612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4.2289989083375525</v>
      </c>
      <c r="P61" s="454">
        <f t="shared" si="18"/>
        <v>0.15630710498374034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0.37123322684967336</v>
      </c>
      <c r="P62" s="454">
        <f t="shared" si="18"/>
        <v>1.3721070215517068E-2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85.489400000000003</v>
      </c>
      <c r="AI7" s="78">
        <f>VLOOKUP(年度マスタ!$K$4&amp;"_"&amp;$AG7,データシート1!$A:$BT,MATCH("ab_"&amp;AI$2,データシート1!$A$1:$BT$1,0),0)</f>
        <v>201</v>
      </c>
      <c r="AJ7" s="78">
        <f>VLOOKUP(年度マスタ!$K$4&amp;"_"&amp;$AG7,データシート1!$A:$BT,MATCH("ab_"&amp;AJ$2,データシート1!$A$1:$BT$1,0),0)</f>
        <v>7</v>
      </c>
      <c r="AK7" s="78">
        <f>VLOOKUP(年度マスタ!$K$4&amp;"_"&amp;$AG7,データシート1!$A:$BT,MATCH("ab_"&amp;AK$2,データシート1!$A$1:$BT$1,0),0)</f>
        <v>1496</v>
      </c>
      <c r="AL7" s="78">
        <f>VLOOKUP(年度マスタ!$K$4&amp;"_"&amp;$AG7,データシート1!$A:$BT,MATCH("ab_"&amp;AL$2,データシート1!$A$1:$BT$1,0),0)</f>
        <v>2872</v>
      </c>
      <c r="AM7" s="78">
        <f>VLOOKUP(年度マスタ!$K$4&amp;"_"&amp;$AG7,データシート1!$A:$BT,MATCH("ab_"&amp;AM$2,データシート1!$A$1:$BT$1,0),0)</f>
        <v>4140</v>
      </c>
      <c r="AN7" s="78">
        <f>VLOOKUP(年度マスタ!$K$4&amp;"_"&amp;$AG7,データシート1!$A:$BT,MATCH("ab_"&amp;AN$2,データシート1!$A$1:$BT$1,0),0)</f>
        <v>1143</v>
      </c>
      <c r="AO7" s="78">
        <f>VLOOKUP(年度マスタ!$K$4&amp;"_"&amp;$AG7,データシート1!$A:$BT,MATCH("ab_"&amp;AO$2,データシート1!$A$1:$BT$1,0),0)</f>
        <v>7729</v>
      </c>
      <c r="AP7" s="78">
        <f>VLOOKUP(年度マスタ!$K$4&amp;"_"&amp;$AG7,データシート1!$A:$BT,MATCH("ab_"&amp;AP$2,データシート1!$A$1:$BT$1,0),0)</f>
        <v>0</v>
      </c>
      <c r="AQ7" s="954">
        <f>VLOOKUP(年度マスタ!$K$4&amp;"_"&amp;$AG7,データシート1!$A:$BT,MATCH("ab_"&amp;AQ$2,データシート1!$A$1:$BT$1,0),0)</f>
        <v>0.58169680080470032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86.137500000000003</v>
      </c>
      <c r="AI8" s="78">
        <f>VLOOKUP(年度マスタ!$K$4&amp;"_"&amp;$AG8,データシート1!$A:$BT,MATCH("ab_"&amp;AI$2,データシート1!$A$1:$BT$1,0),0)</f>
        <v>201</v>
      </c>
      <c r="AJ8" s="78">
        <f>VLOOKUP(年度マスタ!$K$4&amp;"_"&amp;$AG8,データシート1!$A:$BT,MATCH("ab_"&amp;AJ$2,データシート1!$A$1:$BT$1,0),0)</f>
        <v>7</v>
      </c>
      <c r="AK8" s="78">
        <f>VLOOKUP(年度マスタ!$K$4&amp;"_"&amp;$AG8,データシート1!$A:$BT,MATCH("ab_"&amp;AK$2,データシート1!$A$1:$BT$1,0),0)</f>
        <v>1496</v>
      </c>
      <c r="AL8" s="78">
        <f>VLOOKUP(年度マスタ!$K$4&amp;"_"&amp;$AG8,データシート1!$A:$BT,MATCH("ab_"&amp;AL$2,データシート1!$A$1:$BT$1,0),0)</f>
        <v>2880</v>
      </c>
      <c r="AM8" s="78">
        <f>VLOOKUP(年度マスタ!$K$4&amp;"_"&amp;$AG8,データシート1!$A:$BT,MATCH("ab_"&amp;AM$2,データシート1!$A$1:$BT$1,0),0)</f>
        <v>4118</v>
      </c>
      <c r="AN8" s="78">
        <f>VLOOKUP(年度マスタ!$K$4&amp;"_"&amp;$AG8,データシート1!$A:$BT,MATCH("ab_"&amp;AN$2,データシート1!$A$1:$BT$1,0),0)</f>
        <v>1122</v>
      </c>
      <c r="AO8" s="78">
        <f>VLOOKUP(年度マスタ!$K$4&amp;"_"&amp;$AG8,データシート1!$A:$BT,MATCH("ab_"&amp;AO$2,データシート1!$A$1:$BT$1,0),0)</f>
        <v>7617</v>
      </c>
      <c r="AP8" s="78">
        <f>VLOOKUP(年度マスタ!$K$4&amp;"_"&amp;$AG8,データシート1!$A:$BT,MATCH("ab_"&amp;AP$2,データシート1!$A$1:$BT$1,0),0)</f>
        <v>0</v>
      </c>
      <c r="AQ8" s="954">
        <f>VLOOKUP(年度マスタ!$K$4&amp;"_"&amp;$AG8,データシート1!$A:$BT,MATCH("ab_"&amp;AQ$2,データシート1!$A$1:$BT$1,0),0)</f>
        <v>0.63646610050111529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95.137100000000004</v>
      </c>
      <c r="AI9" s="78">
        <f>VLOOKUP(年度マスタ!$K$4&amp;"_"&amp;$AG9,データシート1!$A:$BT,MATCH("ab_"&amp;AI$2,データシート1!$A$1:$BT$1,0),0)</f>
        <v>201</v>
      </c>
      <c r="AJ9" s="78">
        <f>VLOOKUP(年度マスタ!$K$4&amp;"_"&amp;$AG9,データシート1!$A:$BT,MATCH("ab_"&amp;AJ$2,データシート1!$A$1:$BT$1,0),0)</f>
        <v>7</v>
      </c>
      <c r="AK9" s="78">
        <f>VLOOKUP(年度マスタ!$K$4&amp;"_"&amp;$AG9,データシート1!$A:$BT,MATCH("ab_"&amp;AK$2,データシート1!$A$1:$BT$1,0),0)</f>
        <v>1496</v>
      </c>
      <c r="AL9" s="78">
        <f>VLOOKUP(年度マスタ!$K$4&amp;"_"&amp;$AG9,データシート1!$A:$BT,MATCH("ab_"&amp;AL$2,データシート1!$A$1:$BT$1,0),0)</f>
        <v>2889</v>
      </c>
      <c r="AM9" s="78">
        <f>VLOOKUP(年度マスタ!$K$4&amp;"_"&amp;$AG9,データシート1!$A:$BT,MATCH("ab_"&amp;AM$2,データシート1!$A$1:$BT$1,0),0)</f>
        <v>4151</v>
      </c>
      <c r="AN9" s="78">
        <f>VLOOKUP(年度マスタ!$K$4&amp;"_"&amp;$AG9,データシート1!$A:$BT,MATCH("ab_"&amp;AN$2,データシート1!$A$1:$BT$1,0),0)</f>
        <v>1119</v>
      </c>
      <c r="AO9" s="78">
        <f>VLOOKUP(年度マスタ!$K$4&amp;"_"&amp;$AG9,データシート1!$A:$BT,MATCH("ab_"&amp;AO$2,データシート1!$A$1:$BT$1,0),0)</f>
        <v>7536</v>
      </c>
      <c r="AP9" s="78">
        <f>VLOOKUP(年度マスタ!$K$4&amp;"_"&amp;$AG9,データシート1!$A:$BT,MATCH("ab_"&amp;AP$2,データシート1!$A$1:$BT$1,0),0)</f>
        <v>0</v>
      </c>
      <c r="AQ9" s="954">
        <f>VLOOKUP(年度マスタ!$K$4&amp;"_"&amp;$AG9,データシート1!$A:$BT,MATCH("ab_"&amp;AQ$2,データシート1!$A$1:$BT$1,0),0)</f>
        <v>0.7139995034167741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89.250200000000007</v>
      </c>
      <c r="AI10" s="78">
        <f>VLOOKUP(年度マスタ!$K$4&amp;"_"&amp;$AG10,データシート1!$A:$BT,MATCH("ab_"&amp;AI$2,データシート1!$A$1:$BT$1,0),0)</f>
        <v>201</v>
      </c>
      <c r="AJ10" s="78">
        <f>VLOOKUP(年度マスタ!$K$4&amp;"_"&amp;$AG10,データシート1!$A:$BT,MATCH("ab_"&amp;AJ$2,データシート1!$A$1:$BT$1,0),0)</f>
        <v>7</v>
      </c>
      <c r="AK10" s="78">
        <f>VLOOKUP(年度マスタ!$K$4&amp;"_"&amp;$AG10,データシート1!$A:$BT,MATCH("ab_"&amp;AK$2,データシート1!$A$1:$BT$1,0),0)</f>
        <v>1496</v>
      </c>
      <c r="AL10" s="78">
        <f>VLOOKUP(年度マスタ!$K$4&amp;"_"&amp;$AG10,データシート1!$A:$BT,MATCH("ab_"&amp;AL$2,データシート1!$A$1:$BT$1,0),0)</f>
        <v>2912</v>
      </c>
      <c r="AM10" s="78">
        <f>VLOOKUP(年度マスタ!$K$4&amp;"_"&amp;$AG10,データシート1!$A:$BT,MATCH("ab_"&amp;AM$2,データシート1!$A$1:$BT$1,0),0)</f>
        <v>4135</v>
      </c>
      <c r="AN10" s="78">
        <f>VLOOKUP(年度マスタ!$K$4&amp;"_"&amp;$AG10,データシート1!$A:$BT,MATCH("ab_"&amp;AN$2,データシート1!$A$1:$BT$1,0),0)</f>
        <v>1089</v>
      </c>
      <c r="AO10" s="78">
        <f>VLOOKUP(年度マスタ!$K$4&amp;"_"&amp;$AG10,データシート1!$A:$BT,MATCH("ab_"&amp;AO$2,データシート1!$A$1:$BT$1,0),0)</f>
        <v>7450</v>
      </c>
      <c r="AP10" s="78">
        <f>VLOOKUP(年度マスタ!$K$4&amp;"_"&amp;$AG10,データシート1!$A:$BT,MATCH("ab_"&amp;AP$2,データシート1!$A$1:$BT$1,0),0)</f>
        <v>0</v>
      </c>
      <c r="AQ10" s="954">
        <f>VLOOKUP(年度マスタ!$K$4&amp;"_"&amp;$AG10,データシート1!$A:$BT,MATCH("ab_"&amp;AQ$2,データシート1!$A$1:$BT$1,0),0)</f>
        <v>0.57683755526400005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91.440200000000004</v>
      </c>
      <c r="AI11" s="78">
        <f>VLOOKUP(年度マスタ!$K$4&amp;"_"&amp;$AG11,データシート1!$A:$BT,MATCH("ab_"&amp;AI$2,データシート1!$A$1:$BT$1,0),0)</f>
        <v>201</v>
      </c>
      <c r="AJ11" s="78">
        <f>VLOOKUP(年度マスタ!$K$4&amp;"_"&amp;$AG11,データシート1!$A:$BT,MATCH("ab_"&amp;AJ$2,データシート1!$A$1:$BT$1,0),0)</f>
        <v>7</v>
      </c>
      <c r="AK11" s="78">
        <f>VLOOKUP(年度マスタ!$K$4&amp;"_"&amp;$AG11,データシート1!$A:$BT,MATCH("ab_"&amp;AK$2,データシート1!$A$1:$BT$1,0),0)</f>
        <v>1496</v>
      </c>
      <c r="AL11" s="78">
        <f>VLOOKUP(年度マスタ!$K$4&amp;"_"&amp;$AG11,データシート1!$A:$BT,MATCH("ab_"&amp;AL$2,データシート1!$A$1:$BT$1,0),0)</f>
        <v>2912</v>
      </c>
      <c r="AM11" s="78">
        <f>VLOOKUP(年度マスタ!$K$4&amp;"_"&amp;$AG11,データシート1!$A:$BT,MATCH("ab_"&amp;AM$2,データシート1!$A$1:$BT$1,0),0)</f>
        <v>4155</v>
      </c>
      <c r="AN11" s="78">
        <f>VLOOKUP(年度マスタ!$K$4&amp;"_"&amp;$AG11,データシート1!$A:$BT,MATCH("ab_"&amp;AN$2,データシート1!$A$1:$BT$1,0),0)</f>
        <v>1054</v>
      </c>
      <c r="AO11" s="78">
        <f>VLOOKUP(年度マスタ!$K$4&amp;"_"&amp;$AG11,データシート1!$A:$BT,MATCH("ab_"&amp;AO$2,データシート1!$A$1:$BT$1,0),0)</f>
        <v>7387</v>
      </c>
      <c r="AP11" s="78">
        <f>VLOOKUP(年度マスタ!$K$4&amp;"_"&amp;$AG11,データシート1!$A:$BT,MATCH("ab_"&amp;AP$2,データシート1!$A$1:$BT$1,0),0)</f>
        <v>0</v>
      </c>
      <c r="AQ11" s="954">
        <f>VLOOKUP(年度マスタ!$K$4&amp;"_"&amp;$AG11,データシート1!$A:$BT,MATCH("ab_"&amp;AQ$2,データシート1!$A$1:$BT$1,0),0)</f>
        <v>0.53896719341237653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89.940600000000003</v>
      </c>
      <c r="AI12" s="78">
        <f>VLOOKUP(年度マスタ!$K$4&amp;"_"&amp;$AG12,データシート1!$A:$BT,MATCH("ab_"&amp;AI$2,データシート1!$A$1:$BT$1,0),0)</f>
        <v>192</v>
      </c>
      <c r="AJ12" s="78">
        <f>VLOOKUP(年度マスタ!$K$4&amp;"_"&amp;$AG12,データシート1!$A:$BT,MATCH("ab_"&amp;AJ$2,データシート1!$A$1:$BT$1,0),0)</f>
        <v>5</v>
      </c>
      <c r="AK12" s="78">
        <f>VLOOKUP(年度マスタ!$K$4&amp;"_"&amp;$AG12,データシート1!$A:$BT,MATCH("ab_"&amp;AK$2,データシート1!$A$1:$BT$1,0),0)</f>
        <v>1741</v>
      </c>
      <c r="AL12" s="78">
        <f>VLOOKUP(年度マスタ!$K$4&amp;"_"&amp;$AG12,データシート1!$A:$BT,MATCH("ab_"&amp;AL$2,データシート1!$A$1:$BT$1,0),0)</f>
        <v>2895</v>
      </c>
      <c r="AM12" s="78">
        <f>VLOOKUP(年度マスタ!$K$4&amp;"_"&amp;$AG12,データシート1!$A:$BT,MATCH("ab_"&amp;AM$2,データシート1!$A$1:$BT$1,0),0)</f>
        <v>4150</v>
      </c>
      <c r="AN12" s="78">
        <f>VLOOKUP(年度マスタ!$K$4&amp;"_"&amp;$AG12,データシート1!$A:$BT,MATCH("ab_"&amp;AN$2,データシート1!$A$1:$BT$1,0),0)</f>
        <v>1041</v>
      </c>
      <c r="AO12" s="78">
        <f>VLOOKUP(年度マスタ!$K$4&amp;"_"&amp;$AG12,データシート1!$A:$BT,MATCH("ab_"&amp;AO$2,データシート1!$A$1:$BT$1,0),0)</f>
        <v>7251</v>
      </c>
      <c r="AP12" s="78">
        <f>VLOOKUP(年度マスタ!$K$4&amp;"_"&amp;$AG12,データシート1!$A:$BT,MATCH("ab_"&amp;AP$2,データシート1!$A$1:$BT$1,0),0)</f>
        <v>0</v>
      </c>
      <c r="AQ12" s="954">
        <f>VLOOKUP(年度マスタ!$K$4&amp;"_"&amp;$AG12,データシート1!$A:$BT,MATCH("ab_"&amp;AQ$2,データシート1!$A$1:$BT$1,0),0)</f>
        <v>0.47283459999659011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91.547799999999995</v>
      </c>
      <c r="AI13" s="78">
        <f>VLOOKUP(年度マスタ!$K$4&amp;"_"&amp;$AG13,データシート1!$A:$BT,MATCH("ab_"&amp;AI$2,データシート1!$A$1:$BT$1,0),0)</f>
        <v>192</v>
      </c>
      <c r="AJ13" s="78">
        <f>VLOOKUP(年度マスタ!$K$4&amp;"_"&amp;$AG13,データシート1!$A:$BT,MATCH("ab_"&amp;AJ$2,データシート1!$A$1:$BT$1,0),0)</f>
        <v>5</v>
      </c>
      <c r="AK13" s="78">
        <f>VLOOKUP(年度マスタ!$K$4&amp;"_"&amp;$AG13,データシート1!$A:$BT,MATCH("ab_"&amp;AK$2,データシート1!$A$1:$BT$1,0),0)</f>
        <v>1741</v>
      </c>
      <c r="AL13" s="78">
        <f>VLOOKUP(年度マスタ!$K$4&amp;"_"&amp;$AG13,データシート1!$A:$BT,MATCH("ab_"&amp;AL$2,データシート1!$A$1:$BT$1,0),0)</f>
        <v>2875</v>
      </c>
      <c r="AM13" s="78">
        <f>VLOOKUP(年度マスタ!$K$4&amp;"_"&amp;$AG13,データシート1!$A:$BT,MATCH("ab_"&amp;AM$2,データシート1!$A$1:$BT$1,0),0)</f>
        <v>4108</v>
      </c>
      <c r="AN13" s="78">
        <f>VLOOKUP(年度マスタ!$K$4&amp;"_"&amp;$AG13,データシート1!$A:$BT,MATCH("ab_"&amp;AN$2,データシート1!$A$1:$BT$1,0),0)</f>
        <v>1022</v>
      </c>
      <c r="AO13" s="78">
        <f>VLOOKUP(年度マスタ!$K$4&amp;"_"&amp;$AG13,データシート1!$A:$BT,MATCH("ab_"&amp;AO$2,データシート1!$A$1:$BT$1,0),0)</f>
        <v>7145</v>
      </c>
      <c r="AP13" s="78">
        <f>VLOOKUP(年度マスタ!$K$4&amp;"_"&amp;$AG13,データシート1!$A:$BT,MATCH("ab_"&amp;AP$2,データシート1!$A$1:$BT$1,0),0)</f>
        <v>0</v>
      </c>
      <c r="AQ13" s="954">
        <f>VLOOKUP(年度マスタ!$K$4&amp;"_"&amp;$AG13,データシート1!$A:$BT,MATCH("ab_"&amp;AQ$2,データシート1!$A$1:$BT$1,0),0)</f>
        <v>0.55928794864118025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107.9594</v>
      </c>
      <c r="AI14" s="78">
        <f>VLOOKUP(年度マスタ!$K$4&amp;"_"&amp;$AG14,データシート1!$A:$BT,MATCH("ab_"&amp;AI$2,データシート1!$A$1:$BT$1,0),0)</f>
        <v>192</v>
      </c>
      <c r="AJ14" s="78">
        <f>VLOOKUP(年度マスタ!$K$4&amp;"_"&amp;$AG14,データシート1!$A:$BT,MATCH("ab_"&amp;AJ$2,データシート1!$A$1:$BT$1,0),0)</f>
        <v>5</v>
      </c>
      <c r="AK14" s="78">
        <f>VLOOKUP(年度マスタ!$K$4&amp;"_"&amp;$AG14,データシート1!$A:$BT,MATCH("ab_"&amp;AK$2,データシート1!$A$1:$BT$1,0),0)</f>
        <v>1741</v>
      </c>
      <c r="AL14" s="78">
        <f>VLOOKUP(年度マスタ!$K$4&amp;"_"&amp;$AG14,データシート1!$A:$BT,MATCH("ab_"&amp;AL$2,データシート1!$A$1:$BT$1,0),0)</f>
        <v>2878</v>
      </c>
      <c r="AM14" s="78">
        <f>VLOOKUP(年度マスタ!$K$4&amp;"_"&amp;$AG14,データシート1!$A:$BT,MATCH("ab_"&amp;AM$2,データシート1!$A$1:$BT$1,0),0)</f>
        <v>4068</v>
      </c>
      <c r="AN14" s="78">
        <f>VLOOKUP(年度マスタ!$K$4&amp;"_"&amp;$AG14,データシート1!$A:$BT,MATCH("ab_"&amp;AN$2,データシート1!$A$1:$BT$1,0),0)</f>
        <v>989</v>
      </c>
      <c r="AO14" s="78">
        <f>VLOOKUP(年度マスタ!$K$4&amp;"_"&amp;$AG14,データシート1!$A:$BT,MATCH("ab_"&amp;AO$2,データシート1!$A$1:$BT$1,0),0)</f>
        <v>7006</v>
      </c>
      <c r="AP14" s="78">
        <f>VLOOKUP(年度マスタ!$K$4&amp;"_"&amp;$AG14,データシート1!$A:$BT,MATCH("ab_"&amp;AP$2,データシート1!$A$1:$BT$1,0),0)</f>
        <v>0</v>
      </c>
      <c r="AQ14" s="954">
        <f>VLOOKUP(年度マスタ!$K$4&amp;"_"&amp;$AG14,データシート1!$A:$BT,MATCH("ab_"&amp;AQ$2,データシート1!$A$1:$BT$1,0),0)</f>
        <v>0.38778053727997308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105.56529999999999</v>
      </c>
      <c r="AI15" s="78">
        <f>VLOOKUP(年度マスタ!$K$4&amp;"_"&amp;$AG15,データシート1!$A:$BT,MATCH("ab_"&amp;AI$2,データシート1!$A$1:$BT$1,0),0)</f>
        <v>192</v>
      </c>
      <c r="AJ15" s="78">
        <f>VLOOKUP(年度マスタ!$K$4&amp;"_"&amp;$AG15,データシート1!$A:$BT,MATCH("ab_"&amp;AJ$2,データシート1!$A$1:$BT$1,0),0)</f>
        <v>5</v>
      </c>
      <c r="AK15" s="78">
        <f>VLOOKUP(年度マスタ!$K$4&amp;"_"&amp;$AG15,データシート1!$A:$BT,MATCH("ab_"&amp;AK$2,データシート1!$A$1:$BT$1,0),0)</f>
        <v>1741</v>
      </c>
      <c r="AL15" s="78">
        <f>VLOOKUP(年度マスタ!$K$4&amp;"_"&amp;$AG15,データシート1!$A:$BT,MATCH("ab_"&amp;AL$2,データシート1!$A$1:$BT$1,0),0)</f>
        <v>2869</v>
      </c>
      <c r="AM15" s="78">
        <f>VLOOKUP(年度マスタ!$K$4&amp;"_"&amp;$AG15,データシート1!$A:$BT,MATCH("ab_"&amp;AM$2,データシート1!$A$1:$BT$1,0),0)</f>
        <v>4053</v>
      </c>
      <c r="AN15" s="78">
        <f>VLOOKUP(年度マスタ!$K$4&amp;"_"&amp;$AG15,データシート1!$A:$BT,MATCH("ab_"&amp;AN$2,データシート1!$A$1:$BT$1,0),0)</f>
        <v>962</v>
      </c>
      <c r="AO15" s="78">
        <f>VLOOKUP(年度マスタ!$K$4&amp;"_"&amp;$AG15,データシート1!$A:$BT,MATCH("ab_"&amp;AO$2,データシート1!$A$1:$BT$1,0),0)</f>
        <v>6905</v>
      </c>
      <c r="AP15" s="78">
        <f>VLOOKUP(年度マスタ!$K$4&amp;"_"&amp;$AG15,データシート1!$A:$BT,MATCH("ab_"&amp;AP$2,データシート1!$A$1:$BT$1,0),0)</f>
        <v>0</v>
      </c>
      <c r="AQ15" s="954">
        <f>VLOOKUP(年度マスタ!$K$4&amp;"_"&amp;$AG15,データシート1!$A:$BT,MATCH("ab_"&amp;AQ$2,データシート1!$A$1:$BT$1,0),0)</f>
        <v>0.34287430240949451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95.47</v>
      </c>
      <c r="AI16" s="78">
        <f>VLOOKUP(年度マスタ!$K$4&amp;"_"&amp;$AG16,データシート1!$A:$BT,MATCH("ab_"&amp;AI$2,データシート1!$A$1:$BT$1,0),0)</f>
        <v>192</v>
      </c>
      <c r="AJ16" s="78">
        <f>VLOOKUP(年度マスタ!$K$4&amp;"_"&amp;$AG16,データシート1!$A:$BT,MATCH("ab_"&amp;AJ$2,データシート1!$A$1:$BT$1,0),0)</f>
        <v>5</v>
      </c>
      <c r="AK16" s="78">
        <f>VLOOKUP(年度マスタ!$K$4&amp;"_"&amp;$AG16,データシート1!$A:$BT,MATCH("ab_"&amp;AK$2,データシート1!$A$1:$BT$1,0),0)</f>
        <v>1741</v>
      </c>
      <c r="AL16" s="78">
        <f>VLOOKUP(年度マスタ!$K$4&amp;"_"&amp;$AG16,データシート1!$A:$BT,MATCH("ab_"&amp;AL$2,データシート1!$A$1:$BT$1,0),0)</f>
        <v>2872</v>
      </c>
      <c r="AM16" s="78">
        <f>VLOOKUP(年度マスタ!$K$4&amp;"_"&amp;$AG16,データシート1!$A:$BT,MATCH("ab_"&amp;AM$2,データシート1!$A$1:$BT$1,0),0)</f>
        <v>4016</v>
      </c>
      <c r="AN16" s="78">
        <f>VLOOKUP(年度マスタ!$K$4&amp;"_"&amp;$AG16,データシート1!$A:$BT,MATCH("ab_"&amp;AN$2,データシート1!$A$1:$BT$1,0),0)</f>
        <v>955</v>
      </c>
      <c r="AO16" s="78">
        <f>VLOOKUP(年度マスタ!$K$4&amp;"_"&amp;$AG16,データシート1!$A:$BT,MATCH("ab_"&amp;AO$2,データシート1!$A$1:$BT$1,0),0)</f>
        <v>6799</v>
      </c>
      <c r="AP16" s="78">
        <f>VLOOKUP(年度マスタ!$K$4&amp;"_"&amp;$AG16,データシート1!$A:$BT,MATCH("ab_"&amp;AP$2,データシート1!$A$1:$BT$1,0),0)</f>
        <v>0</v>
      </c>
      <c r="AQ16" s="954">
        <f>VLOOKUP(年度マスタ!$K$4&amp;"_"&amp;$AG16,データシート1!$A:$BT,MATCH("ab_"&amp;AQ$2,データシート1!$A$1:$BT$1,0),0)</f>
        <v>0.40364517661918731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93.071299999999994</v>
      </c>
      <c r="AI17" s="151">
        <f>VLOOKUP(年度マスタ!$K$4&amp;"_"&amp;$AG17,データシート1!$A:$BT,MATCH("ab_"&amp;AI$2,データシート1!$A$1:$BT$1,0),0)</f>
        <v>192</v>
      </c>
      <c r="AJ17" s="151">
        <f>VLOOKUP(年度マスタ!$K$4&amp;"_"&amp;$AG17,データシート1!$A:$BT,MATCH("ab_"&amp;AJ$2,データシート1!$A$1:$BT$1,0),0)</f>
        <v>5</v>
      </c>
      <c r="AK17" s="151">
        <f>VLOOKUP(年度マスタ!$K$4&amp;"_"&amp;$AG17,データシート1!$A:$BT,MATCH("ab_"&amp;AK$2,データシート1!$A$1:$BT$1,0),0)</f>
        <v>1741</v>
      </c>
      <c r="AL17" s="151">
        <f>VLOOKUP(年度マスタ!$K$4&amp;"_"&amp;$AG17,データシート1!$A:$BT,MATCH("ab_"&amp;AL$2,データシート1!$A$1:$BT$1,0),0)</f>
        <v>2894</v>
      </c>
      <c r="AM17" s="151">
        <f>VLOOKUP(年度マスタ!$K$4&amp;"_"&amp;$AG17,データシート1!$A:$BT,MATCH("ab_"&amp;AM$2,データシート1!$A$1:$BT$1,0),0)</f>
        <v>3992</v>
      </c>
      <c r="AN17" s="151">
        <f>VLOOKUP(年度マスタ!$K$4&amp;"_"&amp;$AG17,データシート1!$A:$BT,MATCH("ab_"&amp;AN$2,データシート1!$A$1:$BT$1,0),0)</f>
        <v>947</v>
      </c>
      <c r="AO17" s="151">
        <f>VLOOKUP(年度マスタ!$K$4&amp;"_"&amp;$AG17,データシート1!$A:$BT,MATCH("ab_"&amp;AO$2,データシート1!$A$1:$BT$1,0),0)</f>
        <v>6722</v>
      </c>
      <c r="AP17" s="151">
        <f>VLOOKUP(年度マスタ!$K$4&amp;"_"&amp;$AG17,データシート1!$A:$BT,MATCH("ab_"&amp;AP$2,データシート1!$A$1:$BT$1,0),0)</f>
        <v>0</v>
      </c>
      <c r="AQ17" s="955">
        <f>VLOOKUP(年度マスタ!$K$4&amp;"_"&amp;$AG17,データシート1!$A:$BT,MATCH("ab_"&amp;AQ$2,データシート1!$A$1:$BT$1,0),0)</f>
        <v>3.4744150441401292E-2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107.7296</v>
      </c>
      <c r="AI18" s="78">
        <f>VLOOKUP(年度マスタ!$K$4&amp;"_"&amp;$AG18,データシート1!$A:$BT,MATCH("ab_"&amp;AI$2,データシート1!$A$1:$BT$1,0),0)</f>
        <v>136</v>
      </c>
      <c r="AJ18" s="78">
        <f>VLOOKUP(年度マスタ!$K$4&amp;"_"&amp;$AG18,データシート1!$A:$BT,MATCH("ab_"&amp;AJ$2,データシート1!$A$1:$BT$1,0),0)</f>
        <v>7</v>
      </c>
      <c r="AK18" s="78">
        <f>VLOOKUP(年度マスタ!$K$4&amp;"_"&amp;$AG18,データシート1!$A:$BT,MATCH("ab_"&amp;AK$2,データシート1!$A$1:$BT$1,0),0)</f>
        <v>1762</v>
      </c>
      <c r="AL18" s="78">
        <f>VLOOKUP(年度マスタ!$K$4&amp;"_"&amp;$AG18,データシート1!$A:$BT,MATCH("ab_"&amp;AL$2,データシート1!$A$1:$BT$1,0),0)</f>
        <v>2870</v>
      </c>
      <c r="AM18" s="78">
        <f>VLOOKUP(年度マスタ!$K$4&amp;"_"&amp;$AG18,データシート1!$A:$BT,MATCH("ab_"&amp;AM$2,データシート1!$A$1:$BT$1,0),0)</f>
        <v>3988</v>
      </c>
      <c r="AN18" s="78">
        <f>VLOOKUP(年度マスタ!$K$4&amp;"_"&amp;$AG18,データシート1!$A:$BT,MATCH("ab_"&amp;AN$2,データシート1!$A$1:$BT$1,0),0)</f>
        <v>931</v>
      </c>
      <c r="AO18" s="78">
        <f>VLOOKUP(年度マスタ!$K$4&amp;"_"&amp;$AG18,データシート1!$A:$BT,MATCH("ab_"&amp;AO$2,データシート1!$A$1:$BT$1,0),0)</f>
        <v>6581</v>
      </c>
      <c r="AP18" s="78">
        <f>VLOOKUP(年度マスタ!$K$4&amp;"_"&amp;$AG18,データシート1!$A:$BT,MATCH("ab_"&amp;AP$2,データシート1!$A$1:$BT$1,0),0)</f>
        <v>0</v>
      </c>
      <c r="AQ18" s="954">
        <f>VLOOKUP(年度マスタ!$K$4&amp;"_"&amp;$AG18,データシート1!$A:$BT,MATCH("ab_"&amp;AQ$2,データシート1!$A$1:$BT$1,0),0)</f>
        <v>3.5081838157694001E-2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109.4421</v>
      </c>
      <c r="AI19" s="78">
        <f>VLOOKUP(年度マスタ!$K$4&amp;"_"&amp;$AG19,データシート1!$A:$BT,MATCH("ab_"&amp;AI$2,データシート1!$A$1:$BT$1,0),0)</f>
        <v>136</v>
      </c>
      <c r="AJ19" s="78">
        <f>VLOOKUP(年度マスタ!$K$4&amp;"_"&amp;$AG19,データシート1!$A:$BT,MATCH("ab_"&amp;AJ$2,データシート1!$A$1:$BT$1,0),0)</f>
        <v>7</v>
      </c>
      <c r="AK19" s="78">
        <f>VLOOKUP(年度マスタ!$K$4&amp;"_"&amp;$AG19,データシート1!$A:$BT,MATCH("ab_"&amp;AK$2,データシート1!$A$1:$BT$1,0),0)</f>
        <v>1762</v>
      </c>
      <c r="AL19" s="78">
        <f>VLOOKUP(年度マスタ!$K$4&amp;"_"&amp;$AG19,データシート1!$A:$BT,MATCH("ab_"&amp;AL$2,データシート1!$A$1:$BT$1,0),0)</f>
        <v>2857</v>
      </c>
      <c r="AM19" s="78">
        <f>VLOOKUP(年度マスタ!$K$4&amp;"_"&amp;$AG19,データシート1!$A:$BT,MATCH("ab_"&amp;AM$2,データシート1!$A$1:$BT$1,0),0)</f>
        <v>3967</v>
      </c>
      <c r="AN19" s="78">
        <f>VLOOKUP(年度マスタ!$K$4&amp;"_"&amp;$AG19,データシート1!$A:$BT,MATCH("ab_"&amp;AN$2,データシート1!$A$1:$BT$1,0),0)</f>
        <v>932</v>
      </c>
      <c r="AO19" s="78">
        <f>VLOOKUP(年度マスタ!$K$4&amp;"_"&amp;$AG19,データシート1!$A:$BT,MATCH("ab_"&amp;AO$2,データシート1!$A$1:$BT$1,0),0)</f>
        <v>6415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107.01819999999999</v>
      </c>
      <c r="AI20" s="78">
        <f>VLOOKUP(年度マスタ!$K$4&amp;"_"&amp;$AG20,データシート1!$A:$BT,MATCH("ab_"&amp;AI$2,データシート1!$A$1:$BT$1,0),0)</f>
        <v>136</v>
      </c>
      <c r="AJ20" s="78">
        <f>VLOOKUP(年度マスタ!$K$4&amp;"_"&amp;$AG20,データシート1!$A:$BT,MATCH("ab_"&amp;AJ$2,データシート1!$A$1:$BT$1,0),0)</f>
        <v>7</v>
      </c>
      <c r="AK20" s="78">
        <f>VLOOKUP(年度マスタ!$K$4&amp;"_"&amp;$AG20,データシート1!$A:$BT,MATCH("ab_"&amp;AK$2,データシート1!$A$1:$BT$1,0),0)</f>
        <v>1762</v>
      </c>
      <c r="AL20" s="78">
        <f>VLOOKUP(年度マスタ!$K$4&amp;"_"&amp;$AG20,データシート1!$A:$BT,MATCH("ab_"&amp;AL$2,データシート1!$A$1:$BT$1,0),0)</f>
        <v>2829</v>
      </c>
      <c r="AM20" s="78">
        <f>VLOOKUP(年度マスタ!$K$4&amp;"_"&amp;$AG20,データシート1!$A:$BT,MATCH("ab_"&amp;AM$2,データシート1!$A$1:$BT$1,0),0)</f>
        <v>3953</v>
      </c>
      <c r="AN20" s="78">
        <f>VLOOKUP(年度マスタ!$K$4&amp;"_"&amp;$AG20,データシート1!$A:$BT,MATCH("ab_"&amp;AN$2,データシート1!$A$1:$BT$1,0),0)</f>
        <v>924</v>
      </c>
      <c r="AO20" s="78">
        <f>VLOOKUP(年度マスタ!$K$4&amp;"_"&amp;$AG20,データシート1!$A:$BT,MATCH("ab_"&amp;AO$2,データシート1!$A$1:$BT$1,0),0)</f>
        <v>6306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29401</v>
      </c>
      <c r="BF13" s="70" t="str">
        <f>年度マスタ!K4</f>
        <v>29401</v>
      </c>
      <c r="BG13" s="70" t="str">
        <f>年度マスタ!K4</f>
        <v>29401</v>
      </c>
      <c r="BH13" s="278" t="s">
        <v>195</v>
      </c>
      <c r="BI13" s="278" t="s">
        <v>195</v>
      </c>
      <c r="BJ13" s="278" t="s">
        <v>195</v>
      </c>
      <c r="BK13" s="278" t="str">
        <f>年度マスタ!K4</f>
        <v>29401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高取町</v>
      </c>
      <c r="BF14" s="70" t="str">
        <f>AP2</f>
        <v>高取町</v>
      </c>
      <c r="BG14" s="70" t="str">
        <f>AP2</f>
        <v>高取町</v>
      </c>
      <c r="BH14" s="70" t="s">
        <v>205</v>
      </c>
      <c r="BI14" s="70" t="s">
        <v>205</v>
      </c>
      <c r="BJ14" s="70" t="s">
        <v>205</v>
      </c>
      <c r="BK14" s="70" t="str">
        <f>AP2</f>
        <v>高取町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12.491262857101432</v>
      </c>
      <c r="AG24" s="877">
        <f t="shared" ref="AG24:AP24" si="11">AG25+AG29</f>
        <v>12.374148923441876</v>
      </c>
      <c r="AH24" s="877">
        <f t="shared" si="11"/>
        <v>12.592162041639332</v>
      </c>
      <c r="AI24" s="877">
        <f t="shared" si="11"/>
        <v>13.358539189981785</v>
      </c>
      <c r="AJ24" s="877">
        <f t="shared" si="11"/>
        <v>14.126451494864671</v>
      </c>
      <c r="AK24" s="877">
        <f t="shared" si="11"/>
        <v>13.500296355987395</v>
      </c>
      <c r="AL24" s="877">
        <f t="shared" si="11"/>
        <v>11.539109219560093</v>
      </c>
      <c r="AM24" s="877">
        <f t="shared" si="11"/>
        <v>9.8308311111910349</v>
      </c>
      <c r="AN24" s="877">
        <f t="shared" si="11"/>
        <v>8.8990890868381509</v>
      </c>
      <c r="AO24" s="877">
        <f t="shared" si="11"/>
        <v>9.524357839519741</v>
      </c>
      <c r="AP24" s="878">
        <f t="shared" si="11"/>
        <v>8.712781597126579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5.2451221100080909</v>
      </c>
      <c r="AG25" s="879">
        <f>①CO2排出量の現状把握!AA35</f>
        <v>4.9411983363438825</v>
      </c>
      <c r="AH25" s="879">
        <f>①CO2排出量の現状把握!AB35</f>
        <v>4.9734779699246578</v>
      </c>
      <c r="AI25" s="879">
        <f>①CO2排出量の現状把握!AC35</f>
        <v>4.4864964203568221</v>
      </c>
      <c r="AJ25" s="879">
        <f>①CO2排出量の現状把握!AD35</f>
        <v>4.9392283423079766</v>
      </c>
      <c r="AK25" s="879">
        <f>①CO2排出量の現状把握!AE35</f>
        <v>5.4368103596293604</v>
      </c>
      <c r="AL25" s="879">
        <f>①CO2排出量の現状把握!AF35</f>
        <v>4.2821229586807394</v>
      </c>
      <c r="AM25" s="879">
        <f>①CO2排出量の現状把握!AG35</f>
        <v>3.4041454068272863</v>
      </c>
      <c r="AN25" s="879">
        <f>①CO2排出量の現状把握!AH35</f>
        <v>3.1716692659175276</v>
      </c>
      <c r="AO25" s="879">
        <f>①CO2排出量の現状把握!AI35</f>
        <v>4.3761874209607727</v>
      </c>
      <c r="AP25" s="880">
        <f>①CO2排出量の現状把握!AJ35</f>
        <v>3.5228115606246866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4.560824057199377</v>
      </c>
      <c r="AG26" s="881">
        <f>①CO2排出量の現状把握!AA36</f>
        <v>4.2721971784715764</v>
      </c>
      <c r="AH26" s="881">
        <f>①CO2排出量の現状把握!AB36</f>
        <v>4.3992227836320543</v>
      </c>
      <c r="AI26" s="881">
        <f>①CO2排出量の現状把握!AC36</f>
        <v>3.8876082725107999</v>
      </c>
      <c r="AJ26" s="881">
        <f>①CO2排出量の現状把握!AD36</f>
        <v>4.2826496305644959</v>
      </c>
      <c r="AK26" s="881">
        <f>①CO2排出量の現状把握!AE36</f>
        <v>4.7692745847596312</v>
      </c>
      <c r="AL26" s="881">
        <f>①CO2排出量の現状把握!AF36</f>
        <v>3.655826101000438</v>
      </c>
      <c r="AM26" s="881">
        <f>①CO2排出量の現状把握!AG36</f>
        <v>2.8467120055397905</v>
      </c>
      <c r="AN26" s="881">
        <f>①CO2排出量の現状把握!AH36</f>
        <v>2.6394384778110318</v>
      </c>
      <c r="AO26" s="881">
        <f>①CO2排出量の現状把握!AI36</f>
        <v>3.9115533726365581</v>
      </c>
      <c r="AP26" s="882">
        <f>①CO2排出量の現状把握!AJ36</f>
        <v>3.0231236503223471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0.44816070543759162</v>
      </c>
      <c r="AG27" s="881">
        <f>①CO2排出量の現状把握!AA37</f>
        <v>0.43599201809274052</v>
      </c>
      <c r="AH27" s="881">
        <f>①CO2排出量の現状把握!AB37</f>
        <v>0.35972570976367968</v>
      </c>
      <c r="AI27" s="881">
        <f>①CO2排出量の現状把握!AC37</f>
        <v>0.40829389774417252</v>
      </c>
      <c r="AJ27" s="881">
        <f>①CO2排出量の現状把握!AD37</f>
        <v>0.42632309022544562</v>
      </c>
      <c r="AK27" s="881">
        <f>①CO2排出量の現状把握!AE37</f>
        <v>0.4223729278944483</v>
      </c>
      <c r="AL27" s="881">
        <f>①CO2排出量の現状把握!AF37</f>
        <v>0.41634612179539016</v>
      </c>
      <c r="AM27" s="881">
        <f>①CO2排出量の現状把握!AG37</f>
        <v>0.37149817845996047</v>
      </c>
      <c r="AN27" s="881">
        <f>①CO2排出量の現状把握!AH37</f>
        <v>0.3447489795214313</v>
      </c>
      <c r="AO27" s="881">
        <f>①CO2排出量の現状把握!AI37</f>
        <v>0.28400940487471182</v>
      </c>
      <c r="AP27" s="882">
        <f>①CO2排出量の現状把握!AJ37</f>
        <v>0.29796185198202352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0.23613734737112199</v>
      </c>
      <c r="AG28" s="881">
        <f>①CO2排出量の現状把握!AA38</f>
        <v>0.23300913977956589</v>
      </c>
      <c r="AH28" s="881">
        <f>①CO2排出量の現状把握!AB38</f>
        <v>0.21452947652892401</v>
      </c>
      <c r="AI28" s="881">
        <f>①CO2排出量の現状把握!AC38</f>
        <v>0.1905942501018496</v>
      </c>
      <c r="AJ28" s="881">
        <f>①CO2排出量の現状把握!AD38</f>
        <v>0.23025562151803461</v>
      </c>
      <c r="AK28" s="881">
        <f>①CO2排出量の現状把握!AE38</f>
        <v>0.24516284697528046</v>
      </c>
      <c r="AL28" s="881">
        <f>①CO2排出量の現状把握!AF38</f>
        <v>0.20995073588491156</v>
      </c>
      <c r="AM28" s="881">
        <f>①CO2排出量の現状把握!AG38</f>
        <v>0.18593522282753533</v>
      </c>
      <c r="AN28" s="881">
        <f>①CO2排出量の現状把握!AH38</f>
        <v>0.18748180858506489</v>
      </c>
      <c r="AO28" s="881">
        <f>①CO2排出量の現状把握!AI38</f>
        <v>0.18062464344950277</v>
      </c>
      <c r="AP28" s="882">
        <f>①CO2排出量の現状把握!AJ38</f>
        <v>0.20172605832031593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7.2461407470933414</v>
      </c>
      <c r="AG29" s="883">
        <f>①CO2排出量の現状把握!AA39</f>
        <v>7.4329505870979924</v>
      </c>
      <c r="AH29" s="883">
        <f>①CO2排出量の現状把握!AB39</f>
        <v>7.6186840717146742</v>
      </c>
      <c r="AI29" s="883">
        <f>①CO2排出量の現状把握!AC39</f>
        <v>8.8720427696249633</v>
      </c>
      <c r="AJ29" s="883">
        <f>①CO2排出量の現状把握!AD39</f>
        <v>9.1872231525566939</v>
      </c>
      <c r="AK29" s="883">
        <f>①CO2排出量の現状把握!AE39</f>
        <v>8.0634859963580343</v>
      </c>
      <c r="AL29" s="883">
        <f>①CO2排出量の現状把握!AF39</f>
        <v>7.2569862608793532</v>
      </c>
      <c r="AM29" s="883">
        <f>①CO2排出量の現状把握!AG39</f>
        <v>6.4266857043637495</v>
      </c>
      <c r="AN29" s="883">
        <f>①CO2排出量の現状把握!AH39</f>
        <v>5.7274198209206233</v>
      </c>
      <c r="AO29" s="883">
        <f>①CO2排出量の現状把握!AI39</f>
        <v>5.1481704185589683</v>
      </c>
      <c r="AP29" s="884">
        <f>①CO2排出量の現状把握!AJ39</f>
        <v>5.1899700365018928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682.9</v>
      </c>
      <c r="K6" s="619">
        <f>VLOOKUP(年度マスタ!$K$4&amp;"_"&amp;K$5,データシート1!$A:$BT,MATCH("cb_"&amp;$G6,データシート1!$A$1:$BT$1,0),0)</f>
        <v>718.4</v>
      </c>
      <c r="L6" s="619">
        <f>VLOOKUP(年度マスタ!$K$4&amp;"_"&amp;L$5,データシート1!$A:$BT,MATCH("cb_"&amp;$G6,データシート1!$A$1:$BT$1,0),0)</f>
        <v>721.8</v>
      </c>
      <c r="M6" s="619">
        <f>VLOOKUP(年度マスタ!$K$4&amp;"_"&amp;M$5,データシート1!$A:$BT,MATCH("cb_"&amp;$G6,データシート1!$A$1:$BT$1,0),0)</f>
        <v>766.9</v>
      </c>
      <c r="N6" s="619">
        <f>VLOOKUP(年度マスタ!$K$4&amp;"_"&amp;N$5,データシート1!$A:$BT,MATCH("cb_"&amp;$G6,データシート1!$A$1:$BT$1,0),0)</f>
        <v>780.40000000000009</v>
      </c>
      <c r="O6" s="619">
        <f>VLOOKUP(年度マスタ!$K$4&amp;"_"&amp;O$5,データシート1!$A:$BT,MATCH("cb_"&amp;$G6,データシート1!$A$1:$BT$1,0),0)</f>
        <v>800.3</v>
      </c>
      <c r="P6" s="619">
        <f>VLOOKUP(年度マスタ!$K$4&amp;"_"&amp;P$5,データシート1!$A:$BT,MATCH("cb_"&amp;$G6,データシート1!$A$1:$BT$1,0),0)</f>
        <v>866.19999999999993</v>
      </c>
      <c r="Q6" s="619">
        <f>VLOOKUP(年度マスタ!$K$4&amp;"_"&amp;Q$5,データシート1!$A:$BT,MATCH("cb_"&amp;$G6,データシート1!$A$1:$BT$1,0),0)</f>
        <v>885.69999999999993</v>
      </c>
      <c r="R6" s="633">
        <f>VLOOKUP(年度マスタ!$K$4&amp;"_"&amp;R$5,データシート1!$A:$BT,MATCH("cb_"&amp;$G6,データシート1!$A$1:$BT$1,0),0)</f>
        <v>914.8</v>
      </c>
      <c r="S6" s="568"/>
      <c r="T6" s="190"/>
      <c r="U6" s="581"/>
      <c r="V6" s="195"/>
      <c r="W6" s="195"/>
      <c r="X6" s="195"/>
      <c r="Y6" s="196" t="s">
        <v>372</v>
      </c>
      <c r="Z6" s="663" t="s">
        <v>373</v>
      </c>
      <c r="AA6" s="663"/>
      <c r="AB6" s="663"/>
      <c r="AC6" s="664">
        <f>SUM(AC7:AC8)</f>
        <v>88268</v>
      </c>
      <c r="AD6" s="664">
        <f>SUM(AD7:AD8)</f>
        <v>114026.32199999999</v>
      </c>
      <c r="AE6" s="665">
        <f>$AD6*3600/100000000</f>
        <v>4.1049475919999994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2629.4</v>
      </c>
      <c r="K7" s="617">
        <f>VLOOKUP(年度マスタ!$K$4&amp;"_"&amp;K$5,データシート1!$A:$BT,MATCH("cb_"&amp;$G7,データシート1!$A$1:$BT$1,0),0)</f>
        <v>2788.9</v>
      </c>
      <c r="L7" s="617">
        <f>VLOOKUP(年度マスタ!$K$4&amp;"_"&amp;L$5,データシート1!$A:$BT,MATCH("cb_"&amp;$G7,データシート1!$A$1:$BT$1,0),0)</f>
        <v>4302.5</v>
      </c>
      <c r="M7" s="617">
        <f>VLOOKUP(年度マスタ!$K$4&amp;"_"&amp;M$5,データシート1!$A:$BT,MATCH("cb_"&amp;$G7,データシート1!$A$1:$BT$1,0),0)</f>
        <v>4401.3999999999996</v>
      </c>
      <c r="N7" s="617">
        <f>VLOOKUP(年度マスタ!$K$4&amp;"_"&amp;N$5,データシート1!$A:$BT,MATCH("cb_"&amp;$G7,データシート1!$A$1:$BT$1,0),0)</f>
        <v>4644</v>
      </c>
      <c r="O7" s="617">
        <f>VLOOKUP(年度マスタ!$K$4&amp;"_"&amp;O$5,データシート1!$A:$BT,MATCH("cb_"&amp;$G7,データシート1!$A$1:$BT$1,0),0)</f>
        <v>5139</v>
      </c>
      <c r="P7" s="617">
        <f>VLOOKUP(年度マスタ!$K$4&amp;"_"&amp;P$5,データシート1!$A:$BT,MATCH("cb_"&amp;$G7,データシート1!$A$1:$BT$1,0),0)</f>
        <v>5552.1</v>
      </c>
      <c r="Q7" s="617">
        <f>VLOOKUP(年度マスタ!$K$4&amp;"_"&amp;Q$5,データシート1!$A:$BT,MATCH("cb_"&amp;$G7,データシート1!$A$1:$BT$1,0),0)</f>
        <v>5811.7999999999993</v>
      </c>
      <c r="R7" s="634">
        <f>VLOOKUP(年度マスタ!$K$4&amp;"_"&amp;R$5,データシート1!$A:$BT,MATCH("cb_"&amp;$G7,データシート1!$A$1:$BT$1,0),0)</f>
        <v>6436.7999999999993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41298</v>
      </c>
      <c r="AD7" s="1022">
        <f>VLOOKUP(年度マスタ!$K$4&amp;"_"&amp;年度マスタ!$K$9,データシート3!A:AB,MATCH("ea_"&amp;$Y7&amp;"_年間発電",データシート3!$A$1:$AB$1,0),0)/10^3</f>
        <v>53373.993000000002</v>
      </c>
      <c r="AE7" s="554">
        <f t="shared" ref="AE7:AE16" si="0">$AD7*3600/100000000</f>
        <v>1.9214637480000001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46970</v>
      </c>
      <c r="AD8" s="1022">
        <f>VLOOKUP(年度マスタ!$K$4&amp;"_"&amp;年度マスタ!$K$9,データシート3!A:AB,MATCH("ea_"&amp;$Y8&amp;"_年間発電",データシート3!$A$1:$AB$1,0),0)/10^3</f>
        <v>60652.328999999991</v>
      </c>
      <c r="AE8" s="554">
        <f t="shared" si="0"/>
        <v>2.183483844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3312.3</v>
      </c>
      <c r="K12" s="651">
        <f t="shared" ref="K12:Q12" si="1">SUM(K6:K11)</f>
        <v>3507.3</v>
      </c>
      <c r="L12" s="651">
        <f t="shared" si="1"/>
        <v>5024.3</v>
      </c>
      <c r="M12" s="651">
        <f t="shared" si="1"/>
        <v>5168.2999999999993</v>
      </c>
      <c r="N12" s="651">
        <f t="shared" si="1"/>
        <v>5424.4</v>
      </c>
      <c r="O12" s="651">
        <f t="shared" si="1"/>
        <v>5939.3</v>
      </c>
      <c r="P12" s="651">
        <f t="shared" si="1"/>
        <v>6418.3</v>
      </c>
      <c r="Q12" s="651">
        <f t="shared" si="1"/>
        <v>6697.4999999999991</v>
      </c>
      <c r="R12" s="652">
        <f t="shared" ref="R12" si="2">SUM(R6:R11)</f>
        <v>7351.5999999999995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1.29072535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11.001693639999999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819.56194800000003</v>
      </c>
      <c r="K19" s="615">
        <f>K6*別紙!$C5/100*別紙!$E5/10^3</f>
        <v>862.16620799999998</v>
      </c>
      <c r="L19" s="615">
        <f>L6*別紙!$C5/100*別紙!$E5/10^3</f>
        <v>866.2466159999999</v>
      </c>
      <c r="M19" s="615">
        <f>M6*別紙!$C5/100*別紙!$E5/10^3</f>
        <v>920.37202799999989</v>
      </c>
      <c r="N19" s="615">
        <f>N6*別紙!$C5/100*別紙!$E5/10^3</f>
        <v>936.57364800000016</v>
      </c>
      <c r="O19" s="615">
        <f>O6*別紙!$C5/100*別紙!$E5/10^3</f>
        <v>960.45603599999993</v>
      </c>
      <c r="P19" s="615">
        <f>P6*別紙!$C5/100*別紙!$E5/10^3</f>
        <v>1039.5439439999998</v>
      </c>
      <c r="Q19" s="615">
        <f>Q6*別紙!$C5/100*別紙!$E5/10^3</f>
        <v>1062.9462839999997</v>
      </c>
      <c r="R19" s="639">
        <f>R6*別紙!$C5/100*別紙!$E5/10^3</f>
        <v>1097.8697759999998</v>
      </c>
      <c r="S19" s="572"/>
      <c r="T19" s="191"/>
      <c r="U19" s="588"/>
      <c r="W19" s="201"/>
      <c r="X19" s="201"/>
      <c r="Y19" s="173"/>
      <c r="Z19" s="628" t="s">
        <v>389</v>
      </c>
      <c r="AA19" s="671"/>
      <c r="AB19" s="672"/>
      <c r="AC19" s="673">
        <f>SUM($AC$6,$AC$9,$AC$10,$AC$13)</f>
        <v>88268</v>
      </c>
      <c r="AD19" s="673">
        <f>SUM($AD$6,$AD$9,$AD$10,$AD$13)</f>
        <v>114026.32199999999</v>
      </c>
      <c r="AE19" s="674">
        <f>SUM($AE$6,$AE$9,$AE$10,$AE$13,$AE$17,$AE$18)</f>
        <v>16.397366581999997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3478.0651439999997</v>
      </c>
      <c r="K20" s="617">
        <f>K7*別紙!$C6/100*別紙!$E6/10^3</f>
        <v>3689.0453640000001</v>
      </c>
      <c r="L20" s="617">
        <f>L7*別紙!$C6/100*別紙!$E6/10^3</f>
        <v>5691.1749</v>
      </c>
      <c r="M20" s="617">
        <f>M7*別紙!$C6/100*別紙!$E6/10^3</f>
        <v>5821.9958640000004</v>
      </c>
      <c r="N20" s="617">
        <f>N7*別紙!$C6/100*別紙!$E6/10^3</f>
        <v>6142.8974399999997</v>
      </c>
      <c r="O20" s="617">
        <f>O7*別紙!$C6/100*別紙!$E6/10^3</f>
        <v>6797.6636399999998</v>
      </c>
      <c r="P20" s="617">
        <f>P7*別紙!$C6/100*別紙!$E6/10^3</f>
        <v>7344.0957960000005</v>
      </c>
      <c r="Q20" s="617">
        <f>Q7*別紙!$C6/100*別紙!$E6/10^3</f>
        <v>7687.6165679999995</v>
      </c>
      <c r="R20" s="634">
        <f>R7*別紙!$C6/100*別紙!$E6/10^3</f>
        <v>8514.3415679999998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4297.6270919999997</v>
      </c>
      <c r="K25" s="657">
        <f t="shared" si="3"/>
        <v>4551.2115720000002</v>
      </c>
      <c r="L25" s="657">
        <f t="shared" si="3"/>
        <v>6557.4215160000003</v>
      </c>
      <c r="M25" s="657">
        <f t="shared" si="3"/>
        <v>6742.3678920000002</v>
      </c>
      <c r="N25" s="657">
        <f t="shared" si="3"/>
        <v>7079.4710880000002</v>
      </c>
      <c r="O25" s="657">
        <f t="shared" si="3"/>
        <v>7758.1196759999993</v>
      </c>
      <c r="P25" s="657">
        <f t="shared" si="3"/>
        <v>8383.6397400000005</v>
      </c>
      <c r="Q25" s="657">
        <f t="shared" si="3"/>
        <v>8750.5628519999991</v>
      </c>
      <c r="R25" s="658">
        <f t="shared" ref="R25" si="4">SUM(R19:R24)</f>
        <v>9612.2113439999994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34301.756181070399</v>
      </c>
      <c r="K26" s="654">
        <f>(VLOOKUP(年度マスタ!$K$4&amp;"_"&amp;K$18,データシート1!$A:$BT,MATCH("da_合計",データシート1!$A$1:$BT$1,0),0))/10^3</f>
        <v>35400.694248951484</v>
      </c>
      <c r="L26" s="654">
        <f>(VLOOKUP(年度マスタ!$K$4&amp;"_"&amp;L$18,データシート1!$A:$BT,MATCH("da_合計",データシート1!$A$1:$BT$1,0),0))/10^3</f>
        <v>35028.66516627845</v>
      </c>
      <c r="M26" s="654">
        <f>(VLOOKUP(年度マスタ!$K$4&amp;"_"&amp;M$18,データシート1!$A:$BT,MATCH("da_合計",データシート1!$A$1:$BT$1,0),0))/10^3</f>
        <v>31976.938358065312</v>
      </c>
      <c r="N26" s="654">
        <f>(VLOOKUP(年度マスタ!$K$4&amp;"_"&amp;N$18,データシート1!$A:$BT,MATCH("da_合計",データシート1!$A$1:$BT$1,0),0))/10^3</f>
        <v>32451.323442699206</v>
      </c>
      <c r="O26" s="654">
        <f>(VLOOKUP(年度マスタ!$K$4&amp;"_"&amp;O$18,データシート1!$A:$BT,MATCH("da_合計",データシート1!$A$1:$BT$1,0),0))/10^3</f>
        <v>30729.059562080489</v>
      </c>
      <c r="P26" s="654">
        <f>(VLOOKUP(年度マスタ!$K$4&amp;"_"&amp;P$18,データシート1!$A:$BT,MATCH("da_合計",データシート1!$A$1:$BT$1,0),0))/10^3</f>
        <v>32722.856589806783</v>
      </c>
      <c r="Q26" s="654">
        <f>(VLOOKUP(年度マスタ!$K$4&amp;"_"&amp;Q$18,データシート1!$A:$BT,MATCH("da_合計",データシート1!$A$1:$BT$1,0),0))/10^3</f>
        <v>31912.116872522322</v>
      </c>
      <c r="R26" s="655">
        <f>Q26</f>
        <v>31912.116872522322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0.12528883563027796</v>
      </c>
      <c r="K27" s="839">
        <f t="shared" ref="K27:P27" si="5">K25/K26</f>
        <v>0.12856277732843616</v>
      </c>
      <c r="L27" s="839">
        <f t="shared" si="5"/>
        <v>0.18720158147255717</v>
      </c>
      <c r="M27" s="839">
        <f t="shared" si="5"/>
        <v>0.21085095191108005</v>
      </c>
      <c r="N27" s="839">
        <f t="shared" si="5"/>
        <v>0.21815662157817842</v>
      </c>
      <c r="O27" s="839">
        <f t="shared" si="5"/>
        <v>0.25246850331773518</v>
      </c>
      <c r="P27" s="839">
        <f t="shared" si="5"/>
        <v>0.25620134101041525</v>
      </c>
      <c r="Q27" s="839">
        <f>Q25/Q26</f>
        <v>0.27420816008400256</v>
      </c>
      <c r="R27" s="840">
        <f>R25/R26</f>
        <v>0.30120882868401999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0.30120882868401999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3.5731356354545523</v>
      </c>
      <c r="AA52" s="173"/>
      <c r="AB52" s="678" t="s">
        <v>413</v>
      </c>
      <c r="AC52" s="679">
        <f>$AD6</f>
        <v>114026.32199999999</v>
      </c>
      <c r="AD52" s="680">
        <f>R19+R20</f>
        <v>9612.2113439999994</v>
      </c>
      <c r="AE52" s="681">
        <f t="shared" ref="AE52:AE54" si="6">IFERROR(AD52/AC52,"-")</f>
        <v>8.4298179362480893E-2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82114.20512747766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166</v>
      </c>
      <c r="AK54" s="443">
        <f>VLOOKUP(年度マスタ!$K$4&amp;"_"&amp;AK$53,データシート1!$A$1:$BT$2000,MATCH("ca_太陽光発電（10kW未満）",データシート1!$A$1:$BT$1,0),0)</f>
        <v>173</v>
      </c>
      <c r="AL54" s="443">
        <f>VLOOKUP(年度マスタ!$K$4&amp;"_"&amp;AL$53,データシート1!$A$1:$BT$2000,MATCH("ca_太陽光発電（10kW未満）",データシート1!$A$1:$BT$1,0),0)</f>
        <v>174</v>
      </c>
      <c r="AM54" s="443">
        <f>VLOOKUP(年度マスタ!$K$4&amp;"_"&amp;AM$53,データシート1!$A$1:$BT$2000,MATCH("ca_太陽光発電（10kW未満）",データシート1!$A$1:$BT$1,0),0)</f>
        <v>181</v>
      </c>
      <c r="AN54" s="443">
        <f>VLOOKUP(年度マスタ!$K$4&amp;"_"&amp;AN$53,データシート1!$A$1:$BT$2000,MATCH("ca_太陽光発電（10kW未満）",データシート1!$A$1:$BT$1,0),0)</f>
        <v>184</v>
      </c>
      <c r="AO54" s="443">
        <f>VLOOKUP(年度マスタ!$K$4&amp;"_"&amp;AO$53,データシート1!$A$1:$BT$2000,MATCH("ca_太陽光発電（10kW未満）",データシート1!$A$1:$BT$1,0),0)</f>
        <v>188</v>
      </c>
      <c r="AP54" s="443">
        <f>VLOOKUP(年度マスタ!$K$4&amp;"_"&amp;AP$53,データシート1!$A$1:$BT$2000,MATCH("ca_太陽光発電（10kW未満）",データシート1!$A$1:$BT$1,0),0)</f>
        <v>196</v>
      </c>
      <c r="AQ54" s="443">
        <f>VLOOKUP(年度マスタ!$K$4&amp;"_"&amp;AQ$53,データシート1!$A$1:$BT$2000,MATCH("ca_太陽光発電（10kW未満）",データシート1!$A$1:$BT$1,0),0)</f>
        <v>199</v>
      </c>
      <c r="AR54" s="443">
        <f>VLOOKUP(年度マスタ!$K$4&amp;"_"&amp;AR$53,データシート1!$A$1:$BT$2000,MATCH("ca_太陽光発電（10kW未満）",データシート1!$A$1:$BT$1,0),0)</f>
        <v>202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高取町</v>
      </c>
      <c r="AZ12" s="1023" t="str">
        <f>年度マスタ!$K4</f>
        <v>29401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高取町</v>
      </c>
      <c r="AZ4" s="1038" t="str">
        <f>年度マスタ!$K4</f>
        <v>29401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2025-03-04T09:52:48Z</dcterms:created>
  <dcterms:modified xsi:type="dcterms:W3CDTF">2025-03-04T09:52:49Z</dcterms:modified>
  <cp:category/>
  <cp:contentStatus/>
</cp:coreProperties>
</file>