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D4BD49-7FC7-4D4E-930C-577160F548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<sst xmlns="http://schemas.openxmlformats.org/spreadsheetml/2006/main" count="16757" uniqueCount="2484">
  <si>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</si>
  <si>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</si>
  <si>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</si>
  <si>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</si>
  <si>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</si>
  <si>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</si>
  <si>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</si>
  <si>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</si>
  <si>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</si>
  <si>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</si>
  <si>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</si>
  <si>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</si>
  <si>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</si>
  <si>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</si>
  <si>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</si>
  <si>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</si>
  <si>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</si>
  <si>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</si>
  <si>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</si>
  <si>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</si>
  <si>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</si>
  <si>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</si>
  <si>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</si>
  <si>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</si>
  <si>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</si>
  <si>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</si>
  <si>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</si>
  <si>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</si>
  <si>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</si>
  <si>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</si>
  <si>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</si>
  <si>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</si>
  <si>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</si>
  <si>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</si>
  <si>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</si>
  <si>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</si>
  <si>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</si>
  <si>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</si>
  <si>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</si>
  <si>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</si>
  <si>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</si>
  <si>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</si>
  <si>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</si>
  <si>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</si>
  <si>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</si>
  <si>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</si>
  <si>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</si>
  <si>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</si>
  <si>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</si>
  <si>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</si>
  <si>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</si>
  <si>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</si>
  <si>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</si>
  <si>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</si>
  <si>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</si>
  <si>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</si>
  <si>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</si>
  <si>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</si>
  <si>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</si>
  <si>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</si>
  <si>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</si>
  <si>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</si>
  <si>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</si>
  <si>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</si>
  <si>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</si>
  <si>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</si>
  <si>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</si>
  <si>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</si>
  <si>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</si>
  <si>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</si>
  <si>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</si>
  <si>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</si>
  <si>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</si>
  <si>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</si>
  <si>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</si>
  <si>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</si>
  <si>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</si>
  <si>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</si>
  <si>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</si>
  <si>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</si>
  <si>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</si>
  <si>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</si>
  <si>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</si>
  <si>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</si>
  <si>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</si>
  <si>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</si>
  <si>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</si>
  <si>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</si>
  <si>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</si>
  <si>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</si>
  <si>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</si>
  <si>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</si>
  <si>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</si>
  <si>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</si>
  <si>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</si>
  <si>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</si>
  <si>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</si>
  <si>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</si>
  <si>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</si>
  <si>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</si>
  <si>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</si>
  <si>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</si>
  <si>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</si>
  <si>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</si>
  <si>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</si>
  <si>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</si>
  <si>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</si>
  <si>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</si>
  <si>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</si>
  <si>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</si>
  <si>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</si>
  <si>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</si>
  <si>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</si>
  <si>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</si>
  <si>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</si>
  <si>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</si>
  <si>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</si>
  <si>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</si>
  <si>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</si>
  <si>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</si>
  <si>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</si>
  <si>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</si>
  <si>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</si>
  <si>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</si>
  <si>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</si>
  <si>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</si>
  <si>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</si>
  <si>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</si>
  <si>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</si>
  <si>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</si>
  <si>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</si>
  <si>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</si>
  <si>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</si>
  <si>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</si>
  <si>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</si>
  <si>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</si>
  <si>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</si>
  <si>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</si>
  <si>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</si>
  <si>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</si>
  <si>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</si>
  <si>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</si>
  <si>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</si>
  <si>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</si>
  <si>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</si>
  <si>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</si>
  <si>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</si>
  <si>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</si>
  <si>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</si>
  <si>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</si>
  <si>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</si>
  <si>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</si>
  <si>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</si>
  <si>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</si>
  <si>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</si>
  <si>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</si>
  <si>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</si>
  <si>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</si>
  <si>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</si>
  <si>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</si>
  <si>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</si>
  <si>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</si>
  <si>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</si>
  <si>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</si>
  <si>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</si>
  <si>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</si>
  <si>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</si>
  <si>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</si>
  <si>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</si>
  <si>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</si>
  <si>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</si>
  <si>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</si>
  <si>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</si>
  <si>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</si>
  <si>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</si>
  <si>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</si>
  <si>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</si>
  <si>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</si>
  <si>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</si>
  <si>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</si>
  <si>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</si>
  <si>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</si>
  <si>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</si>
  <si>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</si>
  <si>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</si>
  <si>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</si>
  <si>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</si>
  <si>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</si>
  <si>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</si>
  <si>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</si>
  <si>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</si>
  <si>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</si>
  <si>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</si>
  <si>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</si>
  <si>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</si>
  <si>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</si>
  <si>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</si>
  <si>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</si>
  <si>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</si>
  <si>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</si>
  <si>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</si>
  <si>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</si>
  <si>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</si>
  <si>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</si>
  <si>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</si>
  <si>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</si>
  <si>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</si>
  <si>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</si>
  <si>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</si>
  <si>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</si>
  <si>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</si>
  <si>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</si>
  <si>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</si>
  <si>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</si>
  <si>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</si>
  <si>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</si>
  <si>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</si>
  <si>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</si>
  <si>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</si>
  <si>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</si>
  <si>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</si>
  <si>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</si>
  <si>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</si>
  <si>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</si>
  <si>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</si>
  <si>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</si>
  <si>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</si>
  <si>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</si>
  <si>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</si>
  <si>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</si>
  <si>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</si>
  <si>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</si>
  <si>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</si>
  <si>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</si>
  <si>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</si>
  <si>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</si>
  <si>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</si>
  <si>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</si>
  <si>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</si>
  <si>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</si>
  <si>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</si>
  <si>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</si>
  <si>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</si>
  <si>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</si>
  <si>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</si>
  <si>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</si>
  <si>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</si>
  <si>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</si>
  <si>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</si>
  <si>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</si>
  <si>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</si>
  <si>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</si>
  <si>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</si>
  <si>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</si>
  <si>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</si>
  <si>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</si>
  <si>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</si>
  <si>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</si>
  <si>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</si>
  <si>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</si>
  <si>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</si>
  <si>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</si>
  <si>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</si>
  <si>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</si>
  <si>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</si>
  <si>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</si>
  <si>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</si>
  <si>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</si>
  <si>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</si>
  <si>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</si>
  <si>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</si>
  <si>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</si>
  <si>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</si>
  <si>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</si>
  <si>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</si>
  <si>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</si>
  <si>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</si>
  <si>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</si>
  <si>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</si>
  <si>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</si>
  <si>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</si>
  <si>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</si>
  <si>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</si>
  <si>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</si>
  <si>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</si>
  <si>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</si>
  <si>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</si>
  <si>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</si>
  <si>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</si>
  <si>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</si>
  <si>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</si>
  <si>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</si>
  <si>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</si>
  <si>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</si>
  <si>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</si>
  <si>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</si>
  <si>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</si>
  <si>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</si>
  <si>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</si>
  <si>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</si>
  <si>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</si>
  <si>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</si>
  <si>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</si>
  <si>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</si>
  <si>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</si>
  <si>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</si>
  <si>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</si>
  <si>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</si>
  <si>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</si>
  <si>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</si>
  <si>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</si>
  <si>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</si>
  <si>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</si>
  <si>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</si>
  <si>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</si>
  <si>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</si>
  <si>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</si>
  <si>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</si>
  <si>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</si>
  <si>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</si>
  <si>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</si>
  <si>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</si>
  <si>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</si>
  <si>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</si>
  <si>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</si>
  <si>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</si>
  <si>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</si>
  <si>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</si>
  <si>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</si>
  <si>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</si>
  <si>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</si>
  <si>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</si>
  <si>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</si>
  <si>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</si>
  <si>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</si>
  <si>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</si>
  <si>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</si>
  <si>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</si>
  <si>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</si>
  <si>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</si>
  <si>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</si>
  <si>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</si>
  <si>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</si>
  <si>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</si>
  <si>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</si>
  <si>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</si>
  <si>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</si>
  <si>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</si>
  <si>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</si>
  <si>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</si>
  <si>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</si>
  <si>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</si>
  <si>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</si>
  <si>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</si>
  <si>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</si>
  <si>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</si>
  <si>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</si>
  <si>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</si>
  <si>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</si>
  <si>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</si>
  <si>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</si>
  <si>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</si>
  <si>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</si>
  <si>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</si>
  <si>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</si>
  <si>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</si>
  <si>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</si>
  <si>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</si>
  <si>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</si>
  <si>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</si>
  <si>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</si>
  <si>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</si>
  <si>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</si>
  <si>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</si>
  <si>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</si>
  <si>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</si>
  <si>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</si>
  <si>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</si>
  <si>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</si>
  <si>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</si>
  <si>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</si>
  <si>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</si>
  <si>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</si>
  <si>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</si>
  <si>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</si>
  <si>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</si>
  <si>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</si>
  <si>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</si>
  <si>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</si>
  <si>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</si>
  <si>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</si>
  <si>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</si>
  <si>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</si>
  <si>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</si>
  <si>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</si>
  <si>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</si>
  <si>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</si>
  <si>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</si>
  <si>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</si>
  <si>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</si>
  <si>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</si>
  <si>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</si>
  <si>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</si>
  <si>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</si>
  <si>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</si>
  <si>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</si>
  <si>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</si>
  <si>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</si>
  <si>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</si>
  <si>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</si>
  <si>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</si>
  <si>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</si>
  <si>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</si>
  <si>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</si>
  <si>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</si>
  <si>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</si>
  <si>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</si>
  <si>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</si>
  <si>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</si>
  <si>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</si>
  <si>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</si>
  <si>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</si>
  <si>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</si>
  <si>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</si>
  <si>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</si>
  <si>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</si>
  <si>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</si>
  <si>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</si>
  <si>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</si>
  <si>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</si>
  <si>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</si>
  <si>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</si>
  <si>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</si>
  <si>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</si>
  <si>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</si>
  <si>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</si>
  <si>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</si>
  <si>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</si>
  <si>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</si>
  <si>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</si>
  <si>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</si>
  <si>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</si>
  <si>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</si>
  <si>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</si>
  <si>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</si>
  <si>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</si>
  <si>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</si>
  <si>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</si>
  <si>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</si>
  <si>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</si>
  <si>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</si>
  <si>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</si>
  <si>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</si>
  <si>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</si>
  <si>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</si>
  <si>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</si>
  <si>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</si>
  <si>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</si>
  <si>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</si>
  <si>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</si>
  <si>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</si>
  <si>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</si>
  <si>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</si>
  <si>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</si>
  <si>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</si>
  <si>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</si>
  <si>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</si>
  <si>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</si>
  <si>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</si>
  <si>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</si>
  <si>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</si>
  <si>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</si>
  <si>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</si>
  <si>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</si>
  <si>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</si>
  <si>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</si>
  <si>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</si>
  <si>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</si>
  <si>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</si>
  <si>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</si>
  <si>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</si>
  <si>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</si>
  <si>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</si>
  <si>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</si>
  <si>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</si>
  <si>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</si>
  <si>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</si>
  <si>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</si>
  <si>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</si>
  <si>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</si>
  <si>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</si>
  <si>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</si>
  <si>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</si>
  <si>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</si>
  <si>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</si>
  <si>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</si>
  <si>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</si>
  <si>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</si>
  <si>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</si>
  <si>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</si>
  <si>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</si>
  <si>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</si>
  <si>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</si>
  <si>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</si>
  <si>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</si>
  <si>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</si>
  <si>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</si>
  <si>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</si>
  <si>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</si>
  <si>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</si>
  <si>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</si>
  <si>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</si>
  <si>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</si>
  <si>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</si>
  <si>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</si>
  <si>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</si>
  <si>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</si>
  <si>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</si>
  <si>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</si>
  <si>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</si>
  <si>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</si>
  <si>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</si>
  <si>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</si>
  <si>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</si>
  <si>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</si>
  <si>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</si>
  <si>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</si>
  <si>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</si>
  <si>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</si>
  <si>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</si>
  <si>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</si>
  <si>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</si>
  <si>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</si>
  <si>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</si>
  <si>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</si>
  <si>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</si>
  <si>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</si>
  <si>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</si>
  <si>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</si>
  <si>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</si>
  <si>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</si>
  <si>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</si>
  <si>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</si>
  <si>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</si>
  <si>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</si>
  <si>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</si>
  <si>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</si>
  <si>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</si>
  <si>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</si>
  <si>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</si>
  <si>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</si>
  <si>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</si>
  <si>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</si>
  <si>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</si>
  <si>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</si>
  <si>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</si>
  <si>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</si>
  <si>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</si>
  <si>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</si>
  <si>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</si>
  <si>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</si>
  <si>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</si>
  <si>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</si>
  <si>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</si>
  <si>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</si>
  <si>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</si>
  <si>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</si>
  <si>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</si>
  <si>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</si>
  <si>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</si>
  <si>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</si>
  <si>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</si>
  <si>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</si>
  <si>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</si>
  <si>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</si>
  <si>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</si>
  <si>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</si>
  <si>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</si>
  <si>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</si>
  <si>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</si>
  <si>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</si>
  <si>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</si>
  <si>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</si>
  <si>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</si>
  <si>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</si>
  <si>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</si>
  <si>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</si>
  <si>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</si>
  <si>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</si>
  <si>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</si>
  <si>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</si>
  <si>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</si>
  <si>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</si>
  <si>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</si>
  <si>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</si>
  <si>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</si>
  <si>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</si>
  <si>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</si>
  <si>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</si>
  <si>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</si>
  <si>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</si>
  <si>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</si>
  <si>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</si>
  <si>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</si>
  <si>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</si>
  <si>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</si>
  <si>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</si>
  <si>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</si>
  <si>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</si>
  <si>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</si>
  <si>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</si>
  <si>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</si>
  <si>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</si>
  <si>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</si>
  <si>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</si>
  <si>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</si>
  <si>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</si>
  <si>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</si>
  <si>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</si>
  <si>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</si>
  <si>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</si>
  <si>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</si>
  <si>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</si>
  <si>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</si>
  <si>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</si>
  <si>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</si>
  <si>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</si>
  <si>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</si>
  <si>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</si>
  <si>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</si>
  <si>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</si>
  <si>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</si>
  <si>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</si>
  <si>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</si>
  <si>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</si>
  <si>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</si>
  <si>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</si>
  <si>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</si>
  <si>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</si>
  <si>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</si>
  <si>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</si>
  <si>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</si>
  <si>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</si>
  <si>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</si>
  <si>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</si>
  <si>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</si>
  <si>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</si>
  <si>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</si>
  <si>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</si>
  <si>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</si>
  <si>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</si>
  <si>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</si>
  <si>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</si>
  <si>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</si>
  <si>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</si>
  <si>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</si>
  <si>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</si>
  <si>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</si>
  <si>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</si>
  <si>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</si>
  <si>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</si>
  <si>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</si>
  <si>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</si>
  <si>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</si>
  <si>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</si>
  <si>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</si>
  <si>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</si>
  <si>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</si>
  <si>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</si>
  <si>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</si>
  <si>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</si>
  <si>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</si>
  <si>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</si>
  <si>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</si>
  <si>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</si>
  <si>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</si>
  <si>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</si>
  <si>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</si>
  <si>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</si>
  <si>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</si>
  <si>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</si>
  <si>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</si>
  <si>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</si>
  <si>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</si>
  <si>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</si>
  <si>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</si>
  <si>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</si>
  <si>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</si>
  <si>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</si>
  <si>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</si>
  <si>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</si>
  <si>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</si>
  <si>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</si>
  <si>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</si>
  <si>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</si>
  <si>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</si>
  <si>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</si>
  <si>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</si>
  <si>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</si>
  <si>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</si>
  <si>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</si>
  <si>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</si>
  <si>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</si>
  <si>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</si>
  <si>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</si>
  <si>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</si>
  <si>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</si>
  <si>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</si>
  <si>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</si>
  <si>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</si>
  <si>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</si>
  <si>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</si>
  <si>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</si>
  <si>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</si>
  <si>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</si>
  <si>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</si>
  <si>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</si>
  <si>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</si>
  <si>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</si>
  <si>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</si>
  <si>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</si>
  <si>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</si>
  <si>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</si>
  <si>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</si>
  <si>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</si>
  <si>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</si>
  <si>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</si>
  <si>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</si>
  <si>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</si>
  <si>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</si>
  <si>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</si>
  <si>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</si>
  <si>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</si>
  <si>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</si>
  <si>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</si>
  <si>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</si>
  <si>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</si>
  <si>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</si>
  <si>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</si>
  <si>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</si>
  <si>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</si>
  <si>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</si>
  <si>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</si>
  <si>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</si>
  <si>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</si>
  <si>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</si>
  <si>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</si>
  <si>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</si>
  <si>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</si>
  <si>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</si>
  <si>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</si>
  <si>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</si>
  <si>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</si>
  <si>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</si>
  <si>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</si>
  <si>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</si>
  <si>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</si>
  <si>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</si>
  <si>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</si>
  <si>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</si>
  <si>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</si>
  <si>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</si>
  <si>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</si>
  <si>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</si>
  <si>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</si>
  <si>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</si>
  <si>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</si>
  <si>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</si>
  <si>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</si>
  <si>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</si>
  <si>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</si>
  <si>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</si>
  <si>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</si>
  <si>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</si>
  <si>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</si>
  <si>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</si>
  <si>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</si>
  <si>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</si>
  <si>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</si>
  <si>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</si>
  <si>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</si>
  <si>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</si>
  <si>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</si>
  <si>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</si>
  <si>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</si>
  <si>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</si>
  <si>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</si>
  <si>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</si>
  <si>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</si>
  <si>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</si>
  <si>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</si>
  <si>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</si>
  <si>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</si>
  <si>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</si>
  <si>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</si>
  <si>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</si>
  <si>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</si>
  <si>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</si>
  <si>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</si>
  <si>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</si>
  <si>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</si>
  <si>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</si>
  <si>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</si>
  <si>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</si>
  <si>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</si>
  <si>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</si>
  <si>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</si>
  <si>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</si>
  <si>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</si>
  <si>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</si>
  <si>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</si>
  <si>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</si>
  <si>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</si>
  <si>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</si>
  <si>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</si>
  <si>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</si>
  <si>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</si>
  <si>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</si>
  <si>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</si>
  <si>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</si>
  <si>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</si>
  <si>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</si>
  <si>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</si>
  <si>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</si>
  <si>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</si>
  <si>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</si>
  <si>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</si>
  <si>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</si>
  <si>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</si>
  <si>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</si>
  <si>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</si>
  <si>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</si>
  <si>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</si>
  <si>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</si>
  <si>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</si>
  <si>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</si>
  <si>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</si>
  <si>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</si>
  <si>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</si>
  <si>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</si>
  <si>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</si>
  <si>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</si>
  <si>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</si>
  <si>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</si>
  <si>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</si>
  <si>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</si>
  <si>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</si>
  <si>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</si>
  <si>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</si>
  <si>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</si>
  <si>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</si>
  <si>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</si>
  <si>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</si>
  <si>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</si>
  <si>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</si>
  <si>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</si>
  <si>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</si>
  <si>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</si>
  <si>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</si>
  <si>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</si>
  <si>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</si>
  <si>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</si>
  <si>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</si>
  <si>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</si>
  <si>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</si>
  <si>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</si>
  <si>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</si>
  <si>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</si>
  <si>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</si>
  <si>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</si>
  <si>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</si>
  <si>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</si>
  <si>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</si>
  <si>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</si>
  <si>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</si>
  <si>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</si>
  <si>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</si>
  <si>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</si>
  <si>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</si>
  <si>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</si>
  <si>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</si>
  <si>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</si>
  <si>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</si>
  <si>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</si>
  <si>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</si>
  <si>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</si>
  <si>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</si>
  <si>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</si>
  <si>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</si>
  <si>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</si>
  <si>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</si>
  <si>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</si>
  <si>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</si>
  <si>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</si>
  <si>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</si>
  <si>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</si>
  <si>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</si>
  <si>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</si>
  <si>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</si>
  <si>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</si>
  <si>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</si>
  <si>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</si>
  <si>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</si>
  <si>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</si>
  <si>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</si>
  <si>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</si>
  <si>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</si>
  <si>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</si>
  <si>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</si>
  <si>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</si>
  <si>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</si>
  <si>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</si>
  <si>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</si>
  <si>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</si>
  <si>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</si>
  <si>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</si>
  <si>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</si>
  <si>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</si>
  <si>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</si>
  <si>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</si>
  <si>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</si>
  <si>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</si>
  <si>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</si>
  <si>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</si>
  <si>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</si>
  <si>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</si>
  <si>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</si>
  <si>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</si>
  <si>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</si>
  <si>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</si>
  <si>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</si>
  <si>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</si>
  <si>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</si>
  <si>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</si>
  <si>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</si>
  <si>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</si>
  <si>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</si>
  <si>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</si>
  <si>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</si>
  <si>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</si>
  <si>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</si>
  <si>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</si>
  <si>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</si>
  <si>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</si>
  <si>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</si>
  <si>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</si>
  <si>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</si>
  <si>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</si>
  <si>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</si>
  <si>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</si>
  <si>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</si>
  <si>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</si>
  <si>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</si>
  <si>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</si>
  <si>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</si>
  <si>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</si>
  <si>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</si>
  <si>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</si>
  <si>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</si>
  <si>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</si>
  <si>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</si>
  <si>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</si>
  <si>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</si>
  <si>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</si>
  <si>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</si>
  <si>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</si>
  <si>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</si>
  <si>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</si>
  <si>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</si>
  <si>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</si>
  <si>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</si>
  <si>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</si>
  <si>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</si>
  <si>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</si>
  <si>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</si>
  <si>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</si>
  <si>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</si>
  <si>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</si>
  <si>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</si>
  <si>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</si>
  <si>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</si>
  <si>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</si>
  <si>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</si>
  <si>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</si>
  <si>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</si>
  <si>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</si>
  <si>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</si>
  <si>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</si>
  <si>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</si>
  <si>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</si>
  <si>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</si>
  <si>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</si>
  <si>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</si>
  <si>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</si>
  <si>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</si>
  <si>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</si>
  <si>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</si>
  <si>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</si>
  <si>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</si>
  <si>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</si>
  <si>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</si>
  <si>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</si>
  <si>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</si>
  <si>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</si>
  <si>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</si>
  <si>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</si>
  <si>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</si>
  <si>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</si>
  <si>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</si>
  <si>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</si>
  <si>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</si>
  <si>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</si>
  <si>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</si>
  <si>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</si>
  <si>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</si>
  <si>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</si>
  <si>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</si>
  <si>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</si>
  <si>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</si>
  <si>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</si>
  <si>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</si>
  <si>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</si>
  <si>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</si>
  <si>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</si>
  <si>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</si>
  <si>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</si>
  <si>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</si>
  <si>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</si>
  <si>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</si>
  <si>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</si>
  <si>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</si>
  <si>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</si>
  <si>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</si>
  <si>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</si>
  <si>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</si>
  <si>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</si>
  <si>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</si>
  <si>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</si>
  <si>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</si>
  <si>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</si>
  <si>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</si>
  <si>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</si>
  <si>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</si>
  <si>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</si>
  <si>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</si>
  <si>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</si>
  <si>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</si>
  <si>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</si>
  <si>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</si>
  <si>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</si>
  <si>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</si>
  <si>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</si>
  <si>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</si>
  <si>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</si>
  <si>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</si>
  <si>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</si>
  <si>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</si>
  <si>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</si>
  <si>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</si>
  <si>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</si>
  <si>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</si>
  <si>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</si>
  <si>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</si>
  <si>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</si>
  <si>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</si>
  <si>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</si>
  <si>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</si>
  <si>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</si>
  <si>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</si>
  <si>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</si>
  <si>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</si>
  <si>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</si>
  <si>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</si>
  <si>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</si>
  <si>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</si>
  <si>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</si>
  <si>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</si>
  <si>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</si>
  <si>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</si>
  <si>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</si>
  <si>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</si>
  <si>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</si>
  <si>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</si>
  <si>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</si>
  <si>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</si>
  <si>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</si>
  <si>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</si>
  <si>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</si>
  <si>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</si>
  <si>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</si>
  <si>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</si>
  <si>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</si>
  <si>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</si>
  <si>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</si>
  <si>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</si>
  <si>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</si>
  <si>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</si>
  <si>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</si>
  <si>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</si>
  <si>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</si>
  <si>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</si>
  <si>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</si>
  <si>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</si>
  <si>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</si>
  <si>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</si>
  <si>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</si>
  <si>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</si>
  <si>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</si>
  <si>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</si>
  <si>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</si>
  <si>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</si>
  <si>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</si>
  <si>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</si>
  <si>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</si>
  <si>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</si>
  <si>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</si>
  <si>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</si>
  <si>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</si>
  <si>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</si>
  <si>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</si>
  <si>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</si>
  <si>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</si>
  <si>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</si>
  <si>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</si>
  <si>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</si>
  <si>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</si>
  <si>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</si>
  <si>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</si>
  <si>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</si>
  <si>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</si>
  <si>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</si>
  <si>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</si>
  <si>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</si>
  <si>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</si>
  <si>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</si>
  <si>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</si>
  <si>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</si>
  <si>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</si>
  <si>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</si>
  <si>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</si>
  <si>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</si>
  <si>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</si>
  <si>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</si>
  <si>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</si>
  <si>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</si>
  <si>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</si>
  <si>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</si>
  <si>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</si>
  <si>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</si>
  <si>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</si>
  <si>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</si>
  <si>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</si>
  <si>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</si>
  <si>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</si>
  <si>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</si>
  <si>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</si>
  <si>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</si>
  <si>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</si>
  <si>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</si>
  <si>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</si>
  <si>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</si>
  <si>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</si>
  <si>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</si>
  <si>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</si>
  <si>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</si>
  <si>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</si>
  <si>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</si>
  <si>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</si>
  <si>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</si>
  <si>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</si>
  <si>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</si>
  <si>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</si>
  <si>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</si>
  <si>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</si>
  <si>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</si>
  <si>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</si>
  <si>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</si>
  <si>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</si>
  <si>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</si>
  <si>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</si>
  <si>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</si>
  <si>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</si>
  <si>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</si>
  <si>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</si>
  <si>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</si>
  <si>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</si>
  <si>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</si>
  <si>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</si>
  <si>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</si>
  <si>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</si>
  <si>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</si>
  <si>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</si>
  <si>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</si>
  <si>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</si>
  <si>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</si>
  <si>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</si>
  <si>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</si>
  <si>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</si>
  <si>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</si>
  <si>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</si>
  <si>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</si>
  <si>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</si>
  <si>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</si>
  <si>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</si>
  <si>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</si>
  <si>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</si>
  <si>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</si>
  <si>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</si>
  <si>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</si>
  <si>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</si>
  <si>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</si>
  <si>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</si>
  <si>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</si>
  <si>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</si>
  <si>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</si>
  <si>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</si>
  <si>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</si>
  <si>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</si>
  <si>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</si>
  <si>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</si>
  <si>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</si>
  <si>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</si>
  <si>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</si>
  <si>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</si>
  <si>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</si>
  <si>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</si>
  <si>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</si>
  <si>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</si>
  <si>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</si>
  <si>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</si>
  <si>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</si>
  <si>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</si>
  <si>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</si>
  <si>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</si>
  <si>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</si>
  <si>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</si>
  <si>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</si>
  <si>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</si>
  <si>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</si>
  <si>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</si>
  <si>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</si>
  <si>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</si>
  <si>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</si>
  <si>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</si>
  <si>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</si>
  <si>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</si>
  <si>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</si>
  <si>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</si>
  <si>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</si>
  <si>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</si>
  <si>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</si>
  <si>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</si>
  <si>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</si>
  <si>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</si>
  <si>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</si>
  <si>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</si>
  <si>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</si>
  <si>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</si>
  <si>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</si>
  <si>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</si>
  <si>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</si>
  <si>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</si>
  <si>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</si>
  <si>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</si>
  <si>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</si>
  <si>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</si>
  <si>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</si>
  <si>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</si>
  <si>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</si>
  <si>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</si>
  <si>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</si>
  <si>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</si>
  <si>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</si>
  <si>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</si>
  <si>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</si>
  <si>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</si>
  <si>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</si>
  <si>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</si>
  <si>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</si>
  <si>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</si>
  <si>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</si>
  <si>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</si>
  <si>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</si>
  <si>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</si>
  <si>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</si>
  <si>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</si>
  <si>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</si>
  <si>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</si>
  <si>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</si>
  <si>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</si>
  <si>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</si>
  <si>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</si>
  <si>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</si>
  <si>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</si>
  <si>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</si>
  <si>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</si>
  <si>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</si>
  <si>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</si>
  <si>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</si>
  <si>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</si>
  <si>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</si>
  <si>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</si>
  <si>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</si>
  <si>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</si>
  <si>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</si>
  <si>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</si>
  <si>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</si>
  <si>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</si>
  <si>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</si>
  <si>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</si>
  <si>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</si>
  <si>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</si>
  <si>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</si>
  <si>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</si>
  <si>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</si>
  <si>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</si>
  <si>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</si>
  <si>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</si>
  <si>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</si>
  <si>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</si>
  <si>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</si>
  <si>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</si>
  <si>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</si>
  <si>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</si>
  <si>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</si>
  <si>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</si>
  <si>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</si>
  <si>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</si>
  <si>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</si>
  <si>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</si>
  <si>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</si>
  <si>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</si>
  <si>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</si>
  <si>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</si>
  <si>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</si>
  <si>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</si>
  <si>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</si>
  <si>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</si>
  <si>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</si>
  <si>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</si>
  <si>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</si>
  <si>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</si>
  <si>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</si>
  <si>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</si>
  <si>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</si>
  <si>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</si>
  <si>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</si>
  <si>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</si>
  <si>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</si>
  <si>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</si>
  <si>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</si>
  <si>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</si>
  <si>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</si>
  <si>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</si>
  <si>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</si>
  <si>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</si>
  <si>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</si>
  <si>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</si>
  <si>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</si>
  <si>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</si>
  <si>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</si>
  <si>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</si>
  <si>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</si>
  <si>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</si>
  <si>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</si>
  <si>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</si>
  <si>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</si>
  <si>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</si>
  <si>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</si>
  <si>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</si>
  <si>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</si>
  <si>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</si>
  <si>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</si>
  <si>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</si>
  <si>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</si>
  <si>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</si>
  <si>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</si>
  <si>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</si>
  <si>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</si>
  <si>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</si>
  <si>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</si>
  <si>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</si>
  <si>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</si>
  <si>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</si>
  <si>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</si>
  <si>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</si>
  <si>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</si>
  <si>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</si>
  <si>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</si>
  <si>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</si>
  <si>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</si>
  <si>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</si>
  <si>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</si>
  <si>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</si>
  <si>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</si>
  <si>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</si>
  <si>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</si>
  <si>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</si>
  <si>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</si>
  <si>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</si>
  <si>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</si>
  <si>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</si>
  <si>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</si>
  <si>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</si>
  <si>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</si>
  <si>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</si>
  <si>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</si>
  <si>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</si>
  <si>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</si>
  <si>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</si>
  <si>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</si>
  <si>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</si>
  <si>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</si>
  <si>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</si>
  <si>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</si>
  <si>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</si>
  <si>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</si>
  <si>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</si>
  <si>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</si>
  <si>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</si>
  <si>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</si>
  <si>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</si>
  <si>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</si>
  <si>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</si>
  <si>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</si>
  <si>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</si>
  <si>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</si>
  <si>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</si>
  <si>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</si>
  <si>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</si>
  <si>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</si>
  <si>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</si>
  <si>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</si>
  <si>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</si>
  <si>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</si>
  <si>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</si>
  <si>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</si>
  <si>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</si>
  <si>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</si>
  <si>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</si>
  <si>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</si>
  <si>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</si>
  <si>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</si>
  <si>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</si>
  <si>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</si>
  <si>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</si>
  <si>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</si>
  <si>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</si>
  <si>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</si>
  <si>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</si>
  <si>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</si>
  <si>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</si>
  <si>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</si>
  <si>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</si>
  <si>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</si>
  <si>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</si>
  <si>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</si>
  <si>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</si>
  <si>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</si>
  <si>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</si>
  <si>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</si>
  <si>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</si>
  <si>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</si>
  <si>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</si>
  <si>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</si>
  <si>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</si>
  <si>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</si>
  <si>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</si>
  <si>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</si>
  <si>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</si>
  <si>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</si>
  <si>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</si>
  <si>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</si>
  <si>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</si>
  <si>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</si>
  <si>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</si>
  <si>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</si>
  <si>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</si>
  <si>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</si>
  <si>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</si>
  <si>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</si>
  <si>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</si>
  <si>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</si>
  <si>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</si>
  <si>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</si>
  <si>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</si>
  <si>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</si>
  <si>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</si>
  <si>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</si>
  <si>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</si>
  <si>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</si>
  <si>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</si>
  <si>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</si>
  <si>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</si>
  <si>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</si>
  <si>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</si>
  <si>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</si>
  <si>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</si>
  <si>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</si>
  <si>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</si>
  <si>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</si>
  <si>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</si>
  <si>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</si>
  <si>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</si>
  <si>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</si>
  <si>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</si>
  <si>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</si>
  <si>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</si>
  <si>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</si>
  <si>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</si>
  <si>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</si>
  <si>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</si>
  <si>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</si>
  <si>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</si>
  <si>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</si>
  <si>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</si>
  <si>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</si>
  <si>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</si>
  <si>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</si>
  <si>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</si>
  <si>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</si>
  <si>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</si>
  <si>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</si>
  <si>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</si>
  <si>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</si>
  <si>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</si>
  <si>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</si>
  <si>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</si>
  <si>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</si>
  <si>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</si>
  <si>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</si>
  <si>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</si>
  <si>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</si>
  <si>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</si>
  <si>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</si>
  <si>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</si>
  <si>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</si>
  <si>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</si>
  <si>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</si>
  <si>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</si>
  <si>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</si>
  <si>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</si>
  <si>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</si>
  <si>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</si>
  <si>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</si>
  <si>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</si>
  <si>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</si>
  <si>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</si>
  <si>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</si>
  <si>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</si>
  <si>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</si>
  <si>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</si>
  <si>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</si>
  <si>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</si>
  <si>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</si>
  <si>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</si>
  <si>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</si>
  <si>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</si>
  <si>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</si>
  <si>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</si>
  <si>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</si>
  <si>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</si>
  <si>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</si>
  <si>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</si>
  <si>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</si>
  <si>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</si>
  <si>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</si>
  <si>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</si>
  <si>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</si>
  <si>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</si>
  <si>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</si>
  <si>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</si>
  <si>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</si>
  <si>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</si>
  <si>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</si>
  <si>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</si>
  <si>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</si>
  <si>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</si>
  <si>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</si>
  <si>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</si>
  <si>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</si>
  <si>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</si>
  <si>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</si>
  <si>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</si>
  <si>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</si>
  <si>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</si>
  <si>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</si>
  <si>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</si>
  <si>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</si>
  <si>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</si>
  <si>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</si>
  <si>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</si>
  <si>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</si>
  <si>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</si>
  <si>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</si>
  <si>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</si>
  <si>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</si>
  <si>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</si>
  <si>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</si>
  <si>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</si>
  <si>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</si>
  <si>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</si>
  <si>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</si>
  <si>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</si>
  <si>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</si>
  <si>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</si>
  <si>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</si>
  <si>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</si>
  <si>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</si>
  <si>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</si>
  <si>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</si>
  <si>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</si>
  <si>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</si>
  <si>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</si>
  <si>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</si>
  <si>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</si>
  <si>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</si>
  <si>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</si>
  <si>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</si>
  <si>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</si>
  <si>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</si>
  <si>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</si>
  <si>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</si>
  <si>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</si>
  <si>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</si>
  <si>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</si>
  <si>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</si>
  <si>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</si>
  <si>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</si>
  <si>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</si>
  <si>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</si>
  <si>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</si>
  <si>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</si>
  <si>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</si>
  <si>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</si>
  <si>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</si>
  <si>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</si>
  <si>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</si>
  <si>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</si>
  <si>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</si>
  <si>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</si>
  <si>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</si>
  <si>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</si>
  <si>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</si>
  <si>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</si>
  <si>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</si>
  <si>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</si>
  <si>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</si>
  <si>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</si>
  <si>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</si>
  <si>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</si>
  <si>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</si>
  <si>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</si>
  <si>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</si>
  <si>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</si>
  <si>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</si>
  <si>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</si>
  <si>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</si>
  <si>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</si>
  <si>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</si>
  <si>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</si>
  <si>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</si>
  <si>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</si>
  <si>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</si>
  <si>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</si>
  <si>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</si>
  <si>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</si>
  <si>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</si>
  <si>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</si>
  <si>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</si>
  <si>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</si>
  <si>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</si>
  <si>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</si>
  <si>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</si>
  <si>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</si>
  <si>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</si>
  <si>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</si>
  <si>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</si>
  <si>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</si>
  <si>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</si>
  <si>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</si>
  <si>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</si>
  <si>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</si>
  <si>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</si>
  <si>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</si>
  <si>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</si>
  <si>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</si>
  <si>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</si>
  <si>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</si>
  <si>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</si>
  <si>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</si>
  <si>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</si>
  <si>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</si>
  <si>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</si>
  <si>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</si>
  <si>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</si>
  <si>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</si>
  <si>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</si>
  <si>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</si>
  <si>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</si>
  <si>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</si>
  <si>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</si>
  <si>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</si>
  <si>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</si>
  <si>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</si>
  <si>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</si>
  <si>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</si>
  <si>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</si>
  <si>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</si>
  <si>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</si>
  <si>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</si>
  <si>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</si>
  <si>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</si>
  <si>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</si>
  <si>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</si>
  <si>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</si>
  <si>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</si>
  <si>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</si>
  <si>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</si>
  <si>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</si>
  <si>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</si>
  <si>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</si>
  <si>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</si>
  <si>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</si>
  <si>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</si>
  <si>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</si>
  <si>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</si>
  <si>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</si>
  <si>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</si>
  <si>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</si>
  <si>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</si>
  <si>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</si>
  <si>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</si>
  <si>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</si>
  <si>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</si>
  <si>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</si>
  <si>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</si>
  <si>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</si>
  <si>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</si>
  <si>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</si>
  <si>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</si>
  <si>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</si>
  <si>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</si>
  <si>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</si>
  <si>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</si>
  <si>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</si>
  <si>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</si>
  <si>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</si>
  <si>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</si>
  <si>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</si>
  <si>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</si>
  <si>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</si>
  <si>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</si>
  <si>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</si>
  <si>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</si>
  <si>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</si>
  <si>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</si>
  <si>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</si>
  <si>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</si>
  <si>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</si>
  <si>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</si>
  <si>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</si>
  <si>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</si>
  <si>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</si>
  <si>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</si>
  <si>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</si>
  <si>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</si>
  <si>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</si>
  <si>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</si>
  <si>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</si>
  <si>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</si>
  <si>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</si>
  <si>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</si>
  <si>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</si>
  <si>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</si>
  <si>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</si>
  <si>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</si>
  <si>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</si>
  <si>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</si>
  <si>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</si>
  <si>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</si>
  <si>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</si>
  <si>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</si>
  <si>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</si>
  <si>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</si>
  <si>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</si>
  <si>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</si>
  <si>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</si>
  <si>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</si>
  <si>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</si>
  <si>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</si>
  <si>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</si>
  <si>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</si>
  <si>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</si>
  <si>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</si>
  <si>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</si>
  <si>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</si>
  <si>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</si>
  <si>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</si>
  <si>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</si>
  <si>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</si>
  <si>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</si>
  <si>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</si>
  <si>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</si>
  <si>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</si>
  <si>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</si>
  <si>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</si>
  <si>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</si>
  <si>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</si>
  <si>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</si>
  <si>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</si>
  <si>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</si>
  <si>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</si>
  <si>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</si>
  <si>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</si>
  <si>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</si>
  <si>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</si>
  <si>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</si>
  <si>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</si>
  <si>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</si>
  <si>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</si>
  <si>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</si>
  <si>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</si>
  <si>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</si>
  <si>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</si>
  <si>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</si>
  <si>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</si>
  <si>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</si>
  <si>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</si>
  <si>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</si>
  <si>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</si>
  <si>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</si>
  <si>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</si>
  <si>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</si>
  <si>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</si>
  <si>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</si>
  <si>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</si>
  <si>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</si>
  <si>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</si>
  <si>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</si>
  <si>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</si>
  <si>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</si>
  <si>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</si>
  <si>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</si>
  <si>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</si>
  <si>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</si>
  <si>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</si>
  <si>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</si>
  <si>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</si>
  <si>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</si>
  <si>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</si>
  <si>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</si>
  <si>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</si>
  <si>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</si>
  <si>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</si>
  <si>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</si>
  <si>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</si>
  <si>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</si>
  <si>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</si>
  <si>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</si>
  <si>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</si>
  <si>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</si>
  <si>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</si>
  <si>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</si>
  <si>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</si>
  <si>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</si>
  <si>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</si>
  <si>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</si>
  <si>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</si>
  <si>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</si>
  <si>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</si>
  <si>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</si>
  <si>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</si>
  <si>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</si>
  <si>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</si>
  <si>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</si>
  <si>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</si>
  <si>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</si>
  <si>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</si>
  <si>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</si>
  <si>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</si>
  <si>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</si>
  <si>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</si>
  <si>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</si>
  <si>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</si>
  <si>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</si>
  <si>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</si>
  <si>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</si>
  <si>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</si>
  <si>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</si>
  <si>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</si>
  <si>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</si>
  <si>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</si>
  <si>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</si>
  <si>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</si>
  <si>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</si>
  <si>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</si>
  <si>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</si>
  <si>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</si>
  <si>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</si>
  <si>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</si>
  <si>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</si>
  <si>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</si>
  <si>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</si>
  <si>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</si>
  <si>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</si>
  <si>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</si>
  <si>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</si>
  <si>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</si>
  <si>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</si>
  <si>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</si>
  <si>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</si>
  <si>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</si>
  <si>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</si>
  <si>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</si>
  <si>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</si>
  <si>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</si>
  <si>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</si>
  <si>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</si>
  <si>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</si>
  <si>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</si>
  <si>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</si>
  <si>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</si>
  <si>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</si>
  <si>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</si>
  <si>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</si>
  <si>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</si>
  <si>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</si>
  <si>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</si>
  <si>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</si>
  <si>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</si>
  <si>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</si>
  <si>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</si>
  <si>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</si>
  <si>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</si>
  <si>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</si>
  <si>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</si>
  <si>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</si>
  <si>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</si>
  <si>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</si>
  <si>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</si>
  <si>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</si>
  <si>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</si>
  <si>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</si>
  <si>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</si>
  <si>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</si>
  <si>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</si>
  <si>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</si>
  <si>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</si>
  <si>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</si>
  <si>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</si>
  <si>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</si>
  <si>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</si>
  <si>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</si>
  <si>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</si>
  <si>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</si>
  <si>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</si>
  <si>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</si>
  <si>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</si>
  <si>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</si>
  <si>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</si>
  <si>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</si>
  <si>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</si>
  <si>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</si>
  <si>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</si>
  <si>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</si>
  <si>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</si>
  <si>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</si>
  <si>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</si>
  <si>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</si>
  <si>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</si>
  <si>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</si>
  <si>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</si>
  <si>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</si>
  <si>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</si>
  <si>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</si>
  <si>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</si>
  <si>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</si>
  <si>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</si>
  <si>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</si>
  <si>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</si>
  <si>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</si>
  <si>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</si>
  <si>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</si>
  <si>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</si>
  <si>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</si>
  <si>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</si>
  <si>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</si>
  <si>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</si>
  <si>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</si>
  <si>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</si>
  <si>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</si>
  <si>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</si>
  <si>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</si>
  <si>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</si>
  <si>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</si>
  <si>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</si>
  <si>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</si>
  <si>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</si>
  <si>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</si>
  <si>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</si>
  <si>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</si>
  <si>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</si>
  <si>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</si>
  <si>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</si>
  <si>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</si>
  <si>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</si>
  <si>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</si>
  <si>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</si>
  <si>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</si>
  <si>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</si>
  <si>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</si>
  <si>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</si>
  <si>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</si>
  <si>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</si>
  <si>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</si>
  <si>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</si>
  <si>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</si>
  <si>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</si>
  <si>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</si>
  <si>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</si>
  <si>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</si>
  <si>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</si>
  <si>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</si>
  <si>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</si>
  <si>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</si>
  <si>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</si>
  <si>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</si>
  <si>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</si>
  <si>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</si>
  <si>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</si>
  <si>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</si>
  <si>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</si>
  <si>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</si>
  <si>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</si>
  <si>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</si>
  <si>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</si>
  <si>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</si>
  <si>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</si>
  <si>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</si>
  <si>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</si>
  <si>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</si>
  <si>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</si>
  <si>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</si>
  <si>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</si>
  <si>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</si>
  <si>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</si>
  <si>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</si>
  <si>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</si>
  <si>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</si>
  <si>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</si>
  <si>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</si>
  <si>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</si>
  <si>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</si>
  <si>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</si>
  <si>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</si>
  <si>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</si>
  <si>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</si>
  <si>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</si>
  <si>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</si>
  <si>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</si>
  <si>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</si>
  <si>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</si>
  <si>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</si>
  <si>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</si>
  <si>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</si>
  <si>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</si>
  <si>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</si>
  <si>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</si>
  <si>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</si>
  <si>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</si>
  <si>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</si>
  <si>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</si>
  <si>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</si>
  <si>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</si>
  <si>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</si>
  <si>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</si>
  <si>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</si>
  <si>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</si>
  <si>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</si>
  <si>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</si>
  <si>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</si>
  <si>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</si>
  <si>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</si>
  <si>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</si>
  <si>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</si>
  <si>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</si>
  <si>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</si>
  <si>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</si>
  <si>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</si>
  <si>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</si>
  <si>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</si>
  <si>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</si>
  <si>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</si>
  <si>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</si>
  <si>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</si>
  <si>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</si>
  <si>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</si>
  <si>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</si>
  <si>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</si>
  <si>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</si>
  <si>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</si>
  <si>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</si>
  <si>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</si>
  <si>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</si>
  <si>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</si>
  <si>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</si>
  <si>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</si>
  <si>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</si>
  <si>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</si>
  <si>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</si>
  <si>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</si>
  <si>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</si>
  <si>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</si>
  <si>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</si>
  <si>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</si>
  <si>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</si>
  <si>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</si>
  <si>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</si>
  <si>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</si>
  <si>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</si>
  <si>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</si>
  <si>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</si>
  <si>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</si>
  <si>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</si>
  <si>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</si>
  <si>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</si>
  <si>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</si>
  <si>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</si>
  <si>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</si>
  <si>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</si>
  <si>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</si>
  <si>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</si>
  <si>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</si>
  <si>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</si>
  <si>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</si>
  <si>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</si>
  <si>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</si>
  <si>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</si>
  <si>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</si>
  <si>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</si>
  <si>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</si>
  <si>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</si>
  <si>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</si>
  <si>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</si>
  <si>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</si>
  <si>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</si>
  <si>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</si>
  <si>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</si>
  <si>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</si>
  <si>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</si>
  <si>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</si>
  <si>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</si>
  <si>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</si>
  <si>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</si>
  <si>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</si>
  <si>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</si>
  <si>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</si>
  <si>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</si>
  <si>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</si>
  <si>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</si>
  <si>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</si>
  <si>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</si>
  <si>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</si>
  <si>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</si>
  <si>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</si>
  <si>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</si>
  <si>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</si>
  <si>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</si>
  <si>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</si>
  <si>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</si>
  <si>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</si>
  <si>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</si>
  <si>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</si>
  <si>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</si>
  <si>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</si>
  <si>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</si>
  <si>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</si>
  <si>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</si>
  <si>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</si>
  <si>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</si>
  <si>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</si>
  <si>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</si>
  <si>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</si>
  <si>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</si>
  <si>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</si>
  <si>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</si>
  <si>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</si>
  <si>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</si>
  <si>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</si>
  <si>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</si>
  <si>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</si>
  <si>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</si>
  <si>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</si>
  <si>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</si>
  <si>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</si>
  <si>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</si>
  <si>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</si>
  <si>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</si>
  <si>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</si>
  <si>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</si>
  <si>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</si>
  <si>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</si>
  <si>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</si>
  <si>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</si>
  <si>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</si>
  <si>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</si>
  <si>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</si>
  <si>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</si>
  <si>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</si>
  <si>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</si>
  <si>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</si>
  <si>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</si>
  <si>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</si>
  <si>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</si>
  <si>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</si>
  <si>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</si>
  <si>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</si>
  <si>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</si>
  <si>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</si>
  <si>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</si>
  <si>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</si>
  <si>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</si>
  <si>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</si>
  <si>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</si>
  <si>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</si>
  <si>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</si>
  <si>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</si>
  <si>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</si>
  <si>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</si>
  <si>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</si>
  <si>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</si>
  <si>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</si>
  <si>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</si>
  <si>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</si>
  <si>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</si>
  <si>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</si>
  <si>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</si>
  <si>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</si>
  <si>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</si>
  <si>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</si>
  <si>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</si>
  <si>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</si>
  <si>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</si>
  <si>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</si>
  <si>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</si>
  <si>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</si>
  <si>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</si>
  <si>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</si>
  <si>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</si>
  <si>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</si>
  <si>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</si>
  <si>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</si>
  <si>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</si>
  <si>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</si>
  <si>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</si>
  <si>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</si>
  <si>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</si>
  <si>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</si>
  <si>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</si>
  <si>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</si>
  <si>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</si>
  <si>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</si>
  <si>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</si>
  <si>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</si>
  <si>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</si>
  <si>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</si>
  <si>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</si>
  <si>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</si>
  <si>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</si>
  <si>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</si>
  <si>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</si>
  <si>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</si>
  <si>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</si>
  <si>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</si>
  <si>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</si>
  <si>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</si>
  <si>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</si>
  <si>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</si>
  <si>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</si>
  <si>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</si>
  <si>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</si>
  <si>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</si>
  <si>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</si>
  <si>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</si>
  <si>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</si>
  <si>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</si>
  <si>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</si>
  <si>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</si>
  <si>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</si>
  <si>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</si>
  <si>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</si>
  <si>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</si>
  <si>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</si>
  <si>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</si>
  <si>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</si>
  <si>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</si>
  <si>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</si>
  <si>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</si>
  <si>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</si>
  <si>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</si>
  <si>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</si>
  <si>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</si>
  <si>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</si>
  <si>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</si>
  <si>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</si>
  <si>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</si>
  <si>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</si>
  <si>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</si>
  <si>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</si>
  <si>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</si>
  <si>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</si>
  <si>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</si>
  <si>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</si>
  <si>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</si>
  <si>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</si>
  <si>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</si>
  <si>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</si>
  <si>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</si>
  <si>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</si>
  <si>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</si>
  <si>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</si>
  <si>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</si>
  <si>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</si>
  <si>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</si>
  <si>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</si>
  <si>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</si>
  <si>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</si>
  <si>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</si>
  <si>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</si>
  <si>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</si>
  <si>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</si>
  <si>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</si>
  <si>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</si>
  <si>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</si>
  <si>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</si>
  <si>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</si>
  <si>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</si>
  <si>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</si>
  <si>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</si>
  <si>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</si>
  <si>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</si>
  <si>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</si>
  <si>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</si>
  <si>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</si>
  <si>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</si>
  <si>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</si>
  <si>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</si>
  <si>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</si>
  <si>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</si>
  <si>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</si>
  <si>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</si>
  <si>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</si>
  <si>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</si>
  <si>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</si>
  <si>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</si>
  <si>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</si>
  <si>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</si>
  <si>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</si>
  <si>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</si>
  <si>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</si>
  <si>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</si>
  <si>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</si>
  <si>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</si>
  <si>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</si>
  <si>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</si>
  <si>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</si>
  <si>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</si>
  <si>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</si>
  <si>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</si>
  <si>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</si>
  <si>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</si>
  <si>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</si>
  <si>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</si>
  <si>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</si>
  <si>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</si>
  <si>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</si>
  <si>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</si>
  <si>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</si>
  <si>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</si>
  <si>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</si>
  <si>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</si>
  <si>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</si>
  <si>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</si>
  <si>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</si>
  <si>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</si>
  <si>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</si>
  <si>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</si>
  <si>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</si>
  <si>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</si>
  <si>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</si>
  <si>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</si>
  <si>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</si>
  <si>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</si>
  <si>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</si>
  <si>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</si>
  <si>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</si>
  <si>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</si>
  <si>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</si>
  <si>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</si>
  <si>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</si>
  <si>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</si>
  <si>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</si>
  <si>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</si>
  <si>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</si>
  <si>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</si>
  <si>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</si>
  <si>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</si>
  <si>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</si>
  <si>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</si>
  <si>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</si>
  <si>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</si>
  <si>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</si>
  <si>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</si>
  <si>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</si>
  <si>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</si>
  <si>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</si>
  <si>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</si>
  <si>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</si>
  <si>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</si>
  <si>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</si>
  <si>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</si>
  <si>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</si>
  <si>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</si>
  <si>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</si>
  <si>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</si>
  <si>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</si>
  <si>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</si>
  <si>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</si>
  <si>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</si>
  <si>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</si>
  <si>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</si>
  <si>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</si>
  <si>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</si>
  <si>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</si>
  <si>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</si>
  <si>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</si>
  <si>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</si>
  <si>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</si>
  <si>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</si>
  <si>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</si>
  <si>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</si>
  <si>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</si>
  <si>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</si>
  <si>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</si>
  <si>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</si>
  <si>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</si>
  <si>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</si>
  <si>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</si>
  <si>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</si>
  <si>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</si>
  <si>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</si>
  <si>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</si>
  <si>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</si>
  <si>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</si>
  <si>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</si>
  <si>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</si>
  <si>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</si>
  <si>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</si>
  <si>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</si>
  <si>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</si>
  <si>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</si>
  <si>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</si>
  <si>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</si>
  <si>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</si>
  <si>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</si>
  <si>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</si>
  <si>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</si>
  <si>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</si>
  <si>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</si>
  <si>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</si>
  <si>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</si>
  <si>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</si>
  <si>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</si>
  <si>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</si>
  <si>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</si>
  <si>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</si>
  <si>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</si>
  <si>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27207_令和7年度</t>
  </si>
  <si>
    <t>27207_令和8年度</t>
  </si>
  <si>
    <t>27207_令和9年度</t>
  </si>
  <si>
    <t>27207_令和10年度</t>
  </si>
  <si>
    <t>27207_令和11年度</t>
  </si>
  <si>
    <t>27207_令和12年度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</si>
</sst>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59.795978938380003</c:v>
                </c:pt>
                <c:pt idx="1">
                  <c:v>58.481771949300011</c:v>
                </c:pt>
                <c:pt idx="2">
                  <c:v>49.170685736480003</c:v>
                </c:pt>
                <c:pt idx="3">
                  <c:v>50.095433972499997</c:v>
                </c:pt>
                <c:pt idx="4">
                  <c:v>48.712610919107497</c:v>
                </c:pt>
                <c:pt idx="5">
                  <c:v>48.137096536307332</c:v>
                </c:pt>
                <c:pt idx="6">
                  <c:v>43.204671429569991</c:v>
                </c:pt>
                <c:pt idx="7">
                  <c:v>52.943914558080003</c:v>
                </c:pt>
                <c:pt idx="8">
                  <c:v>22.886793982064074</c:v>
                </c:pt>
                <c:pt idx="9">
                  <c:v>51.649471347459993</c:v>
                </c:pt>
                <c:pt idx="10">
                  <c:v>62.782296264919999</c:v>
                </c:pt>
                <c:pt idx="11">
                  <c:v>55.642148169763729</c:v>
                </c:pt>
                <c:pt idx="12">
                  <c:v>56.170460414299988</c:v>
                </c:pt>
                <c:pt idx="13">
                  <c:v>66.526528016832458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341.63011982808723</c:v>
                </c:pt>
                <c:pt idx="1">
                  <c:v>342.08377542196035</c:v>
                </c:pt>
                <c:pt idx="2">
                  <c:v>339.21275589442598</c:v>
                </c:pt>
                <c:pt idx="3">
                  <c:v>340.29640277346596</c:v>
                </c:pt>
                <c:pt idx="4">
                  <c:v>331.69304891433251</c:v>
                </c:pt>
                <c:pt idx="5">
                  <c:v>321.19661817393711</c:v>
                </c:pt>
                <c:pt idx="6">
                  <c:v>318.76999983994489</c:v>
                </c:pt>
                <c:pt idx="7">
                  <c:v>313.25223987692209</c:v>
                </c:pt>
                <c:pt idx="8">
                  <c:v>308.83844572643227</c:v>
                </c:pt>
                <c:pt idx="9">
                  <c:v>302.74879034520831</c:v>
                </c:pt>
                <c:pt idx="10">
                  <c:v>296.47523297403984</c:v>
                </c:pt>
                <c:pt idx="11">
                  <c:v>268.48219469248011</c:v>
                </c:pt>
                <c:pt idx="12">
                  <c:v>265.49660816213384</c:v>
                </c:pt>
                <c:pt idx="13">
                  <c:v>272.92387429494937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338.74149781277202</c:v>
                </c:pt>
                <c:pt idx="1">
                  <c:v>393.54443805351713</c:v>
                </c:pt>
                <c:pt idx="2">
                  <c:v>485.26827560911107</c:v>
                </c:pt>
                <c:pt idx="3">
                  <c:v>516.70387571061258</c:v>
                </c:pt>
                <c:pt idx="4">
                  <c:v>517.82716603582799</c:v>
                </c:pt>
                <c:pt idx="5">
                  <c:v>500.88661136793519</c:v>
                </c:pt>
                <c:pt idx="6">
                  <c:v>468.74249393136608</c:v>
                </c:pt>
                <c:pt idx="7">
                  <c:v>471.275933803143</c:v>
                </c:pt>
                <c:pt idx="8">
                  <c:v>441.63794658732564</c:v>
                </c:pt>
                <c:pt idx="9">
                  <c:v>355.76988943792213</c:v>
                </c:pt>
                <c:pt idx="10">
                  <c:v>311.15596727375367</c:v>
                </c:pt>
                <c:pt idx="11">
                  <c:v>382.69697551372326</c:v>
                </c:pt>
                <c:pt idx="12">
                  <c:v>317.66132704325986</c:v>
                </c:pt>
                <c:pt idx="13">
                  <c:v>393.3022433402092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282.82091677812991</c:v>
                </c:pt>
                <c:pt idx="1">
                  <c:v>305.29724149629902</c:v>
                </c:pt>
                <c:pt idx="2">
                  <c:v>389.36200425952381</c:v>
                </c:pt>
                <c:pt idx="3">
                  <c:v>435.49900414890408</c:v>
                </c:pt>
                <c:pt idx="4">
                  <c:v>438.64532828141728</c:v>
                </c:pt>
                <c:pt idx="5">
                  <c:v>447.70848128564478</c:v>
                </c:pt>
                <c:pt idx="6">
                  <c:v>410.39491141426532</c:v>
                </c:pt>
                <c:pt idx="7">
                  <c:v>374.25942939147853</c:v>
                </c:pt>
                <c:pt idx="8">
                  <c:v>336.129116662993</c:v>
                </c:pt>
                <c:pt idx="9">
                  <c:v>293.24076272153945</c:v>
                </c:pt>
                <c:pt idx="10">
                  <c:v>279.37587445705492</c:v>
                </c:pt>
                <c:pt idx="11">
                  <c:v>268.76529122886058</c:v>
                </c:pt>
                <c:pt idx="12">
                  <c:v>271.97420407203083</c:v>
                </c:pt>
                <c:pt idx="13">
                  <c:v>293.06670754524936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283.07071629619043</c:v>
                </c:pt>
                <c:pt idx="1">
                  <c:v>286.32049618041839</c:v>
                </c:pt>
                <c:pt idx="2">
                  <c:v>288.98291895057486</c:v>
                </c:pt>
                <c:pt idx="3">
                  <c:v>344.69236563027783</c:v>
                </c:pt>
                <c:pt idx="4">
                  <c:v>344.046203852796</c:v>
                </c:pt>
                <c:pt idx="5">
                  <c:v>331.94719488424272</c:v>
                </c:pt>
                <c:pt idx="6">
                  <c:v>309.14974771513482</c:v>
                </c:pt>
                <c:pt idx="7">
                  <c:v>340.74073663799862</c:v>
                </c:pt>
                <c:pt idx="8">
                  <c:v>315.9169258227887</c:v>
                </c:pt>
                <c:pt idx="9">
                  <c:v>282.65893045136198</c:v>
                </c:pt>
                <c:pt idx="10">
                  <c:v>269.02446578150949</c:v>
                </c:pt>
                <c:pt idx="11">
                  <c:v>235.26897844741345</c:v>
                </c:pt>
                <c:pt idx="12">
                  <c:v>218.86639245106304</c:v>
                </c:pt>
                <c:pt idx="13">
                  <c:v>207.81852306586134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113819</c:v>
                </c:pt>
                <c:pt idx="1">
                  <c:v>113418</c:v>
                </c:pt>
                <c:pt idx="2">
                  <c:v>113781</c:v>
                </c:pt>
                <c:pt idx="3">
                  <c:v>113769</c:v>
                </c:pt>
                <c:pt idx="4">
                  <c:v>113891</c:v>
                </c:pt>
                <c:pt idx="5">
                  <c:v>113729</c:v>
                </c:pt>
                <c:pt idx="6">
                  <c:v>113483</c:v>
                </c:pt>
                <c:pt idx="7">
                  <c:v>113517</c:v>
                </c:pt>
                <c:pt idx="8">
                  <c:v>113405</c:v>
                </c:pt>
                <c:pt idx="9">
                  <c:v>113299</c:v>
                </c:pt>
                <c:pt idx="10">
                  <c:v>113088</c:v>
                </c:pt>
                <c:pt idx="11">
                  <c:v>113334</c:v>
                </c:pt>
                <c:pt idx="12">
                  <c:v>112993</c:v>
                </c:pt>
                <c:pt idx="13">
                  <c:v>113000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19271</c:v>
                </c:pt>
                <c:pt idx="1">
                  <c:v>19065</c:v>
                </c:pt>
                <c:pt idx="2">
                  <c:v>19214</c:v>
                </c:pt>
                <c:pt idx="3">
                  <c:v>19211</c:v>
                </c:pt>
                <c:pt idx="4">
                  <c:v>19153</c:v>
                </c:pt>
                <c:pt idx="5">
                  <c:v>19353</c:v>
                </c:pt>
                <c:pt idx="6">
                  <c:v>19429</c:v>
                </c:pt>
                <c:pt idx="7">
                  <c:v>19598</c:v>
                </c:pt>
                <c:pt idx="8">
                  <c:v>19680</c:v>
                </c:pt>
                <c:pt idx="9">
                  <c:v>19764</c:v>
                </c:pt>
                <c:pt idx="10">
                  <c:v>19550</c:v>
                </c:pt>
                <c:pt idx="11">
                  <c:v>19682</c:v>
                </c:pt>
                <c:pt idx="12">
                  <c:v>19690</c:v>
                </c:pt>
                <c:pt idx="13">
                  <c:v>19830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151850</c:v>
                </c:pt>
                <c:pt idx="1">
                  <c:v>152754</c:v>
                </c:pt>
                <c:pt idx="2">
                  <c:v>153571</c:v>
                </c:pt>
                <c:pt idx="3">
                  <c:v>155749</c:v>
                </c:pt>
                <c:pt idx="4">
                  <c:v>156382</c:v>
                </c:pt>
                <c:pt idx="5">
                  <c:v>157020</c:v>
                </c:pt>
                <c:pt idx="6">
                  <c:v>157917</c:v>
                </c:pt>
                <c:pt idx="7">
                  <c:v>158794</c:v>
                </c:pt>
                <c:pt idx="8">
                  <c:v>159548</c:v>
                </c:pt>
                <c:pt idx="9">
                  <c:v>159956</c:v>
                </c:pt>
                <c:pt idx="10">
                  <c:v>160870</c:v>
                </c:pt>
                <c:pt idx="11">
                  <c:v>162262</c:v>
                </c:pt>
                <c:pt idx="12">
                  <c:v>162906</c:v>
                </c:pt>
                <c:pt idx="13">
                  <c:v>163964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123</c:v>
                </c:pt>
                <c:pt idx="1">
                  <c:v>123</c:v>
                </c:pt>
                <c:pt idx="2">
                  <c:v>123</c:v>
                </c:pt>
                <c:pt idx="3">
                  <c:v>123</c:v>
                </c:pt>
                <c:pt idx="4">
                  <c:v>123</c:v>
                </c:pt>
                <c:pt idx="5">
                  <c:v>83</c:v>
                </c:pt>
                <c:pt idx="6">
                  <c:v>83</c:v>
                </c:pt>
                <c:pt idx="7">
                  <c:v>83</c:v>
                </c:pt>
                <c:pt idx="8">
                  <c:v>83</c:v>
                </c:pt>
                <c:pt idx="9">
                  <c:v>83</c:v>
                </c:pt>
                <c:pt idx="10">
                  <c:v>83</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6280</c:v>
                </c:pt>
                <c:pt idx="1">
                  <c:v>6280</c:v>
                </c:pt>
                <c:pt idx="2">
                  <c:v>6280</c:v>
                </c:pt>
                <c:pt idx="3">
                  <c:v>6280</c:v>
                </c:pt>
                <c:pt idx="4">
                  <c:v>6280</c:v>
                </c:pt>
                <c:pt idx="5">
                  <c:v>5298</c:v>
                </c:pt>
                <c:pt idx="6">
                  <c:v>5298</c:v>
                </c:pt>
                <c:pt idx="7">
                  <c:v>5298</c:v>
                </c:pt>
                <c:pt idx="8">
                  <c:v>5298</c:v>
                </c:pt>
                <c:pt idx="9">
                  <c:v>5298</c:v>
                </c:pt>
                <c:pt idx="10">
                  <c:v>5298</c:v>
                </c:pt>
                <c:pt idx="11">
                  <c:v>5339</c:v>
                </c:pt>
                <c:pt idx="12">
                  <c:v>5339</c:v>
                </c:pt>
                <c:pt idx="13">
                  <c:v>5339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3536.9744999999998</c:v>
                </c:pt>
                <c:pt idx="1">
                  <c:v>3604.2541999999999</c:v>
                </c:pt>
                <c:pt idx="2">
                  <c:v>3246.3869</c:v>
                </c:pt>
                <c:pt idx="3">
                  <c:v>3808.1909999999998</c:v>
                </c:pt>
                <c:pt idx="4">
                  <c:v>3786.1059</c:v>
                </c:pt>
                <c:pt idx="5">
                  <c:v>3837.8557000000001</c:v>
                </c:pt>
                <c:pt idx="6">
                  <c:v>3746.1801</c:v>
                </c:pt>
                <c:pt idx="7">
                  <c:v>3950.1790000000001</c:v>
                </c:pt>
                <c:pt idx="8">
                  <c:v>4372.6478999999999</c:v>
                </c:pt>
                <c:pt idx="9">
                  <c:v>4480.0349999999999</c:v>
                </c:pt>
                <c:pt idx="10">
                  <c:v>4379.7089999999998</c:v>
                </c:pt>
                <c:pt idx="11">
                  <c:v>3815.8470000000002</c:v>
                </c:pt>
                <c:pt idx="12">
                  <c:v>4183.3437000000004</c:v>
                </c:pt>
                <c:pt idx="13">
                  <c:v>4119.8995999999997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19.012</c:v>
                </c:pt>
                <c:pt idx="1">
                  <c:v>18.902999999999999</c:v>
                </c:pt>
                <c:pt idx="2">
                  <c:v>19.600000000000001</c:v>
                </c:pt>
                <c:pt idx="3">
                  <c:v>19.321000000000002</c:v>
                </c:pt>
                <c:pt idx="4">
                  <c:v>16.404</c:v>
                </c:pt>
                <c:pt idx="5">
                  <c:v>8.827</c:v>
                </c:pt>
                <c:pt idx="6">
                  <c:v>8.798</c:v>
                </c:pt>
                <c:pt idx="7">
                  <c:v>9.1630000000000003</c:v>
                </c:pt>
                <c:pt idx="8">
                  <c:v>8.4710000000000001</c:v>
                </c:pt>
                <c:pt idx="9">
                  <c:v>8.4990000000000006</c:v>
                </c:pt>
                <c:pt idx="10">
                  <c:v>8.4220000000000006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1.046</c:v>
                </c:pt>
                <c:pt idx="4">
                  <c:v>1.27</c:v>
                </c:pt>
                <c:pt idx="5">
                  <c:v>1.2370000000000001</c:v>
                </c:pt>
                <c:pt idx="6">
                  <c:v>1.206</c:v>
                </c:pt>
                <c:pt idx="7">
                  <c:v>1.21</c:v>
                </c:pt>
                <c:pt idx="8">
                  <c:v>0</c:v>
                </c:pt>
                <c:pt idx="9">
                  <c:v>1.194</c:v>
                </c:pt>
                <c:pt idx="10">
                  <c:v>1.196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45.128999999999998</c:v>
                </c:pt>
                <c:pt idx="1">
                  <c:v>43.136000000000003</c:v>
                </c:pt>
                <c:pt idx="2">
                  <c:v>40.877000000000002</c:v>
                </c:pt>
                <c:pt idx="3">
                  <c:v>31.777000000000001</c:v>
                </c:pt>
                <c:pt idx="4">
                  <c:v>34.426000000000002</c:v>
                </c:pt>
                <c:pt idx="5">
                  <c:v>43.53</c:v>
                </c:pt>
                <c:pt idx="6">
                  <c:v>29.795000000000002</c:v>
                </c:pt>
                <c:pt idx="7">
                  <c:v>41.820999999999998</c:v>
                </c:pt>
                <c:pt idx="8">
                  <c:v>61.478000000000002</c:v>
                </c:pt>
                <c:pt idx="9">
                  <c:v>52.447000000000003</c:v>
                </c:pt>
                <c:pt idx="10">
                  <c:v>53.737000000000002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206.345</c:v>
                </c:pt>
                <c:pt idx="1">
                  <c:v>238.09800000000001</c:v>
                </c:pt>
                <c:pt idx="2">
                  <c:v>198.43700000000001</c:v>
                </c:pt>
                <c:pt idx="3">
                  <c:v>221.96799999999999</c:v>
                </c:pt>
                <c:pt idx="4">
                  <c:v>218.66499999999999</c:v>
                </c:pt>
                <c:pt idx="5">
                  <c:v>214.405</c:v>
                </c:pt>
                <c:pt idx="6">
                  <c:v>212.62299999999999</c:v>
                </c:pt>
                <c:pt idx="7">
                  <c:v>193.542</c:v>
                </c:pt>
                <c:pt idx="8">
                  <c:v>166.386</c:v>
                </c:pt>
                <c:pt idx="9">
                  <c:v>173.50700000000001</c:v>
                </c:pt>
                <c:pt idx="10">
                  <c:v>183.60300000000001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117.98700000000001</c:v>
                </c:pt>
                <c:pt idx="1">
                  <c:v>129.93799999999999</c:v>
                </c:pt>
                <c:pt idx="2">
                  <c:v>137.26700000000002</c:v>
                </c:pt>
                <c:pt idx="3">
                  <c:v>129.084</c:v>
                </c:pt>
                <c:pt idx="4">
                  <c:v>129.27799999999999</c:v>
                </c:pt>
                <c:pt idx="5">
                  <c:v>130.58800000000002</c:v>
                </c:pt>
                <c:pt idx="6">
                  <c:v>112.247</c:v>
                </c:pt>
                <c:pt idx="7">
                  <c:v>116.94899999999998</c:v>
                </c:pt>
                <c:pt idx="8">
                  <c:v>127.554</c:v>
                </c:pt>
                <c:pt idx="9">
                  <c:v>120.69899999999998</c:v>
                </c:pt>
                <c:pt idx="10">
                  <c:v>123.404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152.499</c:v>
                </c:pt>
                <c:pt idx="1">
                  <c:v>170.19900000000001</c:v>
                </c:pt>
                <c:pt idx="2">
                  <c:v>121.64700000000001</c:v>
                </c:pt>
                <c:pt idx="3">
                  <c:v>145.02799999999999</c:v>
                </c:pt>
                <c:pt idx="4">
                  <c:v>141.48699999999999</c:v>
                </c:pt>
                <c:pt idx="5">
                  <c:v>137.411</c:v>
                </c:pt>
                <c:pt idx="6">
                  <c:v>140.17500000000001</c:v>
                </c:pt>
                <c:pt idx="7">
                  <c:v>128.78700000000001</c:v>
                </c:pt>
                <c:pt idx="8">
                  <c:v>108.78100000000001</c:v>
                </c:pt>
                <c:pt idx="9">
                  <c:v>114.94799999999999</c:v>
                </c:pt>
                <c:pt idx="10">
                  <c:v>123.554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389.36200425952381</c:v>
                </c:pt>
                <c:pt idx="1">
                  <c:v>435.49900414890408</c:v>
                </c:pt>
                <c:pt idx="2">
                  <c:v>438.64532828141728</c:v>
                </c:pt>
                <c:pt idx="3">
                  <c:v>447.70848128564478</c:v>
                </c:pt>
                <c:pt idx="4">
                  <c:v>410.39491141426532</c:v>
                </c:pt>
                <c:pt idx="5">
                  <c:v>374.25942939147853</c:v>
                </c:pt>
                <c:pt idx="6">
                  <c:v>336.129116662993</c:v>
                </c:pt>
                <c:pt idx="7">
                  <c:v>293.24076272153945</c:v>
                </c:pt>
                <c:pt idx="8">
                  <c:v>279.37587445705492</c:v>
                </c:pt>
                <c:pt idx="9">
                  <c:v>268.76529122886058</c:v>
                </c:pt>
                <c:pt idx="10">
                  <c:v>271.97420407203083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288.98291895057486</c:v>
                </c:pt>
                <c:pt idx="1">
                  <c:v>344.69236563027783</c:v>
                </c:pt>
                <c:pt idx="2">
                  <c:v>344.046203852796</c:v>
                </c:pt>
                <c:pt idx="3">
                  <c:v>331.94719488424272</c:v>
                </c:pt>
                <c:pt idx="4">
                  <c:v>309.14974771513482</c:v>
                </c:pt>
                <c:pt idx="5">
                  <c:v>340.74073663799862</c:v>
                </c:pt>
                <c:pt idx="6">
                  <c:v>315.9169258227887</c:v>
                </c:pt>
                <c:pt idx="7">
                  <c:v>282.65893045136198</c:v>
                </c:pt>
                <c:pt idx="8">
                  <c:v>269.02446578150949</c:v>
                </c:pt>
                <c:pt idx="9">
                  <c:v>235.26897844741345</c:v>
                </c:pt>
                <c:pt idx="10">
                  <c:v>218.86639245106304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0.52770939041584708</c:v>
                </c:pt>
                <c:pt idx="1">
                  <c:v>0.49377072709106068</c:v>
                </c:pt>
                <c:pt idx="2">
                  <c:v>0.3535775097581022</c:v>
                </c:pt>
                <c:pt idx="3">
                  <c:v>0.43690081505455841</c:v>
                </c:pt>
                <c:pt idx="4">
                  <c:v>0.4576649376093711</c:v>
                </c:pt>
                <c:pt idx="5">
                  <c:v>0.40327141789913079</c:v>
                </c:pt>
                <c:pt idx="6">
                  <c:v>0.44370841997440225</c:v>
                </c:pt>
                <c:pt idx="7">
                  <c:v>0.45562685670092701</c:v>
                </c:pt>
                <c:pt idx="8">
                  <c:v>0.40435355826836739</c:v>
                </c:pt>
                <c:pt idx="9">
                  <c:v>0.48858120079648665</c:v>
                </c:pt>
                <c:pt idx="10">
                  <c:v>0.56451791714721933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0.3030264861728969</c:v>
                </c:pt>
                <c:pt idx="1">
                  <c:v>0.29836577985737966</c:v>
                </c:pt>
                <c:pt idx="2">
                  <c:v>0.31293391528368225</c:v>
                </c:pt>
                <c:pt idx="3">
                  <c:v>0.28832154269072796</c:v>
                </c:pt>
                <c:pt idx="4">
                  <c:v>0.31500877911593494</c:v>
                </c:pt>
                <c:pt idx="5">
                  <c:v>0.34892374044477009</c:v>
                </c:pt>
                <c:pt idx="6">
                  <c:v>0.33394012727716227</c:v>
                </c:pt>
                <c:pt idx="7">
                  <c:v>0.39881563161481204</c:v>
                </c:pt>
                <c:pt idx="8">
                  <c:v>0.45656769843813888</c:v>
                </c:pt>
                <c:pt idx="9">
                  <c:v>0.44908700616859665</c:v>
                </c:pt>
                <c:pt idx="10">
                  <c:v>0.4537342077019817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123.554</c:v>
                </c:pt>
                <c:pt idx="2">
                  <c:v>0</c:v>
                </c:pt>
                <c:pt idx="3">
                  <c:v>0</c:v>
                </c:pt>
                <c:pt idx="4">
                  <c:v>123.404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123.554</c:v>
                </c:pt>
                <c:pt idx="4" formatCode="#,##0">
                  <c:v>123.404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17：石油製品・石炭製品製造業(N=1)</c:v>
                </c:pt>
                <c:pt idx="3">
                  <c:v>21：窯業・土石製品製造業(N=2)</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I：卸売業，小売業(N=3)</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O：教育，学習支援業(N=3)</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27.388999999999999</c:v>
                </c:pt>
                <c:pt idx="2">
                  <c:v>3.605</c:v>
                </c:pt>
                <c:pt idx="3">
                  <c:v>18.535</c:v>
                </c:pt>
                <c:pt idx="4">
                  <c:v>0</c:v>
                </c:pt>
                <c:pt idx="5">
                  <c:v>42.994999999999997</c:v>
                </c:pt>
                <c:pt idx="6">
                  <c:v>0</c:v>
                </c:pt>
                <c:pt idx="7">
                  <c:v>0</c:v>
                </c:pt>
                <c:pt idx="8">
                  <c:v>0</c:v>
                </c:pt>
                <c:pt idx="9">
                  <c:v>0</c:v>
                </c:pt>
                <c:pt idx="10">
                  <c:v>0</c:v>
                </c:pt>
                <c:pt idx="11">
                  <c:v>4.8659999999999997</c:v>
                </c:pt>
                <c:pt idx="12">
                  <c:v>0</c:v>
                </c:pt>
                <c:pt idx="13">
                  <c:v>0</c:v>
                </c:pt>
                <c:pt idx="14">
                  <c:v>0</c:v>
                </c:pt>
                <c:pt idx="15">
                  <c:v>0</c:v>
                </c:pt>
                <c:pt idx="16">
                  <c:v>5.4009999999999998</c:v>
                </c:pt>
                <c:pt idx="17">
                  <c:v>0</c:v>
                </c:pt>
                <c:pt idx="18">
                  <c:v>0</c:v>
                </c:pt>
                <c:pt idx="19">
                  <c:v>0</c:v>
                </c:pt>
                <c:pt idx="20">
                  <c:v>20.763000000000002</c:v>
                </c:pt>
                <c:pt idx="21">
                  <c:v>0</c:v>
                </c:pt>
                <c:pt idx="22">
                  <c:v>0</c:v>
                </c:pt>
                <c:pt idx="23">
                  <c:v>0</c:v>
                </c:pt>
                <c:pt idx="24">
                  <c:v>22.88</c:v>
                </c:pt>
                <c:pt idx="25">
                  <c:v>0</c:v>
                </c:pt>
                <c:pt idx="26">
                  <c:v>0</c:v>
                </c:pt>
                <c:pt idx="27">
                  <c:v>11.49</c:v>
                </c:pt>
                <c:pt idx="28">
                  <c:v>0</c:v>
                </c:pt>
                <c:pt idx="29">
                  <c:v>0</c:v>
                </c:pt>
                <c:pt idx="30">
                  <c:v>9.1639999999999997</c:v>
                </c:pt>
                <c:pt idx="31">
                  <c:v>0</c:v>
                </c:pt>
                <c:pt idx="32">
                  <c:v>0</c:v>
                </c:pt>
                <c:pt idx="33">
                  <c:v>16.027999999999999</c:v>
                </c:pt>
                <c:pt idx="34">
                  <c:v>7.5819999999999999</c:v>
                </c:pt>
                <c:pt idx="35">
                  <c:v>0</c:v>
                </c:pt>
                <c:pt idx="36">
                  <c:v>56.26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365.09522689097838</c:v>
                </c:pt>
                <c:pt idx="2">
                  <c:v>10.563103354192</c:v>
                </c:pt>
                <c:pt idx="3">
                  <c:v>1.9823579572928061</c:v>
                </c:pt>
                <c:pt idx="4">
                  <c:v>306.16492182355148</c:v>
                </c:pt>
                <c:pt idx="5">
                  <c:v>402.46262863131102</c:v>
                </c:pt>
                <c:pt idx="7">
                  <c:v>346.51287518285267</c:v>
                </c:pt>
                <c:pt idx="8">
                  <c:v>20.912873998677998</c:v>
                </c:pt>
                <c:pt idx="9">
                  <c:v>0</c:v>
                </c:pt>
                <c:pt idx="10">
                  <c:v>69.804657999999989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377.6406882024632</c:v>
                </c:pt>
                <c:pt idx="4" formatCode="#,##0">
                  <c:v>306.16492182355148</c:v>
                </c:pt>
                <c:pt idx="5" formatCode="#,##0">
                  <c:v>402.46262863131102</c:v>
                </c:pt>
                <c:pt idx="6" formatCode="#,##0">
                  <c:v>367.42574918153065</c:v>
                </c:pt>
                <c:pt idx="10" formatCode="#,##0">
                  <c:v>69.804657999999989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183.60300000000001</c:v>
                </c:pt>
                <c:pt idx="2" formatCode="#,##0_);[Red]\(#,##0\)">
                  <c:v>0</c:v>
                </c:pt>
                <c:pt idx="3" formatCode="#,##0_);[Red]\(#,##0\)">
                  <c:v>53.737000000000002</c:v>
                </c:pt>
                <c:pt idx="4" formatCode="#,##0_);[Red]\(#,##0\)">
                  <c:v>1.196</c:v>
                </c:pt>
                <c:pt idx="5" formatCode="#,##0_);[Red]\(#,##0\)">
                  <c:v>8.4220000000000006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183.60300000000001</c:v>
                </c:pt>
                <c:pt idx="1">
                  <c:v>53.737000000000002</c:v>
                </c:pt>
                <c:pt idx="4" formatCode="#,##0_);[Red]\(#,##0\)">
                  <c:v>1.196</c:v>
                </c:pt>
                <c:pt idx="5" formatCode="#,##0_);[Red]\(#,##0\)">
                  <c:v>8.4220000000000006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高槻市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14.331666666666665</c:v>
                </c:pt>
                <c:pt idx="1">
                  <c:v>0</c:v>
                </c:pt>
                <c:pt idx="2">
                  <c:v>0</c:v>
                </c:pt>
                <c:pt idx="3">
                  <c:v>0</c:v>
                </c:pt>
                <c:pt idx="4">
                  <c:v>0</c:v>
                </c:pt>
                <c:pt idx="5">
                  <c:v>0</c:v>
                </c:pt>
                <c:pt idx="6">
                  <c:v>4.8659999999999997</c:v>
                </c:pt>
                <c:pt idx="7">
                  <c:v>0</c:v>
                </c:pt>
                <c:pt idx="8">
                  <c:v>0</c:v>
                </c:pt>
                <c:pt idx="9">
                  <c:v>0</c:v>
                </c:pt>
                <c:pt idx="10">
                  <c:v>0</c:v>
                </c:pt>
                <c:pt idx="11">
                  <c:v>5.4009999999999998</c:v>
                </c:pt>
                <c:pt idx="12">
                  <c:v>0</c:v>
                </c:pt>
                <c:pt idx="13">
                  <c:v>0</c:v>
                </c:pt>
                <c:pt idx="14">
                  <c:v>0</c:v>
                </c:pt>
                <c:pt idx="15">
                  <c:v>20.763000000000002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高槻市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O：教育，学習支援業(N=3)</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11.44</c:v>
                </c:pt>
                <c:pt idx="1">
                  <c:v>0</c:v>
                </c:pt>
                <c:pt idx="2">
                  <c:v>0</c:v>
                </c:pt>
                <c:pt idx="3">
                  <c:v>3.83</c:v>
                </c:pt>
                <c:pt idx="4">
                  <c:v>0</c:v>
                </c:pt>
                <c:pt idx="5">
                  <c:v>0</c:v>
                </c:pt>
                <c:pt idx="6">
                  <c:v>9.1639999999999997</c:v>
                </c:pt>
                <c:pt idx="7">
                  <c:v>0</c:v>
                </c:pt>
                <c:pt idx="8">
                  <c:v>0</c:v>
                </c:pt>
                <c:pt idx="9">
                  <c:v>5.3426666666666662</c:v>
                </c:pt>
                <c:pt idx="10">
                  <c:v>3.7909999999999999</c:v>
                </c:pt>
                <c:pt idx="11">
                  <c:v>0</c:v>
                </c:pt>
                <c:pt idx="12">
                  <c:v>28.13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O：教育，学習支援業(N=3)</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21：窯業・土石製品製造業(N=2)</c:v>
                </c:pt>
                <c:pt idx="4">
                  <c:v>22：鉄鋼業(N=0)</c:v>
                </c:pt>
              </c:strCache>
            </c:strRef>
          </c:cat>
          <c:val>
            <c:numRef>
              <c:f>③特定事業所の現状把握!$BG$16:$BG$20</c:f>
              <c:numCache>
                <c:formatCode>[=0]#,##0;[&lt;1]0.00;#,##0</c:formatCode>
                <c:ptCount val="5"/>
                <c:pt idx="0">
                  <c:v>0</c:v>
                </c:pt>
                <c:pt idx="1">
                  <c:v>9.129666666666667</c:v>
                </c:pt>
                <c:pt idx="2">
                  <c:v>3.605</c:v>
                </c:pt>
                <c:pt idx="3">
                  <c:v>9.2675000000000001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47,192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32391.700000000019</c:v>
                </c:pt>
                <c:pt idx="1">
                  <c:v>12103.100000000009</c:v>
                </c:pt>
                <c:pt idx="2">
                  <c:v>0</c:v>
                </c:pt>
                <c:pt idx="3">
                  <c:v>0</c:v>
                </c:pt>
                <c:pt idx="4">
                  <c:v>0</c:v>
                </c:pt>
                <c:pt idx="5">
                  <c:v>2697.6909999999998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73,789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38873.927004000012</c:v>
                </c:pt>
                <c:pt idx="1">
                  <c:v>16009.496556000011</c:v>
                </c:pt>
                <c:pt idx="2">
                  <c:v>0</c:v>
                </c:pt>
                <c:pt idx="3">
                  <c:v>0</c:v>
                </c:pt>
                <c:pt idx="4">
                  <c:v>0</c:v>
                </c:pt>
                <c:pt idx="5">
                  <c:v>18905.418527999998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33.993049031999995</c:v>
                </c:pt>
                <c:pt idx="1">
                  <c:v>4.7441287079999999</c:v>
                </c:pt>
                <c:pt idx="2">
                  <c:v>0</c:v>
                </c:pt>
                <c:pt idx="3">
                  <c:v>0</c:v>
                </c:pt>
                <c:pt idx="4">
                  <c:v>17.9590292</c:v>
                </c:pt>
                <c:pt idx="5">
                  <c:v>80.470107650000003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778,353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724953</c:v>
                </c:pt>
                <c:pt idx="1">
                  <c:v>53400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1702.7139999999999</c:v>
                </c:pt>
                <c:pt idx="6">
                  <c:v>1702.7139999999999</c:v>
                </c:pt>
                <c:pt idx="7">
                  <c:v>1702.7139999999999</c:v>
                </c:pt>
                <c:pt idx="8">
                  <c:v>2697.6909999999998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7867.7000000000007</c:v>
                </c:pt>
                <c:pt idx="1">
                  <c:v>9047.1</c:v>
                </c:pt>
                <c:pt idx="2">
                  <c:v>10616.6</c:v>
                </c:pt>
                <c:pt idx="3">
                  <c:v>11056.6</c:v>
                </c:pt>
                <c:pt idx="4">
                  <c:v>11324.599999999989</c:v>
                </c:pt>
                <c:pt idx="5">
                  <c:v>11351.400000000011</c:v>
                </c:pt>
                <c:pt idx="6">
                  <c:v>11484.400000000011</c:v>
                </c:pt>
                <c:pt idx="7">
                  <c:v>11909.100000000009</c:v>
                </c:pt>
                <c:pt idx="8">
                  <c:v>12103.100000000009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17991.2</c:v>
                </c:pt>
                <c:pt idx="1">
                  <c:v>19608.900000000001</c:v>
                </c:pt>
                <c:pt idx="2">
                  <c:v>20861.7</c:v>
                </c:pt>
                <c:pt idx="3">
                  <c:v>22553.899999999998</c:v>
                </c:pt>
                <c:pt idx="4">
                  <c:v>24189.899999999969</c:v>
                </c:pt>
                <c:pt idx="5">
                  <c:v>26073.899999999961</c:v>
                </c:pt>
                <c:pt idx="6">
                  <c:v>28052.499999999869</c:v>
                </c:pt>
                <c:pt idx="7">
                  <c:v>30209.099999999926</c:v>
                </c:pt>
                <c:pt idx="8">
                  <c:v>32391.700000000019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1.9177274707303366E-2</c:v>
                </c:pt>
                <c:pt idx="1">
                  <c:v>2.1540310704388627E-2</c:v>
                </c:pt>
                <c:pt idx="2">
                  <c:v>2.2609389511917308E-2</c:v>
                </c:pt>
                <c:pt idx="3">
                  <c:v>2.5660236016242649E-2</c:v>
                </c:pt>
                <c:pt idx="4">
                  <c:v>2.8259870459222045E-2</c:v>
                </c:pt>
                <c:pt idx="5">
                  <c:v>3.6862044033427736E-2</c:v>
                </c:pt>
                <c:pt idx="6">
                  <c:v>3.7920491508263494E-2</c:v>
                </c:pt>
                <c:pt idx="7">
                  <c:v>3.9128633896783518E-2</c:v>
                </c:pt>
                <c:pt idx="8">
                  <c:v>4.5155685238971871E-2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329.38953859508268</c:v>
                </c:pt>
                <c:pt idx="2">
                  <c:v>10.40334780506082</c:v>
                </c:pt>
                <c:pt idx="3">
                  <c:v>4.2533174526524986</c:v>
                </c:pt>
                <c:pt idx="4">
                  <c:v>438.64532828141728</c:v>
                </c:pt>
                <c:pt idx="5">
                  <c:v>517.82716603582799</c:v>
                </c:pt>
                <c:pt idx="7">
                  <c:v>304.12469302345039</c:v>
                </c:pt>
                <c:pt idx="8">
                  <c:v>27.568355890882099</c:v>
                </c:pt>
                <c:pt idx="9">
                  <c:v>0</c:v>
                </c:pt>
                <c:pt idx="10">
                  <c:v>48.712610919107497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344.046203852796</c:v>
                </c:pt>
                <c:pt idx="4" formatCode="#,##0">
                  <c:v>438.64532828141728</c:v>
                </c:pt>
                <c:pt idx="5" formatCode="#,##0">
                  <c:v>517.82716603582799</c:v>
                </c:pt>
                <c:pt idx="6" formatCode="#,##0">
                  <c:v>331.69304891433251</c:v>
                </c:pt>
                <c:pt idx="10" formatCode="#,##0">
                  <c:v>48.712610919107497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4913</c:v>
                </c:pt>
                <c:pt idx="1">
                  <c:v>5301</c:v>
                </c:pt>
                <c:pt idx="2">
                  <c:v>5588</c:v>
                </c:pt>
                <c:pt idx="3">
                  <c:v>5976</c:v>
                </c:pt>
                <c:pt idx="4">
                  <c:v>6334</c:v>
                </c:pt>
                <c:pt idx="5">
                  <c:v>6711</c:v>
                </c:pt>
                <c:pt idx="6">
                  <c:v>7085</c:v>
                </c:pt>
                <c:pt idx="7">
                  <c:v>7495</c:v>
                </c:pt>
                <c:pt idx="8">
                  <c:v>7938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1634098.6012613124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73788.842088000019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1076032.7149999999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944251.36199999996</c:v>
                </c:pt>
                <c:pt idx="1">
                  <c:v>131781.353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54883.423560000025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189.66540221591603</c:v>
                </c:pt>
                <c:pt idx="2">
                  <c:v>9.007946587841694</c:v>
                </c:pt>
                <c:pt idx="3">
                  <c:v>9.1451742621035965</c:v>
                </c:pt>
                <c:pt idx="4">
                  <c:v>293.06670754524936</c:v>
                </c:pt>
                <c:pt idx="5">
                  <c:v>393.3022433402092</c:v>
                </c:pt>
                <c:pt idx="7">
                  <c:v>252.40596808595529</c:v>
                </c:pt>
                <c:pt idx="8">
                  <c:v>20.517906208994077</c:v>
                </c:pt>
                <c:pt idx="9">
                  <c:v>0</c:v>
                </c:pt>
                <c:pt idx="10">
                  <c:v>66.526528016832458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207.81852306586134</c:v>
                </c:pt>
                <c:pt idx="4">
                  <c:v>293.06670754524936</c:v>
                </c:pt>
                <c:pt idx="5">
                  <c:v>393.3022433402092</c:v>
                </c:pt>
                <c:pt idx="6">
                  <c:v>272.92387429494937</c:v>
                </c:pt>
                <c:pt idx="10">
                  <c:v>66.526528016832458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高槻市</c:v>
                </c:pt>
              </c:strCache>
            </c:strRef>
          </c:cat>
          <c:val>
            <c:numRef>
              <c:f>①CO2排出量の現状把握!$AX$43:$AX$45</c:f>
              <c:numCache>
                <c:formatCode>0%</c:formatCode>
                <c:ptCount val="3"/>
                <c:pt idx="0">
                  <c:v>0.42072759503743129</c:v>
                </c:pt>
                <c:pt idx="1">
                  <c:v>0.23398912921445283</c:v>
                </c:pt>
                <c:pt idx="2">
                  <c:v>0.16845990793941809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高槻市</c:v>
                </c:pt>
              </c:strCache>
            </c:strRef>
          </c:cat>
          <c:val>
            <c:numRef>
              <c:f>①CO2排出量の現状把握!$AY$43:$AY$45</c:f>
              <c:numCache>
                <c:formatCode>0%</c:formatCode>
                <c:ptCount val="3"/>
                <c:pt idx="0">
                  <c:v>0.19118662390594171</c:v>
                </c:pt>
                <c:pt idx="1">
                  <c:v>0.28173663794128934</c:v>
                </c:pt>
                <c:pt idx="2">
                  <c:v>0.23756299412028278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高槻市</c:v>
                </c:pt>
              </c:strCache>
            </c:strRef>
          </c:cat>
          <c:val>
            <c:numRef>
              <c:f>①CO2排出量の現状把握!$AZ$43:$AZ$45</c:f>
              <c:numCache>
                <c:formatCode>0%</c:formatCode>
                <c:ptCount val="3"/>
                <c:pt idx="0">
                  <c:v>0.18034974026133399</c:v>
                </c:pt>
                <c:pt idx="1">
                  <c:v>0.2524848594125787</c:v>
                </c:pt>
                <c:pt idx="2">
                  <c:v>0.31881498688382398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高槻市</c:v>
                </c:pt>
              </c:strCache>
            </c:strRef>
          </c:cat>
          <c:val>
            <c:numRef>
              <c:f>①CO2排出量の現状把握!$BA$43:$BA$45</c:f>
              <c:numCache>
                <c:formatCode>0%</c:formatCode>
                <c:ptCount val="3"/>
                <c:pt idx="0">
                  <c:v>0.19226168778726088</c:v>
                </c:pt>
                <c:pt idx="1">
                  <c:v>0.20132999950443464</c:v>
                </c:pt>
                <c:pt idx="2">
                  <c:v>0.22123499897853499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高槻市</c:v>
                </c:pt>
              </c:strCache>
            </c:strRef>
          </c:cat>
          <c:val>
            <c:numRef>
              <c:f>①CO2排出量の現状把握!$BB$43:$BB$45</c:f>
              <c:numCache>
                <c:formatCode>0%</c:formatCode>
                <c:ptCount val="3"/>
                <c:pt idx="0">
                  <c:v>1.5474353008032191E-2</c:v>
                </c:pt>
                <c:pt idx="1">
                  <c:v>3.0459373927244491E-2</c:v>
                </c:pt>
                <c:pt idx="2">
                  <c:v>5.3927112077940244E-2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92204</c:v>
                </c:pt>
                <c:pt idx="1">
                  <c:v>92204</c:v>
                </c:pt>
                <c:pt idx="2">
                  <c:v>92204</c:v>
                </c:pt>
                <c:pt idx="3">
                  <c:v>92204</c:v>
                </c:pt>
                <c:pt idx="4">
                  <c:v>92204</c:v>
                </c:pt>
                <c:pt idx="5">
                  <c:v>94528</c:v>
                </c:pt>
                <c:pt idx="6">
                  <c:v>94528</c:v>
                </c:pt>
                <c:pt idx="7">
                  <c:v>94528</c:v>
                </c:pt>
                <c:pt idx="8">
                  <c:v>94528</c:v>
                </c:pt>
                <c:pt idx="9">
                  <c:v>94528</c:v>
                </c:pt>
                <c:pt idx="10">
                  <c:v>94528</c:v>
                </c:pt>
                <c:pt idx="11">
                  <c:v>96317</c:v>
                </c:pt>
                <c:pt idx="12">
                  <c:v>96317</c:v>
                </c:pt>
                <c:pt idx="13">
                  <c:v>96317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59.795978938380003</c:v>
                </c:pt>
                <c:pt idx="1">
                  <c:v>58.481771949300011</c:v>
                </c:pt>
                <c:pt idx="2">
                  <c:v>49.170685736480003</c:v>
                </c:pt>
                <c:pt idx="3">
                  <c:v>50.095433972499997</c:v>
                </c:pt>
                <c:pt idx="4">
                  <c:v>48.712610919107497</c:v>
                </c:pt>
                <c:pt idx="5">
                  <c:v>48.137096536307332</c:v>
                </c:pt>
                <c:pt idx="6">
                  <c:v>43.204671429569991</c:v>
                </c:pt>
                <c:pt idx="7">
                  <c:v>52.943914558080003</c:v>
                </c:pt>
                <c:pt idx="8">
                  <c:v>22.88679398206407</c:v>
                </c:pt>
                <c:pt idx="9">
                  <c:v>51.649471347459993</c:v>
                </c:pt>
                <c:pt idx="10">
                  <c:v>62.782296264919999</c:v>
                </c:pt>
                <c:pt idx="11">
                  <c:v>55.642148169763729</c:v>
                </c:pt>
                <c:pt idx="12">
                  <c:v>56.170460414299988</c:v>
                </c:pt>
                <c:pt idx="13">
                  <c:v>66.526528016832458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355636</c:v>
                </c:pt>
                <c:pt idx="1">
                  <c:v>355275</c:v>
                </c:pt>
                <c:pt idx="2">
                  <c:v>354284</c:v>
                </c:pt>
                <c:pt idx="3">
                  <c:v>356329</c:v>
                </c:pt>
                <c:pt idx="4">
                  <c:v>356388</c:v>
                </c:pt>
                <c:pt idx="5">
                  <c:v>355515</c:v>
                </c:pt>
                <c:pt idx="6">
                  <c:v>355209</c:v>
                </c:pt>
                <c:pt idx="7">
                  <c:v>354216</c:v>
                </c:pt>
                <c:pt idx="8">
                  <c:v>353563</c:v>
                </c:pt>
                <c:pt idx="9">
                  <c:v>352496</c:v>
                </c:pt>
                <c:pt idx="10">
                  <c:v>351503</c:v>
                </c:pt>
                <c:pt idx="11">
                  <c:v>351082</c:v>
                </c:pt>
                <c:pt idx="12">
                  <c:v>349941</c:v>
                </c:pt>
                <c:pt idx="13">
                  <c:v>348530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426</v>
      </c>
      <c r="C9" s="70">
        <v>1</v>
      </c>
      <c r="D9" s="70">
        <v>26</v>
      </c>
      <c r="E9" s="70">
        <v>1990</v>
      </c>
      <c r="F9" s="70" t="s">
        <v>787</v>
      </c>
      <c r="G9" s="70" t="s">
        <v>1657</v>
      </c>
      <c r="H9" s="70" t="s">
        <v>1658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427</v>
      </c>
      <c r="C10" s="70">
        <v>2</v>
      </c>
      <c r="D10" s="70">
        <v>26</v>
      </c>
      <c r="E10" s="70">
        <v>2005</v>
      </c>
      <c r="F10" s="70" t="s">
        <v>789</v>
      </c>
      <c r="G10" s="70" t="s">
        <v>1657</v>
      </c>
      <c r="H10" s="70" t="s">
        <v>1658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428</v>
      </c>
      <c r="C11" s="70">
        <v>3</v>
      </c>
      <c r="D11" s="70">
        <v>26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429</v>
      </c>
      <c r="C12" s="70">
        <v>4</v>
      </c>
      <c r="D12" s="70">
        <v>26</v>
      </c>
      <c r="E12" s="70">
        <v>2007</v>
      </c>
      <c r="F12" s="70" t="s">
        <v>791</v>
      </c>
      <c r="G12" s="70" t="s">
        <v>1657</v>
      </c>
      <c r="H12" s="70" t="s">
        <v>1658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430</v>
      </c>
      <c r="C13" s="70">
        <v>5</v>
      </c>
      <c r="D13" s="70">
        <v>26</v>
      </c>
      <c r="E13" s="70">
        <v>2008</v>
      </c>
      <c r="F13" s="70" t="s">
        <v>792</v>
      </c>
      <c r="G13" s="70" t="s">
        <v>1657</v>
      </c>
      <c r="H13" s="70" t="s">
        <v>1658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431</v>
      </c>
      <c r="C14" s="70">
        <v>6</v>
      </c>
      <c r="D14" s="70">
        <v>26</v>
      </c>
      <c r="E14" s="70">
        <v>2009</v>
      </c>
      <c r="F14" s="70" t="s">
        <v>176</v>
      </c>
      <c r="G14" s="70" t="s">
        <v>1657</v>
      </c>
      <c r="H14" s="70" t="s">
        <v>1658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1664</v>
      </c>
      <c r="B15" s="70">
        <v>432</v>
      </c>
      <c r="C15" s="70">
        <v>7</v>
      </c>
      <c r="D15" s="70">
        <v>26</v>
      </c>
      <c r="E15" s="70">
        <v>2010</v>
      </c>
      <c r="F15" s="70" t="s">
        <v>177</v>
      </c>
      <c r="G15" s="70" t="s">
        <v>1657</v>
      </c>
      <c r="H15" s="70" t="s">
        <v>1658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1665</v>
      </c>
      <c r="B16" s="70">
        <v>433</v>
      </c>
      <c r="C16" s="70">
        <v>8</v>
      </c>
      <c r="D16" s="70">
        <v>26</v>
      </c>
      <c r="E16" s="70">
        <v>2011</v>
      </c>
      <c r="F16" s="70" t="s">
        <v>178</v>
      </c>
      <c r="G16" s="70" t="s">
        <v>1657</v>
      </c>
      <c r="H16" s="70" t="s">
        <v>1658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1666</v>
      </c>
      <c r="B17" s="70">
        <v>434</v>
      </c>
      <c r="C17" s="70">
        <v>9</v>
      </c>
      <c r="D17" s="70">
        <v>26</v>
      </c>
      <c r="E17" s="70">
        <v>2012</v>
      </c>
      <c r="F17" s="70" t="s">
        <v>179</v>
      </c>
      <c r="G17" s="70" t="s">
        <v>1657</v>
      </c>
      <c r="H17" s="70" t="s">
        <v>1658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1667</v>
      </c>
      <c r="B18" s="70">
        <v>435</v>
      </c>
      <c r="C18" s="70">
        <v>10</v>
      </c>
      <c r="D18" s="70">
        <v>26</v>
      </c>
      <c r="E18" s="70">
        <v>2013</v>
      </c>
      <c r="F18" s="70" t="s">
        <v>180</v>
      </c>
      <c r="G18" s="70" t="s">
        <v>1657</v>
      </c>
      <c r="H18" s="70" t="s">
        <v>1658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1668</v>
      </c>
      <c r="B19" s="70">
        <v>436</v>
      </c>
      <c r="C19" s="70">
        <v>11</v>
      </c>
      <c r="D19" s="70">
        <v>26</v>
      </c>
      <c r="E19" s="70">
        <v>2014</v>
      </c>
      <c r="F19" s="70" t="s">
        <v>181</v>
      </c>
      <c r="G19" s="70" t="s">
        <v>1657</v>
      </c>
      <c r="H19" s="70" t="s">
        <v>1658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1669</v>
      </c>
      <c r="B20" s="70">
        <v>437</v>
      </c>
      <c r="C20" s="70">
        <v>12</v>
      </c>
      <c r="D20" s="70">
        <v>26</v>
      </c>
      <c r="E20" s="70">
        <v>2015</v>
      </c>
      <c r="F20" s="70" t="s">
        <v>182</v>
      </c>
      <c r="G20" s="70" t="s">
        <v>1657</v>
      </c>
      <c r="H20" s="70" t="s">
        <v>1658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1670</v>
      </c>
      <c r="B21" s="70">
        <v>438</v>
      </c>
      <c r="C21" s="70">
        <v>13</v>
      </c>
      <c r="D21" s="70">
        <v>26</v>
      </c>
      <c r="E21" s="70">
        <v>2016</v>
      </c>
      <c r="F21" s="70" t="s">
        <v>155</v>
      </c>
      <c r="G21" s="70" t="s">
        <v>1657</v>
      </c>
      <c r="H21" s="70" t="s">
        <v>1658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1671</v>
      </c>
      <c r="B22" s="70">
        <v>439</v>
      </c>
      <c r="C22" s="70">
        <v>14</v>
      </c>
      <c r="D22" s="70">
        <v>26</v>
      </c>
      <c r="E22" s="70">
        <v>2017</v>
      </c>
      <c r="F22" s="70" t="s">
        <v>156</v>
      </c>
      <c r="G22" s="70" t="s">
        <v>1657</v>
      </c>
      <c r="H22" s="70" t="s">
        <v>1658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1672</v>
      </c>
      <c r="B23" s="70">
        <v>440</v>
      </c>
      <c r="C23" s="70">
        <v>15</v>
      </c>
      <c r="D23" s="70">
        <v>26</v>
      </c>
      <c r="E23" s="70">
        <v>2018</v>
      </c>
      <c r="F23" s="70" t="s">
        <v>183</v>
      </c>
      <c r="G23" s="70" t="s">
        <v>1657</v>
      </c>
      <c r="H23" s="70" t="s">
        <v>1658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1673</v>
      </c>
      <c r="B24" s="70">
        <v>440</v>
      </c>
      <c r="C24" s="70">
        <v>16</v>
      </c>
      <c r="D24" s="70">
        <v>26</v>
      </c>
      <c r="E24" s="70">
        <v>2019</v>
      </c>
      <c r="F24" s="70" t="s">
        <v>158</v>
      </c>
      <c r="G24" s="70" t="s">
        <v>1657</v>
      </c>
      <c r="H24" s="70" t="s">
        <v>1658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1674</v>
      </c>
      <c r="B25" s="70">
        <v>440</v>
      </c>
      <c r="C25" s="70">
        <v>17</v>
      </c>
      <c r="D25" s="70">
        <v>26</v>
      </c>
      <c r="E25" s="70">
        <v>2020</v>
      </c>
      <c r="F25" s="70" t="s">
        <v>159</v>
      </c>
      <c r="G25" s="70" t="s">
        <v>1657</v>
      </c>
      <c r="H25" s="70" t="s">
        <v>1658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1675</v>
      </c>
      <c r="B26" s="70">
        <v>440</v>
      </c>
      <c r="C26" s="70">
        <v>18</v>
      </c>
      <c r="D26" s="70">
        <v>26</v>
      </c>
      <c r="E26" s="70">
        <v>2021</v>
      </c>
      <c r="F26" s="70" t="s">
        <v>160</v>
      </c>
      <c r="G26" s="1064" t="s">
        <v>1657</v>
      </c>
      <c r="H26" s="70" t="s">
        <v>1658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1676</v>
      </c>
      <c r="B27" s="70">
        <v>440</v>
      </c>
      <c r="C27" s="70">
        <v>19</v>
      </c>
      <c r="D27" s="70">
        <v>26</v>
      </c>
      <c r="E27" s="70">
        <v>2022</v>
      </c>
      <c r="F27" s="70" t="s">
        <v>161</v>
      </c>
      <c r="G27" s="1064" t="s">
        <v>1657</v>
      </c>
      <c r="H27" s="70" t="s">
        <v>1658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440</v>
      </c>
      <c r="C28" s="70">
        <v>20</v>
      </c>
      <c r="D28" s="70">
        <v>26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440</v>
      </c>
      <c r="C29" s="70">
        <v>21</v>
      </c>
      <c r="D29" s="70">
        <v>26</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86</v>
      </c>
      <c r="C30" s="70">
        <v>1</v>
      </c>
      <c r="D30" s="70">
        <v>6</v>
      </c>
      <c r="E30" s="70">
        <v>1990</v>
      </c>
      <c r="F30" s="70" t="s">
        <v>787</v>
      </c>
      <c r="G30" s="70" t="s">
        <v>1680</v>
      </c>
      <c r="H30" s="70" t="s">
        <v>1681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87</v>
      </c>
      <c r="C31" s="70">
        <v>2</v>
      </c>
      <c r="D31" s="70">
        <v>6</v>
      </c>
      <c r="E31" s="70">
        <v>2005</v>
      </c>
      <c r="F31" s="70" t="s">
        <v>789</v>
      </c>
      <c r="G31" s="70" t="s">
        <v>1680</v>
      </c>
      <c r="H31" s="70" t="s">
        <v>1681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88</v>
      </c>
      <c r="C32" s="70">
        <v>3</v>
      </c>
      <c r="D32" s="70">
        <v>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89</v>
      </c>
      <c r="C33" s="70">
        <v>4</v>
      </c>
      <c r="D33" s="70">
        <v>6</v>
      </c>
      <c r="E33" s="70">
        <v>2007</v>
      </c>
      <c r="F33" s="70" t="s">
        <v>791</v>
      </c>
      <c r="G33" s="70" t="s">
        <v>1680</v>
      </c>
      <c r="H33" s="70" t="s">
        <v>1681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90</v>
      </c>
      <c r="C34" s="70">
        <v>5</v>
      </c>
      <c r="D34" s="70">
        <v>6</v>
      </c>
      <c r="E34" s="70">
        <v>2008</v>
      </c>
      <c r="F34" s="70" t="s">
        <v>792</v>
      </c>
      <c r="G34" s="70" t="s">
        <v>1680</v>
      </c>
      <c r="H34" s="70" t="s">
        <v>1681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91</v>
      </c>
      <c r="C35" s="70">
        <v>6</v>
      </c>
      <c r="D35" s="70">
        <v>6</v>
      </c>
      <c r="E35" s="70">
        <v>2009</v>
      </c>
      <c r="F35" s="70" t="s">
        <v>176</v>
      </c>
      <c r="G35" s="70" t="s">
        <v>1680</v>
      </c>
      <c r="H35" s="70" t="s">
        <v>1681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1687</v>
      </c>
      <c r="B36" s="70">
        <v>92</v>
      </c>
      <c r="C36" s="70">
        <v>7</v>
      </c>
      <c r="D36" s="70">
        <v>6</v>
      </c>
      <c r="E36" s="70">
        <v>2010</v>
      </c>
      <c r="F36" s="70" t="s">
        <v>177</v>
      </c>
      <c r="G36" s="70" t="s">
        <v>1680</v>
      </c>
      <c r="H36" s="70" t="s">
        <v>1681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1688</v>
      </c>
      <c r="B37" s="70">
        <v>93</v>
      </c>
      <c r="C37" s="70">
        <v>8</v>
      </c>
      <c r="D37" s="70">
        <v>6</v>
      </c>
      <c r="E37" s="70">
        <v>2011</v>
      </c>
      <c r="F37" s="70" t="s">
        <v>178</v>
      </c>
      <c r="G37" s="70" t="s">
        <v>1680</v>
      </c>
      <c r="H37" s="70" t="s">
        <v>1681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1689</v>
      </c>
      <c r="B38" s="70">
        <v>94</v>
      </c>
      <c r="C38" s="70">
        <v>9</v>
      </c>
      <c r="D38" s="70">
        <v>6</v>
      </c>
      <c r="E38" s="70">
        <v>2012</v>
      </c>
      <c r="F38" s="70" t="s">
        <v>179</v>
      </c>
      <c r="G38" s="70" t="s">
        <v>1680</v>
      </c>
      <c r="H38" s="70" t="s">
        <v>1681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1690</v>
      </c>
      <c r="B39" s="70">
        <v>95</v>
      </c>
      <c r="C39" s="70">
        <v>10</v>
      </c>
      <c r="D39" s="70">
        <v>6</v>
      </c>
      <c r="E39" s="70">
        <v>2013</v>
      </c>
      <c r="F39" s="70" t="s">
        <v>180</v>
      </c>
      <c r="G39" s="70" t="s">
        <v>1680</v>
      </c>
      <c r="H39" s="70" t="s">
        <v>1681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1691</v>
      </c>
      <c r="B40" s="70">
        <v>96</v>
      </c>
      <c r="C40" s="70">
        <v>11</v>
      </c>
      <c r="D40" s="70">
        <v>6</v>
      </c>
      <c r="E40" s="70">
        <v>2014</v>
      </c>
      <c r="F40" s="70" t="s">
        <v>181</v>
      </c>
      <c r="G40" s="70" t="s">
        <v>1680</v>
      </c>
      <c r="H40" s="70" t="s">
        <v>1681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1692</v>
      </c>
      <c r="B41" s="70">
        <v>97</v>
      </c>
      <c r="C41" s="70">
        <v>12</v>
      </c>
      <c r="D41" s="70">
        <v>6</v>
      </c>
      <c r="E41" s="70">
        <v>2015</v>
      </c>
      <c r="F41" s="70" t="s">
        <v>182</v>
      </c>
      <c r="G41" s="70" t="s">
        <v>1680</v>
      </c>
      <c r="H41" s="70" t="s">
        <v>1681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1693</v>
      </c>
      <c r="B42" s="70">
        <v>98</v>
      </c>
      <c r="C42" s="70">
        <v>13</v>
      </c>
      <c r="D42" s="70">
        <v>6</v>
      </c>
      <c r="E42" s="70">
        <v>2016</v>
      </c>
      <c r="F42" s="70" t="s">
        <v>155</v>
      </c>
      <c r="G42" s="70" t="s">
        <v>1680</v>
      </c>
      <c r="H42" s="70" t="s">
        <v>1681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1694</v>
      </c>
      <c r="B43" s="70">
        <v>99</v>
      </c>
      <c r="C43" s="70">
        <v>14</v>
      </c>
      <c r="D43" s="70">
        <v>6</v>
      </c>
      <c r="E43" s="70">
        <v>2017</v>
      </c>
      <c r="F43" s="70" t="s">
        <v>156</v>
      </c>
      <c r="G43" s="70" t="s">
        <v>1680</v>
      </c>
      <c r="H43" s="70" t="s">
        <v>1681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1695</v>
      </c>
      <c r="B44" s="70">
        <v>100</v>
      </c>
      <c r="C44" s="70">
        <v>15</v>
      </c>
      <c r="D44" s="70">
        <v>6</v>
      </c>
      <c r="E44" s="70">
        <v>2018</v>
      </c>
      <c r="F44" s="70" t="s">
        <v>183</v>
      </c>
      <c r="G44" s="70" t="s">
        <v>1680</v>
      </c>
      <c r="H44" s="70" t="s">
        <v>1681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1696</v>
      </c>
      <c r="B45" s="70">
        <v>101</v>
      </c>
      <c r="C45" s="70">
        <v>16</v>
      </c>
      <c r="D45" s="70">
        <v>6</v>
      </c>
      <c r="E45" s="70">
        <v>2019</v>
      </c>
      <c r="F45" s="70" t="s">
        <v>158</v>
      </c>
      <c r="G45" s="1064" t="s">
        <v>1680</v>
      </c>
      <c r="H45" s="70" t="s">
        <v>1681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1697</v>
      </c>
      <c r="B46" s="70">
        <v>102</v>
      </c>
      <c r="C46" s="70">
        <v>17</v>
      </c>
      <c r="D46" s="70">
        <v>6</v>
      </c>
      <c r="E46" s="70">
        <v>2020</v>
      </c>
      <c r="F46" s="70" t="s">
        <v>159</v>
      </c>
      <c r="G46" s="1064" t="s">
        <v>1680</v>
      </c>
      <c r="H46" s="70" t="s">
        <v>1681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1698</v>
      </c>
      <c r="B47" s="70">
        <v>102</v>
      </c>
      <c r="C47" s="70">
        <v>18</v>
      </c>
      <c r="D47" s="70">
        <v>6</v>
      </c>
      <c r="E47" s="70">
        <v>2021</v>
      </c>
      <c r="F47" s="70" t="s">
        <v>160</v>
      </c>
      <c r="G47" s="70" t="s">
        <v>1680</v>
      </c>
      <c r="H47" s="70" t="s">
        <v>1681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1699</v>
      </c>
      <c r="B48" s="70">
        <v>102</v>
      </c>
      <c r="C48" s="70">
        <v>19</v>
      </c>
      <c r="D48" s="70">
        <v>6</v>
      </c>
      <c r="E48" s="70">
        <v>2022</v>
      </c>
      <c r="F48" s="70" t="s">
        <v>161</v>
      </c>
      <c r="G48" s="70" t="s">
        <v>1680</v>
      </c>
      <c r="H48" s="70" t="s">
        <v>1681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102</v>
      </c>
      <c r="C49" s="70">
        <v>20</v>
      </c>
      <c r="D49" s="70">
        <v>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102</v>
      </c>
      <c r="C50" s="70">
        <v>21</v>
      </c>
      <c r="D50" s="70">
        <v>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18</v>
      </c>
      <c r="C51" s="70">
        <v>1</v>
      </c>
      <c r="D51" s="70">
        <v>2</v>
      </c>
      <c r="E51" s="70">
        <v>1990</v>
      </c>
      <c r="F51" s="70" t="s">
        <v>787</v>
      </c>
      <c r="G51" s="70" t="s">
        <v>1703</v>
      </c>
      <c r="H51" s="70" t="s">
        <v>1704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19</v>
      </c>
      <c r="C52" s="70">
        <v>2</v>
      </c>
      <c r="D52" s="70">
        <v>2</v>
      </c>
      <c r="E52" s="70">
        <v>2005</v>
      </c>
      <c r="F52" s="70" t="s">
        <v>789</v>
      </c>
      <c r="G52" s="70" t="s">
        <v>1703</v>
      </c>
      <c r="H52" s="70" t="s">
        <v>1704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20</v>
      </c>
      <c r="C53" s="70">
        <v>3</v>
      </c>
      <c r="D53" s="70">
        <v>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21</v>
      </c>
      <c r="C54" s="70">
        <v>4</v>
      </c>
      <c r="D54" s="70">
        <v>2</v>
      </c>
      <c r="E54" s="70">
        <v>2007</v>
      </c>
      <c r="F54" s="70" t="s">
        <v>791</v>
      </c>
      <c r="G54" s="70" t="s">
        <v>1703</v>
      </c>
      <c r="H54" s="70" t="s">
        <v>1704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v>
      </c>
      <c r="C55" s="70">
        <v>5</v>
      </c>
      <c r="D55" s="70">
        <v>2</v>
      </c>
      <c r="E55" s="70">
        <v>2008</v>
      </c>
      <c r="F55" s="70" t="s">
        <v>792</v>
      </c>
      <c r="G55" s="70" t="s">
        <v>1703</v>
      </c>
      <c r="H55" s="70" t="s">
        <v>1704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23</v>
      </c>
      <c r="C56" s="70">
        <v>6</v>
      </c>
      <c r="D56" s="70">
        <v>2</v>
      </c>
      <c r="E56" s="70">
        <v>2009</v>
      </c>
      <c r="F56" s="70" t="s">
        <v>176</v>
      </c>
      <c r="G56" s="70" t="s">
        <v>1703</v>
      </c>
      <c r="H56" s="70" t="s">
        <v>1704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1710</v>
      </c>
      <c r="B57" s="70">
        <v>24</v>
      </c>
      <c r="C57" s="70">
        <v>7</v>
      </c>
      <c r="D57" s="70">
        <v>2</v>
      </c>
      <c r="E57" s="70">
        <v>2010</v>
      </c>
      <c r="F57" s="70" t="s">
        <v>177</v>
      </c>
      <c r="G57" s="70" t="s">
        <v>1703</v>
      </c>
      <c r="H57" s="70" t="s">
        <v>1704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1711</v>
      </c>
      <c r="B58" s="70">
        <v>25</v>
      </c>
      <c r="C58" s="70">
        <v>8</v>
      </c>
      <c r="D58" s="70">
        <v>2</v>
      </c>
      <c r="E58" s="70">
        <v>2011</v>
      </c>
      <c r="F58" s="70" t="s">
        <v>178</v>
      </c>
      <c r="G58" s="70" t="s">
        <v>1703</v>
      </c>
      <c r="H58" s="70" t="s">
        <v>1704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1712</v>
      </c>
      <c r="B59" s="70">
        <v>26</v>
      </c>
      <c r="C59" s="70">
        <v>9</v>
      </c>
      <c r="D59" s="70">
        <v>2</v>
      </c>
      <c r="E59" s="70">
        <v>2012</v>
      </c>
      <c r="F59" s="70" t="s">
        <v>179</v>
      </c>
      <c r="G59" s="70" t="s">
        <v>1703</v>
      </c>
      <c r="H59" s="70" t="s">
        <v>1704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1713</v>
      </c>
      <c r="B60" s="70">
        <v>27</v>
      </c>
      <c r="C60" s="70">
        <v>10</v>
      </c>
      <c r="D60" s="70">
        <v>2</v>
      </c>
      <c r="E60" s="70">
        <v>2013</v>
      </c>
      <c r="F60" s="70" t="s">
        <v>180</v>
      </c>
      <c r="G60" s="70" t="s">
        <v>1703</v>
      </c>
      <c r="H60" s="70" t="s">
        <v>1704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1714</v>
      </c>
      <c r="B61" s="70">
        <v>28</v>
      </c>
      <c r="C61" s="70">
        <v>11</v>
      </c>
      <c r="D61" s="70">
        <v>2</v>
      </c>
      <c r="E61" s="70">
        <v>2014</v>
      </c>
      <c r="F61" s="70" t="s">
        <v>181</v>
      </c>
      <c r="G61" s="70" t="s">
        <v>1703</v>
      </c>
      <c r="H61" s="70" t="s">
        <v>1704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1715</v>
      </c>
      <c r="B62" s="70">
        <v>29</v>
      </c>
      <c r="C62" s="70">
        <v>12</v>
      </c>
      <c r="D62" s="70">
        <v>2</v>
      </c>
      <c r="E62" s="70">
        <v>2015</v>
      </c>
      <c r="F62" s="70" t="s">
        <v>182</v>
      </c>
      <c r="G62" s="70" t="s">
        <v>1703</v>
      </c>
      <c r="H62" s="70" t="s">
        <v>1704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1716</v>
      </c>
      <c r="B63" s="70">
        <v>30</v>
      </c>
      <c r="C63" s="70">
        <v>13</v>
      </c>
      <c r="D63" s="70">
        <v>2</v>
      </c>
      <c r="E63" s="70">
        <v>2016</v>
      </c>
      <c r="F63" s="70" t="s">
        <v>155</v>
      </c>
      <c r="G63" s="70" t="s">
        <v>1703</v>
      </c>
      <c r="H63" s="70" t="s">
        <v>1704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1717</v>
      </c>
      <c r="B64" s="70">
        <v>31</v>
      </c>
      <c r="C64" s="70">
        <v>14</v>
      </c>
      <c r="D64" s="70">
        <v>2</v>
      </c>
      <c r="E64" s="70">
        <v>2017</v>
      </c>
      <c r="F64" s="70" t="s">
        <v>156</v>
      </c>
      <c r="G64" s="1064" t="s">
        <v>1703</v>
      </c>
      <c r="H64" s="70" t="s">
        <v>1704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1718</v>
      </c>
      <c r="B65" s="70">
        <v>32</v>
      </c>
      <c r="C65" s="70">
        <v>15</v>
      </c>
      <c r="D65" s="70">
        <v>2</v>
      </c>
      <c r="E65" s="70">
        <v>2018</v>
      </c>
      <c r="F65" s="70" t="s">
        <v>183</v>
      </c>
      <c r="G65" s="1064" t="s">
        <v>1703</v>
      </c>
      <c r="H65" s="70" t="s">
        <v>1704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1719</v>
      </c>
      <c r="B66" s="70">
        <v>33</v>
      </c>
      <c r="C66" s="70">
        <v>16</v>
      </c>
      <c r="D66" s="70">
        <v>2</v>
      </c>
      <c r="E66" s="70">
        <v>2019</v>
      </c>
      <c r="F66" s="70" t="s">
        <v>158</v>
      </c>
      <c r="G66" s="70" t="s">
        <v>1703</v>
      </c>
      <c r="H66" s="70" t="s">
        <v>1704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1720</v>
      </c>
      <c r="B67" s="70">
        <v>34</v>
      </c>
      <c r="C67" s="70">
        <v>17</v>
      </c>
      <c r="D67" s="70">
        <v>2</v>
      </c>
      <c r="E67" s="70">
        <v>2020</v>
      </c>
      <c r="F67" s="70" t="s">
        <v>159</v>
      </c>
      <c r="G67" s="70" t="s">
        <v>1703</v>
      </c>
      <c r="H67" s="70" t="s">
        <v>1704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1721</v>
      </c>
      <c r="B68" s="70">
        <v>34</v>
      </c>
      <c r="C68" s="70">
        <v>18</v>
      </c>
      <c r="D68" s="70">
        <v>2</v>
      </c>
      <c r="E68" s="70">
        <v>2021</v>
      </c>
      <c r="F68" s="70" t="s">
        <v>160</v>
      </c>
      <c r="G68" s="70" t="s">
        <v>1703</v>
      </c>
      <c r="H68" s="70" t="s">
        <v>1704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1722</v>
      </c>
      <c r="B69" s="70">
        <v>34</v>
      </c>
      <c r="C69" s="70">
        <v>19</v>
      </c>
      <c r="D69" s="70">
        <v>2</v>
      </c>
      <c r="E69" s="70">
        <v>2022</v>
      </c>
      <c r="F69" s="70" t="s">
        <v>161</v>
      </c>
      <c r="G69" s="70" t="s">
        <v>1703</v>
      </c>
      <c r="H69" s="70" t="s">
        <v>1704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34</v>
      </c>
      <c r="C70" s="70">
        <v>20</v>
      </c>
      <c r="D70" s="70">
        <v>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34</v>
      </c>
      <c r="C71" s="70">
        <v>21</v>
      </c>
      <c r="D71" s="70">
        <v>2</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1741</v>
      </c>
      <c r="B86" s="70">
        <v>66</v>
      </c>
      <c r="C86" s="70">
        <v>15</v>
      </c>
      <c r="D86" s="70">
        <v>4</v>
      </c>
      <c r="E86" s="70">
        <v>2018</v>
      </c>
      <c r="F86" s="70" t="s">
        <v>183</v>
      </c>
      <c r="G86" s="70" t="s">
        <v>1726</v>
      </c>
      <c r="H86" s="70" t="s">
        <v>1727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1757</v>
      </c>
      <c r="B100" s="70">
        <v>76</v>
      </c>
      <c r="C100" s="70">
        <v>8</v>
      </c>
      <c r="D100" s="70">
        <v>5</v>
      </c>
      <c r="E100" s="70">
        <v>2011</v>
      </c>
      <c r="F100" s="70" t="s">
        <v>178</v>
      </c>
      <c r="G100" s="70" t="s">
        <v>1749</v>
      </c>
      <c r="H100" s="70" t="s">
        <v>1750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1758</v>
      </c>
      <c r="B101" s="70">
        <v>77</v>
      </c>
      <c r="C101" s="70">
        <v>9</v>
      </c>
      <c r="D101" s="70">
        <v>5</v>
      </c>
      <c r="E101" s="70">
        <v>2012</v>
      </c>
      <c r="F101" s="70" t="s">
        <v>179</v>
      </c>
      <c r="G101" s="70" t="s">
        <v>1749</v>
      </c>
      <c r="H101" s="70" t="s">
        <v>1750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1759</v>
      </c>
      <c r="B102" s="70">
        <v>78</v>
      </c>
      <c r="C102" s="70">
        <v>10</v>
      </c>
      <c r="D102" s="70">
        <v>5</v>
      </c>
      <c r="E102" s="70">
        <v>2013</v>
      </c>
      <c r="F102" s="70" t="s">
        <v>180</v>
      </c>
      <c r="G102" s="1064" t="s">
        <v>1749</v>
      </c>
      <c r="H102" s="70" t="s">
        <v>1750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1760</v>
      </c>
      <c r="B103" s="70">
        <v>79</v>
      </c>
      <c r="C103" s="70">
        <v>11</v>
      </c>
      <c r="D103" s="70">
        <v>5</v>
      </c>
      <c r="E103" s="70">
        <v>2014</v>
      </c>
      <c r="F103" s="70" t="s">
        <v>181</v>
      </c>
      <c r="G103" s="1064" t="s">
        <v>1749</v>
      </c>
      <c r="H103" s="70" t="s">
        <v>1750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1761</v>
      </c>
      <c r="B104" s="70">
        <v>80</v>
      </c>
      <c r="C104" s="70">
        <v>12</v>
      </c>
      <c r="D104" s="70">
        <v>5</v>
      </c>
      <c r="E104" s="70">
        <v>2015</v>
      </c>
      <c r="F104" s="70" t="s">
        <v>182</v>
      </c>
      <c r="G104" s="70" t="s">
        <v>1749</v>
      </c>
      <c r="H104" s="70" t="s">
        <v>1750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1762</v>
      </c>
      <c r="B105" s="70">
        <v>81</v>
      </c>
      <c r="C105" s="70">
        <v>13</v>
      </c>
      <c r="D105" s="70">
        <v>5</v>
      </c>
      <c r="E105" s="70">
        <v>2016</v>
      </c>
      <c r="F105" s="70" t="s">
        <v>155</v>
      </c>
      <c r="G105" s="70" t="s">
        <v>1749</v>
      </c>
      <c r="H105" s="70" t="s">
        <v>1750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1763</v>
      </c>
      <c r="B106" s="70">
        <v>82</v>
      </c>
      <c r="C106" s="70">
        <v>14</v>
      </c>
      <c r="D106" s="70">
        <v>5</v>
      </c>
      <c r="E106" s="70">
        <v>2017</v>
      </c>
      <c r="F106" s="70" t="s">
        <v>156</v>
      </c>
      <c r="G106" s="70" t="s">
        <v>1749</v>
      </c>
      <c r="H106" s="70" t="s">
        <v>1750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1764</v>
      </c>
      <c r="B107" s="70">
        <v>83</v>
      </c>
      <c r="C107" s="70">
        <v>15</v>
      </c>
      <c r="D107" s="70">
        <v>5</v>
      </c>
      <c r="E107" s="70">
        <v>2018</v>
      </c>
      <c r="F107" s="70" t="s">
        <v>183</v>
      </c>
      <c r="G107" s="70" t="s">
        <v>1749</v>
      </c>
      <c r="H107" s="70" t="s">
        <v>1750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1768</v>
      </c>
      <c r="B111" s="70">
        <v>85</v>
      </c>
      <c r="C111" s="70">
        <v>19</v>
      </c>
      <c r="D111" s="70">
        <v>5</v>
      </c>
      <c r="E111" s="70">
        <v>2022</v>
      </c>
      <c r="F111" s="70" t="s">
        <v>161</v>
      </c>
      <c r="G111" s="70" t="s">
        <v>1749</v>
      </c>
      <c r="H111" s="70" t="s">
        <v>1750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103</v>
      </c>
      <c r="C156" s="70">
        <v>1</v>
      </c>
      <c r="D156" s="70">
        <v>7</v>
      </c>
      <c r="E156" s="70">
        <v>1990</v>
      </c>
      <c r="F156" s="70" t="s">
        <v>787</v>
      </c>
      <c r="G156" s="70" t="s">
        <v>1818</v>
      </c>
      <c r="H156" s="70" t="s">
        <v>1819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104</v>
      </c>
      <c r="C157" s="70">
        <v>2</v>
      </c>
      <c r="D157" s="70">
        <v>7</v>
      </c>
      <c r="E157" s="70">
        <v>2005</v>
      </c>
      <c r="F157" s="70" t="s">
        <v>789</v>
      </c>
      <c r="G157" s="70" t="s">
        <v>1818</v>
      </c>
      <c r="H157" s="70" t="s">
        <v>1819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105</v>
      </c>
      <c r="C158" s="70">
        <v>3</v>
      </c>
      <c r="D158" s="70">
        <v>7</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106</v>
      </c>
      <c r="C159" s="70">
        <v>4</v>
      </c>
      <c r="D159" s="70">
        <v>7</v>
      </c>
      <c r="E159" s="70">
        <v>2007</v>
      </c>
      <c r="F159" s="70" t="s">
        <v>791</v>
      </c>
      <c r="G159" s="1064" t="s">
        <v>1818</v>
      </c>
      <c r="H159" s="70" t="s">
        <v>1819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107</v>
      </c>
      <c r="C160" s="70">
        <v>5</v>
      </c>
      <c r="D160" s="70">
        <v>7</v>
      </c>
      <c r="E160" s="70">
        <v>2008</v>
      </c>
      <c r="F160" s="70" t="s">
        <v>792</v>
      </c>
      <c r="G160" s="70" t="s">
        <v>1818</v>
      </c>
      <c r="H160" s="70" t="s">
        <v>1819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108</v>
      </c>
      <c r="C161" s="70">
        <v>6</v>
      </c>
      <c r="D161" s="70">
        <v>7</v>
      </c>
      <c r="E161" s="70">
        <v>2009</v>
      </c>
      <c r="F161" s="70" t="s">
        <v>176</v>
      </c>
      <c r="G161" s="70" t="s">
        <v>1818</v>
      </c>
      <c r="H161" s="70" t="s">
        <v>1819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1825</v>
      </c>
      <c r="B162" s="70">
        <v>109</v>
      </c>
      <c r="C162" s="70">
        <v>7</v>
      </c>
      <c r="D162" s="70">
        <v>7</v>
      </c>
      <c r="E162" s="70">
        <v>2010</v>
      </c>
      <c r="F162" s="70" t="s">
        <v>177</v>
      </c>
      <c r="G162" s="70" t="s">
        <v>1818</v>
      </c>
      <c r="H162" s="70" t="s">
        <v>1819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1826</v>
      </c>
      <c r="B163" s="70">
        <v>110</v>
      </c>
      <c r="C163" s="70">
        <v>8</v>
      </c>
      <c r="D163" s="70">
        <v>7</v>
      </c>
      <c r="E163" s="70">
        <v>2011</v>
      </c>
      <c r="F163" s="70" t="s">
        <v>178</v>
      </c>
      <c r="G163" s="70" t="s">
        <v>1818</v>
      </c>
      <c r="H163" s="70" t="s">
        <v>1819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1827</v>
      </c>
      <c r="B164" s="70">
        <v>111</v>
      </c>
      <c r="C164" s="70">
        <v>9</v>
      </c>
      <c r="D164" s="70">
        <v>7</v>
      </c>
      <c r="E164" s="70">
        <v>2012</v>
      </c>
      <c r="F164" s="70" t="s">
        <v>179</v>
      </c>
      <c r="G164" s="70" t="s">
        <v>1818</v>
      </c>
      <c r="H164" s="70" t="s">
        <v>1819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1828</v>
      </c>
      <c r="B165" s="70">
        <v>112</v>
      </c>
      <c r="C165" s="70">
        <v>10</v>
      </c>
      <c r="D165" s="70">
        <v>7</v>
      </c>
      <c r="E165" s="70">
        <v>2013</v>
      </c>
      <c r="F165" s="70" t="s">
        <v>180</v>
      </c>
      <c r="G165" s="70" t="s">
        <v>1818</v>
      </c>
      <c r="H165" s="70" t="s">
        <v>1819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1829</v>
      </c>
      <c r="B166" s="70">
        <v>113</v>
      </c>
      <c r="C166" s="70">
        <v>11</v>
      </c>
      <c r="D166" s="70">
        <v>7</v>
      </c>
      <c r="E166" s="70">
        <v>2014</v>
      </c>
      <c r="F166" s="70" t="s">
        <v>181</v>
      </c>
      <c r="G166" s="70" t="s">
        <v>1818</v>
      </c>
      <c r="H166" s="70" t="s">
        <v>1819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1830</v>
      </c>
      <c r="B167" s="70">
        <v>114</v>
      </c>
      <c r="C167" s="70">
        <v>12</v>
      </c>
      <c r="D167" s="70">
        <v>7</v>
      </c>
      <c r="E167" s="70">
        <v>2015</v>
      </c>
      <c r="F167" s="70" t="s">
        <v>182</v>
      </c>
      <c r="G167" s="70" t="s">
        <v>1818</v>
      </c>
      <c r="H167" s="70" t="s">
        <v>1819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1831</v>
      </c>
      <c r="B168" s="70">
        <v>115</v>
      </c>
      <c r="C168" s="70">
        <v>13</v>
      </c>
      <c r="D168" s="70">
        <v>7</v>
      </c>
      <c r="E168" s="70">
        <v>2016</v>
      </c>
      <c r="F168" s="70" t="s">
        <v>155</v>
      </c>
      <c r="G168" s="70" t="s">
        <v>1818</v>
      </c>
      <c r="H168" s="70" t="s">
        <v>1819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1832</v>
      </c>
      <c r="B169" s="70">
        <v>116</v>
      </c>
      <c r="C169" s="70">
        <v>14</v>
      </c>
      <c r="D169" s="70">
        <v>7</v>
      </c>
      <c r="E169" s="70">
        <v>2017</v>
      </c>
      <c r="F169" s="70" t="s">
        <v>156</v>
      </c>
      <c r="G169" s="70" t="s">
        <v>1818</v>
      </c>
      <c r="H169" s="70" t="s">
        <v>1819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1833</v>
      </c>
      <c r="B170" s="70">
        <v>117</v>
      </c>
      <c r="C170" s="70">
        <v>15</v>
      </c>
      <c r="D170" s="70">
        <v>7</v>
      </c>
      <c r="E170" s="70">
        <v>2018</v>
      </c>
      <c r="F170" s="70" t="s">
        <v>183</v>
      </c>
      <c r="G170" s="70" t="s">
        <v>1818</v>
      </c>
      <c r="H170" s="70" t="s">
        <v>1819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1834</v>
      </c>
      <c r="B171" s="70">
        <v>118</v>
      </c>
      <c r="C171" s="70">
        <v>16</v>
      </c>
      <c r="D171" s="70">
        <v>7</v>
      </c>
      <c r="E171" s="70">
        <v>2019</v>
      </c>
      <c r="F171" s="70" t="s">
        <v>158</v>
      </c>
      <c r="G171" s="70" t="s">
        <v>1818</v>
      </c>
      <c r="H171" s="70" t="s">
        <v>1819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1835</v>
      </c>
      <c r="B172" s="70">
        <v>119</v>
      </c>
      <c r="C172" s="70">
        <v>17</v>
      </c>
      <c r="D172" s="70">
        <v>7</v>
      </c>
      <c r="E172" s="70">
        <v>2020</v>
      </c>
      <c r="F172" s="70" t="s">
        <v>159</v>
      </c>
      <c r="G172" s="70" t="s">
        <v>1818</v>
      </c>
      <c r="H172" s="70" t="s">
        <v>1819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1836</v>
      </c>
      <c r="B173" s="70">
        <v>119</v>
      </c>
      <c r="C173" s="70">
        <v>18</v>
      </c>
      <c r="D173" s="70">
        <v>7</v>
      </c>
      <c r="E173" s="70">
        <v>2021</v>
      </c>
      <c r="F173" s="70" t="s">
        <v>160</v>
      </c>
      <c r="G173" s="70" t="s">
        <v>1818</v>
      </c>
      <c r="H173" s="70" t="s">
        <v>1819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1837</v>
      </c>
      <c r="B174" s="70">
        <v>119</v>
      </c>
      <c r="C174" s="70">
        <v>19</v>
      </c>
      <c r="D174" s="70">
        <v>7</v>
      </c>
      <c r="E174" s="70">
        <v>2022</v>
      </c>
      <c r="F174" s="70" t="s">
        <v>161</v>
      </c>
      <c r="G174" s="70" t="s">
        <v>1818</v>
      </c>
      <c r="H174" s="70" t="s">
        <v>1819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119</v>
      </c>
      <c r="C175" s="70">
        <v>20</v>
      </c>
      <c r="D175" s="70">
        <v>7</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119</v>
      </c>
      <c r="C176" s="70">
        <v>21</v>
      </c>
      <c r="D176" s="70">
        <v>7</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120</v>
      </c>
      <c r="C198" s="70">
        <v>1</v>
      </c>
      <c r="D198" s="70">
        <v>8</v>
      </c>
      <c r="E198" s="70">
        <v>1990</v>
      </c>
      <c r="F198" s="70" t="s">
        <v>787</v>
      </c>
      <c r="G198" s="1064" t="s">
        <v>1864</v>
      </c>
      <c r="H198" s="70" t="s">
        <v>1865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121</v>
      </c>
      <c r="C199" s="70">
        <v>2</v>
      </c>
      <c r="D199" s="70">
        <v>8</v>
      </c>
      <c r="E199" s="70">
        <v>2005</v>
      </c>
      <c r="F199" s="70" t="s">
        <v>789</v>
      </c>
      <c r="G199" s="70" t="s">
        <v>1864</v>
      </c>
      <c r="H199" s="70" t="s">
        <v>1865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122</v>
      </c>
      <c r="C200" s="70">
        <v>3</v>
      </c>
      <c r="D200" s="70">
        <v>8</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123</v>
      </c>
      <c r="C201" s="70">
        <v>4</v>
      </c>
      <c r="D201" s="70">
        <v>8</v>
      </c>
      <c r="E201" s="70">
        <v>2007</v>
      </c>
      <c r="F201" s="70" t="s">
        <v>791</v>
      </c>
      <c r="G201" s="70" t="s">
        <v>1864</v>
      </c>
      <c r="H201" s="70" t="s">
        <v>1865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124</v>
      </c>
      <c r="C202" s="70">
        <v>5</v>
      </c>
      <c r="D202" s="70">
        <v>8</v>
      </c>
      <c r="E202" s="70">
        <v>2008</v>
      </c>
      <c r="F202" s="70" t="s">
        <v>792</v>
      </c>
      <c r="G202" s="70" t="s">
        <v>1864</v>
      </c>
      <c r="H202" s="70" t="s">
        <v>1865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125</v>
      </c>
      <c r="C203" s="70">
        <v>6</v>
      </c>
      <c r="D203" s="70">
        <v>8</v>
      </c>
      <c r="E203" s="70">
        <v>2009</v>
      </c>
      <c r="F203" s="70" t="s">
        <v>176</v>
      </c>
      <c r="G203" s="70" t="s">
        <v>1864</v>
      </c>
      <c r="H203" s="70" t="s">
        <v>1865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1871</v>
      </c>
      <c r="B204" s="70">
        <v>126</v>
      </c>
      <c r="C204" s="70">
        <v>7</v>
      </c>
      <c r="D204" s="70">
        <v>8</v>
      </c>
      <c r="E204" s="70">
        <v>2010</v>
      </c>
      <c r="F204" s="70" t="s">
        <v>177</v>
      </c>
      <c r="G204" s="70" t="s">
        <v>1864</v>
      </c>
      <c r="H204" s="70" t="s">
        <v>1865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1872</v>
      </c>
      <c r="B205" s="70">
        <v>127</v>
      </c>
      <c r="C205" s="70">
        <v>8</v>
      </c>
      <c r="D205" s="70">
        <v>8</v>
      </c>
      <c r="E205" s="70">
        <v>2011</v>
      </c>
      <c r="F205" s="70" t="s">
        <v>178</v>
      </c>
      <c r="G205" s="70" t="s">
        <v>1864</v>
      </c>
      <c r="H205" s="70" t="s">
        <v>1865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1873</v>
      </c>
      <c r="B206" s="70">
        <v>128</v>
      </c>
      <c r="C206" s="70">
        <v>9</v>
      </c>
      <c r="D206" s="70">
        <v>8</v>
      </c>
      <c r="E206" s="70">
        <v>2012</v>
      </c>
      <c r="F206" s="70" t="s">
        <v>179</v>
      </c>
      <c r="G206" s="70" t="s">
        <v>1864</v>
      </c>
      <c r="H206" s="70" t="s">
        <v>1865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1874</v>
      </c>
      <c r="B207" s="70">
        <v>129</v>
      </c>
      <c r="C207" s="70">
        <v>10</v>
      </c>
      <c r="D207" s="70">
        <v>8</v>
      </c>
      <c r="E207" s="70">
        <v>2013</v>
      </c>
      <c r="F207" s="70" t="s">
        <v>180</v>
      </c>
      <c r="G207" s="70" t="s">
        <v>1864</v>
      </c>
      <c r="H207" s="70" t="s">
        <v>1865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1875</v>
      </c>
      <c r="B208" s="70">
        <v>130</v>
      </c>
      <c r="C208" s="70">
        <v>11</v>
      </c>
      <c r="D208" s="70">
        <v>8</v>
      </c>
      <c r="E208" s="70">
        <v>2014</v>
      </c>
      <c r="F208" s="70" t="s">
        <v>181</v>
      </c>
      <c r="G208" s="70" t="s">
        <v>1864</v>
      </c>
      <c r="H208" s="70" t="s">
        <v>1865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1876</v>
      </c>
      <c r="B209" s="70">
        <v>131</v>
      </c>
      <c r="C209" s="70">
        <v>12</v>
      </c>
      <c r="D209" s="70">
        <v>8</v>
      </c>
      <c r="E209" s="70">
        <v>2015</v>
      </c>
      <c r="F209" s="70" t="s">
        <v>182</v>
      </c>
      <c r="G209" s="70" t="s">
        <v>1864</v>
      </c>
      <c r="H209" s="70" t="s">
        <v>1865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1877</v>
      </c>
      <c r="B210" s="70">
        <v>132</v>
      </c>
      <c r="C210" s="70">
        <v>13</v>
      </c>
      <c r="D210" s="70">
        <v>8</v>
      </c>
      <c r="E210" s="70">
        <v>2016</v>
      </c>
      <c r="F210" s="70" t="s">
        <v>155</v>
      </c>
      <c r="G210" s="70" t="s">
        <v>1864</v>
      </c>
      <c r="H210" s="70" t="s">
        <v>1865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1878</v>
      </c>
      <c r="B211" s="70">
        <v>133</v>
      </c>
      <c r="C211" s="70">
        <v>14</v>
      </c>
      <c r="D211" s="70">
        <v>8</v>
      </c>
      <c r="E211" s="70">
        <v>2017</v>
      </c>
      <c r="F211" s="70" t="s">
        <v>156</v>
      </c>
      <c r="G211" s="70" t="s">
        <v>1864</v>
      </c>
      <c r="H211" s="70" t="s">
        <v>1865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1879</v>
      </c>
      <c r="B212" s="70">
        <v>134</v>
      </c>
      <c r="C212" s="70">
        <v>15</v>
      </c>
      <c r="D212" s="70">
        <v>8</v>
      </c>
      <c r="E212" s="70">
        <v>2018</v>
      </c>
      <c r="F212" s="70" t="s">
        <v>183</v>
      </c>
      <c r="G212" s="70" t="s">
        <v>1864</v>
      </c>
      <c r="H212" s="70" t="s">
        <v>1865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1880</v>
      </c>
      <c r="B213" s="70">
        <v>135</v>
      </c>
      <c r="C213" s="70">
        <v>16</v>
      </c>
      <c r="D213" s="70">
        <v>8</v>
      </c>
      <c r="E213" s="70">
        <v>2019</v>
      </c>
      <c r="F213" s="70" t="s">
        <v>158</v>
      </c>
      <c r="G213" s="70" t="s">
        <v>1864</v>
      </c>
      <c r="H213" s="70" t="s">
        <v>1865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1881</v>
      </c>
      <c r="B214" s="70">
        <v>136</v>
      </c>
      <c r="C214" s="70">
        <v>17</v>
      </c>
      <c r="D214" s="70">
        <v>8</v>
      </c>
      <c r="E214" s="70">
        <v>2020</v>
      </c>
      <c r="F214" s="70" t="s">
        <v>159</v>
      </c>
      <c r="G214" s="70" t="s">
        <v>1864</v>
      </c>
      <c r="H214" s="70" t="s">
        <v>1865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1882</v>
      </c>
      <c r="B215" s="70">
        <v>136</v>
      </c>
      <c r="C215" s="70">
        <v>18</v>
      </c>
      <c r="D215" s="70">
        <v>8</v>
      </c>
      <c r="E215" s="70">
        <v>2021</v>
      </c>
      <c r="F215" s="70" t="s">
        <v>160</v>
      </c>
      <c r="G215" s="70" t="s">
        <v>1864</v>
      </c>
      <c r="H215" s="70" t="s">
        <v>1865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1883</v>
      </c>
      <c r="B216" s="70">
        <v>136</v>
      </c>
      <c r="C216" s="70">
        <v>19</v>
      </c>
      <c r="D216" s="70">
        <v>8</v>
      </c>
      <c r="E216" s="70">
        <v>2022</v>
      </c>
      <c r="F216" s="70" t="s">
        <v>161</v>
      </c>
      <c r="G216" s="1064" t="s">
        <v>1864</v>
      </c>
      <c r="H216" s="70" t="s">
        <v>1865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136</v>
      </c>
      <c r="C217" s="70">
        <v>20</v>
      </c>
      <c r="D217" s="70">
        <v>8</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136</v>
      </c>
      <c r="C218" s="70">
        <v>21</v>
      </c>
      <c r="D218" s="70">
        <v>8</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1919</v>
      </c>
      <c r="B248" s="70">
        <v>162</v>
      </c>
      <c r="C248" s="70">
        <v>9</v>
      </c>
      <c r="D248" s="70">
        <v>10</v>
      </c>
      <c r="E248" s="70">
        <v>2012</v>
      </c>
      <c r="F248" s="70" t="s">
        <v>179</v>
      </c>
      <c r="G248" s="70" t="s">
        <v>1910</v>
      </c>
      <c r="H248" s="70" t="s">
        <v>1911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1921</v>
      </c>
      <c r="B250" s="70">
        <v>164</v>
      </c>
      <c r="C250" s="70">
        <v>11</v>
      </c>
      <c r="D250" s="70">
        <v>10</v>
      </c>
      <c r="E250" s="70">
        <v>2014</v>
      </c>
      <c r="F250" s="70" t="s">
        <v>181</v>
      </c>
      <c r="G250" s="70" t="s">
        <v>1910</v>
      </c>
      <c r="H250" s="70" t="s">
        <v>1911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1922</v>
      </c>
      <c r="B251" s="70">
        <v>165</v>
      </c>
      <c r="C251" s="70">
        <v>12</v>
      </c>
      <c r="D251" s="70">
        <v>10</v>
      </c>
      <c r="E251" s="70">
        <v>2015</v>
      </c>
      <c r="F251" s="70" t="s">
        <v>182</v>
      </c>
      <c r="G251" s="70" t="s">
        <v>1910</v>
      </c>
      <c r="H251" s="70" t="s">
        <v>1911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1923</v>
      </c>
      <c r="B252" s="70">
        <v>166</v>
      </c>
      <c r="C252" s="70">
        <v>13</v>
      </c>
      <c r="D252" s="70">
        <v>10</v>
      </c>
      <c r="E252" s="70">
        <v>2016</v>
      </c>
      <c r="F252" s="70" t="s">
        <v>155</v>
      </c>
      <c r="G252" s="70" t="s">
        <v>1910</v>
      </c>
      <c r="H252" s="70" t="s">
        <v>1911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1924</v>
      </c>
      <c r="B253" s="70">
        <v>167</v>
      </c>
      <c r="C253" s="70">
        <v>14</v>
      </c>
      <c r="D253" s="70">
        <v>10</v>
      </c>
      <c r="E253" s="70">
        <v>2017</v>
      </c>
      <c r="F253" s="70" t="s">
        <v>156</v>
      </c>
      <c r="G253" s="70" t="s">
        <v>1910</v>
      </c>
      <c r="H253" s="70" t="s">
        <v>1911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1925</v>
      </c>
      <c r="B254" s="70">
        <v>168</v>
      </c>
      <c r="C254" s="70">
        <v>15</v>
      </c>
      <c r="D254" s="70">
        <v>10</v>
      </c>
      <c r="E254" s="70">
        <v>2018</v>
      </c>
      <c r="F254" s="70" t="s">
        <v>183</v>
      </c>
      <c r="G254" s="1064" t="s">
        <v>1910</v>
      </c>
      <c r="H254" s="70" t="s">
        <v>1911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1926</v>
      </c>
      <c r="B255" s="70">
        <v>169</v>
      </c>
      <c r="C255" s="70">
        <v>16</v>
      </c>
      <c r="D255" s="70">
        <v>10</v>
      </c>
      <c r="E255" s="70">
        <v>2019</v>
      </c>
      <c r="F255" s="70" t="s">
        <v>158</v>
      </c>
      <c r="G255" s="1064" t="s">
        <v>1910</v>
      </c>
      <c r="H255" s="70" t="s">
        <v>1911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1927</v>
      </c>
      <c r="B256" s="70">
        <v>170</v>
      </c>
      <c r="C256" s="70">
        <v>17</v>
      </c>
      <c r="D256" s="70">
        <v>10</v>
      </c>
      <c r="E256" s="70">
        <v>2020</v>
      </c>
      <c r="F256" s="70" t="s">
        <v>159</v>
      </c>
      <c r="G256" s="70" t="s">
        <v>1910</v>
      </c>
      <c r="H256" s="70" t="s">
        <v>1911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1928</v>
      </c>
      <c r="B257" s="70">
        <v>170</v>
      </c>
      <c r="C257" s="70">
        <v>18</v>
      </c>
      <c r="D257" s="70">
        <v>10</v>
      </c>
      <c r="E257" s="70">
        <v>2021</v>
      </c>
      <c r="F257" s="70" t="s">
        <v>160</v>
      </c>
      <c r="G257" s="70" t="s">
        <v>1910</v>
      </c>
      <c r="H257" s="70" t="s">
        <v>1911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1929</v>
      </c>
      <c r="B258" s="70">
        <v>170</v>
      </c>
      <c r="C258" s="70">
        <v>19</v>
      </c>
      <c r="D258" s="70">
        <v>10</v>
      </c>
      <c r="E258" s="70">
        <v>2022</v>
      </c>
      <c r="F258" s="70" t="s">
        <v>161</v>
      </c>
      <c r="G258" s="70" t="s">
        <v>1910</v>
      </c>
      <c r="H258" s="70" t="s">
        <v>1911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1940</v>
      </c>
      <c r="B267" s="70">
        <v>228</v>
      </c>
      <c r="C267" s="70">
        <v>7</v>
      </c>
      <c r="D267" s="70">
        <v>14</v>
      </c>
      <c r="E267" s="70">
        <v>2010</v>
      </c>
      <c r="F267" s="70" t="s">
        <v>177</v>
      </c>
      <c r="G267" s="70" t="s">
        <v>1933</v>
      </c>
      <c r="H267" s="70" t="s">
        <v>1934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1941</v>
      </c>
      <c r="B268" s="70">
        <v>229</v>
      </c>
      <c r="C268" s="70">
        <v>8</v>
      </c>
      <c r="D268" s="70">
        <v>14</v>
      </c>
      <c r="E268" s="70">
        <v>2011</v>
      </c>
      <c r="F268" s="70" t="s">
        <v>178</v>
      </c>
      <c r="G268" s="70" t="s">
        <v>1933</v>
      </c>
      <c r="H268" s="70" t="s">
        <v>1934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1942</v>
      </c>
      <c r="B269" s="70">
        <v>230</v>
      </c>
      <c r="C269" s="70">
        <v>9</v>
      </c>
      <c r="D269" s="70">
        <v>14</v>
      </c>
      <c r="E269" s="70">
        <v>2012</v>
      </c>
      <c r="F269" s="70" t="s">
        <v>179</v>
      </c>
      <c r="G269" s="70" t="s">
        <v>1933</v>
      </c>
      <c r="H269" s="70" t="s">
        <v>1934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1943</v>
      </c>
      <c r="B270" s="70">
        <v>231</v>
      </c>
      <c r="C270" s="70">
        <v>10</v>
      </c>
      <c r="D270" s="70">
        <v>14</v>
      </c>
      <c r="E270" s="70">
        <v>2013</v>
      </c>
      <c r="F270" s="70" t="s">
        <v>180</v>
      </c>
      <c r="G270" s="70" t="s">
        <v>1933</v>
      </c>
      <c r="H270" s="70" t="s">
        <v>1934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1944</v>
      </c>
      <c r="B271" s="70">
        <v>232</v>
      </c>
      <c r="C271" s="70">
        <v>11</v>
      </c>
      <c r="D271" s="70">
        <v>14</v>
      </c>
      <c r="E271" s="70">
        <v>2014</v>
      </c>
      <c r="F271" s="70" t="s">
        <v>181</v>
      </c>
      <c r="G271" s="70" t="s">
        <v>1933</v>
      </c>
      <c r="H271" s="70" t="s">
        <v>1934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1945</v>
      </c>
      <c r="B272" s="70">
        <v>233</v>
      </c>
      <c r="C272" s="70">
        <v>12</v>
      </c>
      <c r="D272" s="70">
        <v>14</v>
      </c>
      <c r="E272" s="70">
        <v>2015</v>
      </c>
      <c r="F272" s="70" t="s">
        <v>182</v>
      </c>
      <c r="G272" s="70" t="s">
        <v>1933</v>
      </c>
      <c r="H272" s="70" t="s">
        <v>1934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1946</v>
      </c>
      <c r="B273" s="70">
        <v>234</v>
      </c>
      <c r="C273" s="70">
        <v>13</v>
      </c>
      <c r="D273" s="70">
        <v>14</v>
      </c>
      <c r="E273" s="70">
        <v>2016</v>
      </c>
      <c r="F273" s="70" t="s">
        <v>155</v>
      </c>
      <c r="G273" s="1064" t="s">
        <v>1933</v>
      </c>
      <c r="H273" s="70" t="s">
        <v>1934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1947</v>
      </c>
      <c r="B274" s="70">
        <v>235</v>
      </c>
      <c r="C274" s="70">
        <v>14</v>
      </c>
      <c r="D274" s="70">
        <v>14</v>
      </c>
      <c r="E274" s="70">
        <v>2017</v>
      </c>
      <c r="F274" s="70" t="s">
        <v>156</v>
      </c>
      <c r="G274" s="1064" t="s">
        <v>1933</v>
      </c>
      <c r="H274" s="70" t="s">
        <v>1934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1948</v>
      </c>
      <c r="B275" s="70">
        <v>236</v>
      </c>
      <c r="C275" s="70">
        <v>15</v>
      </c>
      <c r="D275" s="70">
        <v>14</v>
      </c>
      <c r="E275" s="70">
        <v>2018</v>
      </c>
      <c r="F275" s="70" t="s">
        <v>183</v>
      </c>
      <c r="G275" s="70" t="s">
        <v>1933</v>
      </c>
      <c r="H275" s="70" t="s">
        <v>1934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1949</v>
      </c>
      <c r="B276" s="70">
        <v>237</v>
      </c>
      <c r="C276" s="70">
        <v>16</v>
      </c>
      <c r="D276" s="70">
        <v>14</v>
      </c>
      <c r="E276" s="70">
        <v>2019</v>
      </c>
      <c r="F276" s="70" t="s">
        <v>158</v>
      </c>
      <c r="G276" s="70" t="s">
        <v>1933</v>
      </c>
      <c r="H276" s="70" t="s">
        <v>1934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1951</v>
      </c>
      <c r="B278" s="70">
        <v>238</v>
      </c>
      <c r="C278" s="70">
        <v>18</v>
      </c>
      <c r="D278" s="70">
        <v>14</v>
      </c>
      <c r="E278" s="70">
        <v>2021</v>
      </c>
      <c r="F278" s="70" t="s">
        <v>160</v>
      </c>
      <c r="G278" s="70" t="s">
        <v>1933</v>
      </c>
      <c r="H278" s="70" t="s">
        <v>1934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1952</v>
      </c>
      <c r="B279" s="70">
        <v>238</v>
      </c>
      <c r="C279" s="70">
        <v>19</v>
      </c>
      <c r="D279" s="70">
        <v>14</v>
      </c>
      <c r="E279" s="70">
        <v>2022</v>
      </c>
      <c r="F279" s="70" t="s">
        <v>161</v>
      </c>
      <c r="G279" s="70" t="s">
        <v>1933</v>
      </c>
      <c r="H279" s="70" t="s">
        <v>1934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205</v>
      </c>
      <c r="C282" s="70">
        <v>1</v>
      </c>
      <c r="D282" s="70">
        <v>13</v>
      </c>
      <c r="E282" s="70">
        <v>1990</v>
      </c>
      <c r="F282" s="70" t="s">
        <v>787</v>
      </c>
      <c r="G282" s="70" t="s">
        <v>1956</v>
      </c>
      <c r="H282" s="70" t="s">
        <v>1957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206</v>
      </c>
      <c r="C283" s="70">
        <v>2</v>
      </c>
      <c r="D283" s="70">
        <v>13</v>
      </c>
      <c r="E283" s="70">
        <v>2005</v>
      </c>
      <c r="F283" s="70" t="s">
        <v>789</v>
      </c>
      <c r="G283" s="70" t="s">
        <v>1956</v>
      </c>
      <c r="H283" s="70" t="s">
        <v>1957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207</v>
      </c>
      <c r="C284" s="70">
        <v>3</v>
      </c>
      <c r="D284" s="70">
        <v>13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208</v>
      </c>
      <c r="C285" s="70">
        <v>4</v>
      </c>
      <c r="D285" s="70">
        <v>13</v>
      </c>
      <c r="E285" s="70">
        <v>2007</v>
      </c>
      <c r="F285" s="70" t="s">
        <v>791</v>
      </c>
      <c r="G285" s="70" t="s">
        <v>1956</v>
      </c>
      <c r="H285" s="70" t="s">
        <v>1957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209</v>
      </c>
      <c r="C286" s="70">
        <v>5</v>
      </c>
      <c r="D286" s="70">
        <v>13</v>
      </c>
      <c r="E286" s="70">
        <v>2008</v>
      </c>
      <c r="F286" s="70" t="s">
        <v>792</v>
      </c>
      <c r="G286" s="70" t="s">
        <v>1956</v>
      </c>
      <c r="H286" s="70" t="s">
        <v>1957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210</v>
      </c>
      <c r="C287" s="70">
        <v>6</v>
      </c>
      <c r="D287" s="70">
        <v>13</v>
      </c>
      <c r="E287" s="70">
        <v>2009</v>
      </c>
      <c r="F287" s="70" t="s">
        <v>176</v>
      </c>
      <c r="G287" s="70" t="s">
        <v>1956</v>
      </c>
      <c r="H287" s="70" t="s">
        <v>1957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1963</v>
      </c>
      <c r="B288" s="70">
        <v>211</v>
      </c>
      <c r="C288" s="70">
        <v>7</v>
      </c>
      <c r="D288" s="70">
        <v>13</v>
      </c>
      <c r="E288" s="70">
        <v>2010</v>
      </c>
      <c r="F288" s="70" t="s">
        <v>177</v>
      </c>
      <c r="G288" s="70" t="s">
        <v>1956</v>
      </c>
      <c r="H288" s="70" t="s">
        <v>1957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1964</v>
      </c>
      <c r="B289" s="70">
        <v>212</v>
      </c>
      <c r="C289" s="70">
        <v>8</v>
      </c>
      <c r="D289" s="70">
        <v>13</v>
      </c>
      <c r="E289" s="70">
        <v>2011</v>
      </c>
      <c r="F289" s="70" t="s">
        <v>178</v>
      </c>
      <c r="G289" s="70" t="s">
        <v>1956</v>
      </c>
      <c r="H289" s="70" t="s">
        <v>1957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1965</v>
      </c>
      <c r="B290" s="70">
        <v>213</v>
      </c>
      <c r="C290" s="70">
        <v>9</v>
      </c>
      <c r="D290" s="70">
        <v>13</v>
      </c>
      <c r="E290" s="70">
        <v>2012</v>
      </c>
      <c r="F290" s="70" t="s">
        <v>179</v>
      </c>
      <c r="G290" s="70" t="s">
        <v>1956</v>
      </c>
      <c r="H290" s="70" t="s">
        <v>1957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1966</v>
      </c>
      <c r="B291" s="70">
        <v>214</v>
      </c>
      <c r="C291" s="70">
        <v>10</v>
      </c>
      <c r="D291" s="70">
        <v>13</v>
      </c>
      <c r="E291" s="70">
        <v>2013</v>
      </c>
      <c r="F291" s="70" t="s">
        <v>180</v>
      </c>
      <c r="G291" s="70" t="s">
        <v>1956</v>
      </c>
      <c r="H291" s="70" t="s">
        <v>1957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1967</v>
      </c>
      <c r="B292" s="70">
        <v>215</v>
      </c>
      <c r="C292" s="70">
        <v>11</v>
      </c>
      <c r="D292" s="70">
        <v>13</v>
      </c>
      <c r="E292" s="70">
        <v>2014</v>
      </c>
      <c r="F292" s="70" t="s">
        <v>181</v>
      </c>
      <c r="G292" s="1064" t="s">
        <v>1956</v>
      </c>
      <c r="H292" s="70" t="s">
        <v>1957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1968</v>
      </c>
      <c r="B293" s="70">
        <v>216</v>
      </c>
      <c r="C293" s="70">
        <v>12</v>
      </c>
      <c r="D293" s="70">
        <v>13</v>
      </c>
      <c r="E293" s="70">
        <v>2015</v>
      </c>
      <c r="F293" s="70" t="s">
        <v>182</v>
      </c>
      <c r="G293" s="1064" t="s">
        <v>1956</v>
      </c>
      <c r="H293" s="70" t="s">
        <v>1957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1969</v>
      </c>
      <c r="B294" s="70">
        <v>217</v>
      </c>
      <c r="C294" s="70">
        <v>13</v>
      </c>
      <c r="D294" s="70">
        <v>13</v>
      </c>
      <c r="E294" s="70">
        <v>2016</v>
      </c>
      <c r="F294" s="70" t="s">
        <v>155</v>
      </c>
      <c r="G294" s="70" t="s">
        <v>1956</v>
      </c>
      <c r="H294" s="70" t="s">
        <v>1957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1970</v>
      </c>
      <c r="B295" s="70">
        <v>218</v>
      </c>
      <c r="C295" s="70">
        <v>14</v>
      </c>
      <c r="D295" s="70">
        <v>13</v>
      </c>
      <c r="E295" s="70">
        <v>2017</v>
      </c>
      <c r="F295" s="70" t="s">
        <v>156</v>
      </c>
      <c r="G295" s="70" t="s">
        <v>1956</v>
      </c>
      <c r="H295" s="70" t="s">
        <v>1957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1971</v>
      </c>
      <c r="B296" s="70">
        <v>219</v>
      </c>
      <c r="C296" s="70">
        <v>15</v>
      </c>
      <c r="D296" s="70">
        <v>13</v>
      </c>
      <c r="E296" s="70">
        <v>2018</v>
      </c>
      <c r="F296" s="70" t="s">
        <v>183</v>
      </c>
      <c r="G296" s="70" t="s">
        <v>1956</v>
      </c>
      <c r="H296" s="70" t="s">
        <v>1957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1972</v>
      </c>
      <c r="B297" s="70">
        <v>220</v>
      </c>
      <c r="C297" s="70">
        <v>16</v>
      </c>
      <c r="D297" s="70">
        <v>13</v>
      </c>
      <c r="E297" s="70">
        <v>2019</v>
      </c>
      <c r="F297" s="70" t="s">
        <v>158</v>
      </c>
      <c r="G297" s="70" t="s">
        <v>1956</v>
      </c>
      <c r="H297" s="70" t="s">
        <v>1957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1973</v>
      </c>
      <c r="B298" s="70">
        <v>221</v>
      </c>
      <c r="C298" s="70">
        <v>17</v>
      </c>
      <c r="D298" s="70">
        <v>13</v>
      </c>
      <c r="E298" s="70">
        <v>2020</v>
      </c>
      <c r="F298" s="70" t="s">
        <v>159</v>
      </c>
      <c r="G298" s="70" t="s">
        <v>1956</v>
      </c>
      <c r="H298" s="70" t="s">
        <v>1957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1974</v>
      </c>
      <c r="B299" s="70">
        <v>221</v>
      </c>
      <c r="C299" s="70">
        <v>18</v>
      </c>
      <c r="D299" s="70">
        <v>13</v>
      </c>
      <c r="E299" s="70">
        <v>2021</v>
      </c>
      <c r="F299" s="70" t="s">
        <v>160</v>
      </c>
      <c r="G299" s="70" t="s">
        <v>1956</v>
      </c>
      <c r="H299" s="70" t="s">
        <v>1957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1975</v>
      </c>
      <c r="B300" s="70">
        <v>221</v>
      </c>
      <c r="C300" s="70">
        <v>19</v>
      </c>
      <c r="D300" s="70">
        <v>13</v>
      </c>
      <c r="E300" s="70">
        <v>2022</v>
      </c>
      <c r="F300" s="70" t="s">
        <v>161</v>
      </c>
      <c r="G300" s="70" t="s">
        <v>1956</v>
      </c>
      <c r="H300" s="70" t="s">
        <v>1957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221</v>
      </c>
      <c r="C301" s="70">
        <v>20</v>
      </c>
      <c r="D301" s="70">
        <v>13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221</v>
      </c>
      <c r="C302" s="70">
        <v>21</v>
      </c>
      <c r="D302" s="70">
        <v>13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290</v>
      </c>
      <c r="C324" s="70">
        <v>1</v>
      </c>
      <c r="D324" s="70">
        <v>18</v>
      </c>
      <c r="E324" s="70">
        <v>1990</v>
      </c>
      <c r="F324" s="70" t="s">
        <v>787</v>
      </c>
      <c r="G324" s="70" t="s">
        <v>2002</v>
      </c>
      <c r="H324" s="70" t="s">
        <v>2003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291</v>
      </c>
      <c r="C325" s="70">
        <v>2</v>
      </c>
      <c r="D325" s="70">
        <v>18</v>
      </c>
      <c r="E325" s="70">
        <v>2005</v>
      </c>
      <c r="F325" s="70" t="s">
        <v>789</v>
      </c>
      <c r="G325" s="70" t="s">
        <v>2002</v>
      </c>
      <c r="H325" s="70" t="s">
        <v>2003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292</v>
      </c>
      <c r="C326" s="70">
        <v>3</v>
      </c>
      <c r="D326" s="70">
        <v>18</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293</v>
      </c>
      <c r="C327" s="70">
        <v>4</v>
      </c>
      <c r="D327" s="70">
        <v>18</v>
      </c>
      <c r="E327" s="70">
        <v>2007</v>
      </c>
      <c r="F327" s="70" t="s">
        <v>791</v>
      </c>
      <c r="G327" s="70" t="s">
        <v>2002</v>
      </c>
      <c r="H327" s="70" t="s">
        <v>2003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294</v>
      </c>
      <c r="C328" s="70">
        <v>5</v>
      </c>
      <c r="D328" s="70">
        <v>18</v>
      </c>
      <c r="E328" s="70">
        <v>2008</v>
      </c>
      <c r="F328" s="70" t="s">
        <v>792</v>
      </c>
      <c r="G328" s="70" t="s">
        <v>2002</v>
      </c>
      <c r="H328" s="70" t="s">
        <v>2003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295</v>
      </c>
      <c r="C329" s="70">
        <v>6</v>
      </c>
      <c r="D329" s="70">
        <v>18</v>
      </c>
      <c r="E329" s="70">
        <v>2009</v>
      </c>
      <c r="F329" s="70" t="s">
        <v>176</v>
      </c>
      <c r="G329" s="1064" t="s">
        <v>2002</v>
      </c>
      <c r="H329" s="70" t="s">
        <v>2003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2009</v>
      </c>
      <c r="B330" s="70">
        <v>296</v>
      </c>
      <c r="C330" s="70">
        <v>7</v>
      </c>
      <c r="D330" s="70">
        <v>18</v>
      </c>
      <c r="E330" s="70">
        <v>2010</v>
      </c>
      <c r="F330" s="70" t="s">
        <v>177</v>
      </c>
      <c r="G330" s="1064" t="s">
        <v>2002</v>
      </c>
      <c r="H330" s="70" t="s">
        <v>2003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2010</v>
      </c>
      <c r="B331" s="70">
        <v>297</v>
      </c>
      <c r="C331" s="70">
        <v>8</v>
      </c>
      <c r="D331" s="70">
        <v>18</v>
      </c>
      <c r="E331" s="70">
        <v>2011</v>
      </c>
      <c r="F331" s="70" t="s">
        <v>178</v>
      </c>
      <c r="G331" s="70" t="s">
        <v>2002</v>
      </c>
      <c r="H331" s="70" t="s">
        <v>2003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2011</v>
      </c>
      <c r="B332" s="70">
        <v>298</v>
      </c>
      <c r="C332" s="70">
        <v>9</v>
      </c>
      <c r="D332" s="70">
        <v>18</v>
      </c>
      <c r="E332" s="70">
        <v>2012</v>
      </c>
      <c r="F332" s="70" t="s">
        <v>179</v>
      </c>
      <c r="G332" s="70" t="s">
        <v>2002</v>
      </c>
      <c r="H332" s="70" t="s">
        <v>2003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2012</v>
      </c>
      <c r="B333" s="70">
        <v>299</v>
      </c>
      <c r="C333" s="70">
        <v>10</v>
      </c>
      <c r="D333" s="70">
        <v>18</v>
      </c>
      <c r="E333" s="70">
        <v>2013</v>
      </c>
      <c r="F333" s="70" t="s">
        <v>180</v>
      </c>
      <c r="G333" s="70" t="s">
        <v>2002</v>
      </c>
      <c r="H333" s="70" t="s">
        <v>2003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2013</v>
      </c>
      <c r="B334" s="70">
        <v>300</v>
      </c>
      <c r="C334" s="70">
        <v>11</v>
      </c>
      <c r="D334" s="70">
        <v>18</v>
      </c>
      <c r="E334" s="70">
        <v>2014</v>
      </c>
      <c r="F334" s="70" t="s">
        <v>181</v>
      </c>
      <c r="G334" s="70" t="s">
        <v>2002</v>
      </c>
      <c r="H334" s="70" t="s">
        <v>2003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2014</v>
      </c>
      <c r="B335" s="70">
        <v>301</v>
      </c>
      <c r="C335" s="70">
        <v>12</v>
      </c>
      <c r="D335" s="70">
        <v>18</v>
      </c>
      <c r="E335" s="70">
        <v>2015</v>
      </c>
      <c r="F335" s="70" t="s">
        <v>182</v>
      </c>
      <c r="G335" s="70" t="s">
        <v>2002</v>
      </c>
      <c r="H335" s="70" t="s">
        <v>2003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2015</v>
      </c>
      <c r="B336" s="70">
        <v>302</v>
      </c>
      <c r="C336" s="70">
        <v>13</v>
      </c>
      <c r="D336" s="70">
        <v>18</v>
      </c>
      <c r="E336" s="70">
        <v>2016</v>
      </c>
      <c r="F336" s="70" t="s">
        <v>155</v>
      </c>
      <c r="G336" s="70" t="s">
        <v>2002</v>
      </c>
      <c r="H336" s="70" t="s">
        <v>2003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2016</v>
      </c>
      <c r="B337" s="70">
        <v>303</v>
      </c>
      <c r="C337" s="70">
        <v>14</v>
      </c>
      <c r="D337" s="70">
        <v>18</v>
      </c>
      <c r="E337" s="70">
        <v>2017</v>
      </c>
      <c r="F337" s="70" t="s">
        <v>156</v>
      </c>
      <c r="G337" s="70" t="s">
        <v>2002</v>
      </c>
      <c r="H337" s="70" t="s">
        <v>2003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2017</v>
      </c>
      <c r="B338" s="70">
        <v>304</v>
      </c>
      <c r="C338" s="70">
        <v>15</v>
      </c>
      <c r="D338" s="70">
        <v>18</v>
      </c>
      <c r="E338" s="70">
        <v>2018</v>
      </c>
      <c r="F338" s="70" t="s">
        <v>183</v>
      </c>
      <c r="G338" s="70" t="s">
        <v>2002</v>
      </c>
      <c r="H338" s="70" t="s">
        <v>2003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2018</v>
      </c>
      <c r="B339" s="70">
        <v>305</v>
      </c>
      <c r="C339" s="70">
        <v>16</v>
      </c>
      <c r="D339" s="70">
        <v>18</v>
      </c>
      <c r="E339" s="70">
        <v>2019</v>
      </c>
      <c r="F339" s="70" t="s">
        <v>158</v>
      </c>
      <c r="G339" s="70" t="s">
        <v>2002</v>
      </c>
      <c r="H339" s="70" t="s">
        <v>2003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2019</v>
      </c>
      <c r="B340" s="70">
        <v>306</v>
      </c>
      <c r="C340" s="70">
        <v>17</v>
      </c>
      <c r="D340" s="70">
        <v>18</v>
      </c>
      <c r="E340" s="70">
        <v>2020</v>
      </c>
      <c r="F340" s="70" t="s">
        <v>159</v>
      </c>
      <c r="G340" s="70" t="s">
        <v>2002</v>
      </c>
      <c r="H340" s="70" t="s">
        <v>2003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2020</v>
      </c>
      <c r="B341" s="70">
        <v>306</v>
      </c>
      <c r="C341" s="70">
        <v>18</v>
      </c>
      <c r="D341" s="70">
        <v>18</v>
      </c>
      <c r="E341" s="70">
        <v>2021</v>
      </c>
      <c r="F341" s="70" t="s">
        <v>160</v>
      </c>
      <c r="G341" s="70" t="s">
        <v>2002</v>
      </c>
      <c r="H341" s="70" t="s">
        <v>2003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2021</v>
      </c>
      <c r="B342" s="70">
        <v>306</v>
      </c>
      <c r="C342" s="70">
        <v>19</v>
      </c>
      <c r="D342" s="70">
        <v>18</v>
      </c>
      <c r="E342" s="70">
        <v>2022</v>
      </c>
      <c r="F342" s="70" t="s">
        <v>161</v>
      </c>
      <c r="G342" s="70" t="s">
        <v>2002</v>
      </c>
      <c r="H342" s="70" t="s">
        <v>2003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306</v>
      </c>
      <c r="C343" s="70">
        <v>20</v>
      </c>
      <c r="D343" s="70">
        <v>18</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306</v>
      </c>
      <c r="C344" s="70">
        <v>21</v>
      </c>
      <c r="D344" s="70">
        <v>18</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2032</v>
      </c>
      <c r="B351" s="70">
        <v>262</v>
      </c>
      <c r="C351" s="70">
        <v>7</v>
      </c>
      <c r="D351" s="70">
        <v>16</v>
      </c>
      <c r="E351" s="70">
        <v>2010</v>
      </c>
      <c r="F351" s="70" t="s">
        <v>177</v>
      </c>
      <c r="G351" s="70" t="s">
        <v>2025</v>
      </c>
      <c r="H351" s="70" t="s">
        <v>2026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2034</v>
      </c>
      <c r="B353" s="70">
        <v>264</v>
      </c>
      <c r="C353" s="70">
        <v>9</v>
      </c>
      <c r="D353" s="70">
        <v>16</v>
      </c>
      <c r="E353" s="70">
        <v>2012</v>
      </c>
      <c r="F353" s="70" t="s">
        <v>179</v>
      </c>
      <c r="G353" s="70" t="s">
        <v>2025</v>
      </c>
      <c r="H353" s="70" t="s">
        <v>2026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2035</v>
      </c>
      <c r="B354" s="70">
        <v>265</v>
      </c>
      <c r="C354" s="70">
        <v>10</v>
      </c>
      <c r="D354" s="70">
        <v>16</v>
      </c>
      <c r="E354" s="70">
        <v>2013</v>
      </c>
      <c r="F354" s="70" t="s">
        <v>180</v>
      </c>
      <c r="G354" s="70" t="s">
        <v>2025</v>
      </c>
      <c r="H354" s="70" t="s">
        <v>2026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2036</v>
      </c>
      <c r="B355" s="70">
        <v>266</v>
      </c>
      <c r="C355" s="70">
        <v>11</v>
      </c>
      <c r="D355" s="70">
        <v>16</v>
      </c>
      <c r="E355" s="70">
        <v>2014</v>
      </c>
      <c r="F355" s="70" t="s">
        <v>181</v>
      </c>
      <c r="G355" s="70" t="s">
        <v>2025</v>
      </c>
      <c r="H355" s="70" t="s">
        <v>2026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2037</v>
      </c>
      <c r="B356" s="70">
        <v>267</v>
      </c>
      <c r="C356" s="70">
        <v>12</v>
      </c>
      <c r="D356" s="70">
        <v>16</v>
      </c>
      <c r="E356" s="70">
        <v>2015</v>
      </c>
      <c r="F356" s="70" t="s">
        <v>182</v>
      </c>
      <c r="G356" s="70" t="s">
        <v>2025</v>
      </c>
      <c r="H356" s="70" t="s">
        <v>2026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2039</v>
      </c>
      <c r="B358" s="70">
        <v>269</v>
      </c>
      <c r="C358" s="70">
        <v>14</v>
      </c>
      <c r="D358" s="70">
        <v>16</v>
      </c>
      <c r="E358" s="70">
        <v>2017</v>
      </c>
      <c r="F358" s="70" t="s">
        <v>156</v>
      </c>
      <c r="G358" s="70" t="s">
        <v>2025</v>
      </c>
      <c r="H358" s="70" t="s">
        <v>2026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2040</v>
      </c>
      <c r="B359" s="70">
        <v>270</v>
      </c>
      <c r="C359" s="70">
        <v>15</v>
      </c>
      <c r="D359" s="70">
        <v>16</v>
      </c>
      <c r="E359" s="70">
        <v>2018</v>
      </c>
      <c r="F359" s="70" t="s">
        <v>183</v>
      </c>
      <c r="G359" s="70" t="s">
        <v>2025</v>
      </c>
      <c r="H359" s="70" t="s">
        <v>2026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2041</v>
      </c>
      <c r="B360" s="70">
        <v>271</v>
      </c>
      <c r="C360" s="70">
        <v>16</v>
      </c>
      <c r="D360" s="70">
        <v>16</v>
      </c>
      <c r="E360" s="70">
        <v>2019</v>
      </c>
      <c r="F360" s="70" t="s">
        <v>158</v>
      </c>
      <c r="G360" s="70" t="s">
        <v>2025</v>
      </c>
      <c r="H360" s="70" t="s">
        <v>2026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2043</v>
      </c>
      <c r="B362" s="70">
        <v>272</v>
      </c>
      <c r="C362" s="70">
        <v>18</v>
      </c>
      <c r="D362" s="70">
        <v>16</v>
      </c>
      <c r="E362" s="70">
        <v>2021</v>
      </c>
      <c r="F362" s="70" t="s">
        <v>160</v>
      </c>
      <c r="G362" s="70" t="s">
        <v>2025</v>
      </c>
      <c r="H362" s="70" t="s">
        <v>2026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2044</v>
      </c>
      <c r="B363" s="70">
        <v>272</v>
      </c>
      <c r="C363" s="70">
        <v>19</v>
      </c>
      <c r="D363" s="70">
        <v>16</v>
      </c>
      <c r="E363" s="70">
        <v>2022</v>
      </c>
      <c r="F363" s="70" t="s">
        <v>161</v>
      </c>
      <c r="G363" s="70" t="s">
        <v>2025</v>
      </c>
      <c r="H363" s="70" t="s">
        <v>2026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307</v>
      </c>
      <c r="C387" s="70">
        <v>1</v>
      </c>
      <c r="D387" s="70">
        <v>19</v>
      </c>
      <c r="E387" s="70">
        <v>1990</v>
      </c>
      <c r="F387" s="70" t="s">
        <v>787</v>
      </c>
      <c r="G387" s="1064" t="s">
        <v>2071</v>
      </c>
      <c r="H387" s="70" t="s">
        <v>2072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308</v>
      </c>
      <c r="C388" s="70">
        <v>2</v>
      </c>
      <c r="D388" s="70">
        <v>19</v>
      </c>
      <c r="E388" s="70">
        <v>2005</v>
      </c>
      <c r="F388" s="70" t="s">
        <v>789</v>
      </c>
      <c r="G388" s="70" t="s">
        <v>2071</v>
      </c>
      <c r="H388" s="70" t="s">
        <v>2072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309</v>
      </c>
      <c r="C389" s="70">
        <v>3</v>
      </c>
      <c r="D389" s="70">
        <v>19</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310</v>
      </c>
      <c r="C390" s="70">
        <v>4</v>
      </c>
      <c r="D390" s="70">
        <v>19</v>
      </c>
      <c r="E390" s="70">
        <v>2007</v>
      </c>
      <c r="F390" s="70" t="s">
        <v>791</v>
      </c>
      <c r="G390" s="70" t="s">
        <v>2071</v>
      </c>
      <c r="H390" s="70" t="s">
        <v>2072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311</v>
      </c>
      <c r="C391" s="70">
        <v>5</v>
      </c>
      <c r="D391" s="70">
        <v>19</v>
      </c>
      <c r="E391" s="70">
        <v>2008</v>
      </c>
      <c r="F391" s="70" t="s">
        <v>792</v>
      </c>
      <c r="G391" s="70" t="s">
        <v>2071</v>
      </c>
      <c r="H391" s="70" t="s">
        <v>2072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312</v>
      </c>
      <c r="C392" s="70">
        <v>6</v>
      </c>
      <c r="D392" s="70">
        <v>19</v>
      </c>
      <c r="E392" s="70">
        <v>2009</v>
      </c>
      <c r="F392" s="70" t="s">
        <v>176</v>
      </c>
      <c r="G392" s="70" t="s">
        <v>2071</v>
      </c>
      <c r="H392" s="70" t="s">
        <v>2072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2078</v>
      </c>
      <c r="B393" s="70">
        <v>313</v>
      </c>
      <c r="C393" s="70">
        <v>7</v>
      </c>
      <c r="D393" s="70">
        <v>19</v>
      </c>
      <c r="E393" s="70">
        <v>2010</v>
      </c>
      <c r="F393" s="70" t="s">
        <v>177</v>
      </c>
      <c r="G393" s="70" t="s">
        <v>2071</v>
      </c>
      <c r="H393" s="70" t="s">
        <v>2072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2079</v>
      </c>
      <c r="B394" s="70">
        <v>314</v>
      </c>
      <c r="C394" s="70">
        <v>8</v>
      </c>
      <c r="D394" s="70">
        <v>19</v>
      </c>
      <c r="E394" s="70">
        <v>2011</v>
      </c>
      <c r="F394" s="70" t="s">
        <v>178</v>
      </c>
      <c r="G394" s="70" t="s">
        <v>2071</v>
      </c>
      <c r="H394" s="70" t="s">
        <v>2072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2080</v>
      </c>
      <c r="B395" s="70">
        <v>315</v>
      </c>
      <c r="C395" s="70">
        <v>9</v>
      </c>
      <c r="D395" s="70">
        <v>19</v>
      </c>
      <c r="E395" s="70">
        <v>2012</v>
      </c>
      <c r="F395" s="70" t="s">
        <v>179</v>
      </c>
      <c r="G395" s="70" t="s">
        <v>2071</v>
      </c>
      <c r="H395" s="70" t="s">
        <v>2072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2081</v>
      </c>
      <c r="B396" s="70">
        <v>316</v>
      </c>
      <c r="C396" s="70">
        <v>10</v>
      </c>
      <c r="D396" s="70">
        <v>19</v>
      </c>
      <c r="E396" s="70">
        <v>2013</v>
      </c>
      <c r="F396" s="70" t="s">
        <v>180</v>
      </c>
      <c r="G396" s="70" t="s">
        <v>2071</v>
      </c>
      <c r="H396" s="70" t="s">
        <v>2072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2082</v>
      </c>
      <c r="B397" s="70">
        <v>317</v>
      </c>
      <c r="C397" s="70">
        <v>11</v>
      </c>
      <c r="D397" s="70">
        <v>19</v>
      </c>
      <c r="E397" s="70">
        <v>2014</v>
      </c>
      <c r="F397" s="70" t="s">
        <v>181</v>
      </c>
      <c r="G397" s="70" t="s">
        <v>2071</v>
      </c>
      <c r="H397" s="70" t="s">
        <v>2072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2083</v>
      </c>
      <c r="B398" s="70">
        <v>318</v>
      </c>
      <c r="C398" s="70">
        <v>12</v>
      </c>
      <c r="D398" s="70">
        <v>19</v>
      </c>
      <c r="E398" s="70">
        <v>2015</v>
      </c>
      <c r="F398" s="70" t="s">
        <v>182</v>
      </c>
      <c r="G398" s="70" t="s">
        <v>2071</v>
      </c>
      <c r="H398" s="70" t="s">
        <v>2072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2084</v>
      </c>
      <c r="B399" s="70">
        <v>319</v>
      </c>
      <c r="C399" s="70">
        <v>13</v>
      </c>
      <c r="D399" s="70">
        <v>19</v>
      </c>
      <c r="E399" s="70">
        <v>2016</v>
      </c>
      <c r="F399" s="70" t="s">
        <v>155</v>
      </c>
      <c r="G399" s="70" t="s">
        <v>2071</v>
      </c>
      <c r="H399" s="70" t="s">
        <v>2072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2085</v>
      </c>
      <c r="B400" s="70">
        <v>320</v>
      </c>
      <c r="C400" s="70">
        <v>14</v>
      </c>
      <c r="D400" s="70">
        <v>19</v>
      </c>
      <c r="E400" s="70">
        <v>2017</v>
      </c>
      <c r="F400" s="70" t="s">
        <v>156</v>
      </c>
      <c r="G400" s="70" t="s">
        <v>2071</v>
      </c>
      <c r="H400" s="70" t="s">
        <v>2072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2086</v>
      </c>
      <c r="B401" s="70">
        <v>321</v>
      </c>
      <c r="C401" s="70">
        <v>15</v>
      </c>
      <c r="D401" s="70">
        <v>19</v>
      </c>
      <c r="E401" s="70">
        <v>2018</v>
      </c>
      <c r="F401" s="70" t="s">
        <v>183</v>
      </c>
      <c r="G401" s="70" t="s">
        <v>2071</v>
      </c>
      <c r="H401" s="70" t="s">
        <v>2072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2087</v>
      </c>
      <c r="B402" s="70">
        <v>322</v>
      </c>
      <c r="C402" s="70">
        <v>16</v>
      </c>
      <c r="D402" s="70">
        <v>19</v>
      </c>
      <c r="E402" s="70">
        <v>2019</v>
      </c>
      <c r="F402" s="70" t="s">
        <v>158</v>
      </c>
      <c r="G402" s="70" t="s">
        <v>2071</v>
      </c>
      <c r="H402" s="70" t="s">
        <v>2072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2088</v>
      </c>
      <c r="B403" s="70">
        <v>323</v>
      </c>
      <c r="C403" s="70">
        <v>17</v>
      </c>
      <c r="D403" s="70">
        <v>19</v>
      </c>
      <c r="E403" s="70">
        <v>2020</v>
      </c>
      <c r="F403" s="70" t="s">
        <v>159</v>
      </c>
      <c r="G403" s="70" t="s">
        <v>2071</v>
      </c>
      <c r="H403" s="70" t="s">
        <v>2072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2089</v>
      </c>
      <c r="B404" s="70">
        <v>323</v>
      </c>
      <c r="C404" s="70">
        <v>18</v>
      </c>
      <c r="D404" s="70">
        <v>19</v>
      </c>
      <c r="E404" s="70">
        <v>2021</v>
      </c>
      <c r="F404" s="70" t="s">
        <v>160</v>
      </c>
      <c r="G404" s="70" t="s">
        <v>2071</v>
      </c>
      <c r="H404" s="70" t="s">
        <v>2072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2090</v>
      </c>
      <c r="B405" s="70">
        <v>323</v>
      </c>
      <c r="C405" s="70">
        <v>19</v>
      </c>
      <c r="D405" s="70">
        <v>19</v>
      </c>
      <c r="E405" s="70">
        <v>2022</v>
      </c>
      <c r="F405" s="70" t="s">
        <v>161</v>
      </c>
      <c r="G405" s="70" t="s">
        <v>2071</v>
      </c>
      <c r="H405" s="70" t="s">
        <v>2072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323</v>
      </c>
      <c r="C406" s="70">
        <v>20</v>
      </c>
      <c r="D406" s="70">
        <v>19</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323</v>
      </c>
      <c r="C407" s="70">
        <v>21</v>
      </c>
      <c r="D407" s="70">
        <v>19</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341</v>
      </c>
      <c r="C429" s="70">
        <v>1</v>
      </c>
      <c r="D429" s="70">
        <v>21</v>
      </c>
      <c r="E429" s="70">
        <v>1990</v>
      </c>
      <c r="F429" s="70" t="s">
        <v>787</v>
      </c>
      <c r="G429" s="70" t="s">
        <v>2117</v>
      </c>
      <c r="H429" s="70" t="s">
        <v>2118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342</v>
      </c>
      <c r="C430" s="70">
        <v>2</v>
      </c>
      <c r="D430" s="70">
        <v>21</v>
      </c>
      <c r="E430" s="70">
        <v>2005</v>
      </c>
      <c r="F430" s="70" t="s">
        <v>789</v>
      </c>
      <c r="G430" s="70" t="s">
        <v>2117</v>
      </c>
      <c r="H430" s="70" t="s">
        <v>2118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343</v>
      </c>
      <c r="C431" s="70">
        <v>3</v>
      </c>
      <c r="D431" s="70">
        <v>21</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344</v>
      </c>
      <c r="C432" s="70">
        <v>4</v>
      </c>
      <c r="D432" s="70">
        <v>21</v>
      </c>
      <c r="E432" s="70">
        <v>2007</v>
      </c>
      <c r="F432" s="70" t="s">
        <v>791</v>
      </c>
      <c r="G432" s="70" t="s">
        <v>2117</v>
      </c>
      <c r="H432" s="70" t="s">
        <v>2118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345</v>
      </c>
      <c r="C433" s="70">
        <v>5</v>
      </c>
      <c r="D433" s="70">
        <v>21</v>
      </c>
      <c r="E433" s="70">
        <v>2008</v>
      </c>
      <c r="F433" s="70" t="s">
        <v>792</v>
      </c>
      <c r="G433" s="70" t="s">
        <v>2117</v>
      </c>
      <c r="H433" s="70" t="s">
        <v>2118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346</v>
      </c>
      <c r="C434" s="70">
        <v>6</v>
      </c>
      <c r="D434" s="70">
        <v>21</v>
      </c>
      <c r="E434" s="70">
        <v>2009</v>
      </c>
      <c r="F434" s="70" t="s">
        <v>176</v>
      </c>
      <c r="G434" s="70" t="s">
        <v>2117</v>
      </c>
      <c r="H434" s="70" t="s">
        <v>2118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2124</v>
      </c>
      <c r="B435" s="70">
        <v>347</v>
      </c>
      <c r="C435" s="70">
        <v>7</v>
      </c>
      <c r="D435" s="70">
        <v>21</v>
      </c>
      <c r="E435" s="70">
        <v>2010</v>
      </c>
      <c r="F435" s="70" t="s">
        <v>177</v>
      </c>
      <c r="G435" s="70" t="s">
        <v>2117</v>
      </c>
      <c r="H435" s="70" t="s">
        <v>2118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2125</v>
      </c>
      <c r="B436" s="70">
        <v>348</v>
      </c>
      <c r="C436" s="70">
        <v>8</v>
      </c>
      <c r="D436" s="70">
        <v>21</v>
      </c>
      <c r="E436" s="70">
        <v>2011</v>
      </c>
      <c r="F436" s="70" t="s">
        <v>178</v>
      </c>
      <c r="G436" s="70" t="s">
        <v>2117</v>
      </c>
      <c r="H436" s="70" t="s">
        <v>2118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2126</v>
      </c>
      <c r="B437" s="70">
        <v>349</v>
      </c>
      <c r="C437" s="70">
        <v>9</v>
      </c>
      <c r="D437" s="70">
        <v>21</v>
      </c>
      <c r="E437" s="70">
        <v>2012</v>
      </c>
      <c r="F437" s="70" t="s">
        <v>179</v>
      </c>
      <c r="G437" s="70" t="s">
        <v>2117</v>
      </c>
      <c r="H437" s="70" t="s">
        <v>2118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2127</v>
      </c>
      <c r="B438" s="70">
        <v>350</v>
      </c>
      <c r="C438" s="70">
        <v>10</v>
      </c>
      <c r="D438" s="70">
        <v>21</v>
      </c>
      <c r="E438" s="70">
        <v>2013</v>
      </c>
      <c r="F438" s="70" t="s">
        <v>180</v>
      </c>
      <c r="G438" s="70" t="s">
        <v>2117</v>
      </c>
      <c r="H438" s="70" t="s">
        <v>2118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2128</v>
      </c>
      <c r="B439" s="70">
        <v>351</v>
      </c>
      <c r="C439" s="70">
        <v>11</v>
      </c>
      <c r="D439" s="70">
        <v>21</v>
      </c>
      <c r="E439" s="70">
        <v>2014</v>
      </c>
      <c r="F439" s="70" t="s">
        <v>181</v>
      </c>
      <c r="G439" s="70" t="s">
        <v>2117</v>
      </c>
      <c r="H439" s="70" t="s">
        <v>2118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2129</v>
      </c>
      <c r="B440" s="70">
        <v>352</v>
      </c>
      <c r="C440" s="70">
        <v>12</v>
      </c>
      <c r="D440" s="70">
        <v>21</v>
      </c>
      <c r="E440" s="70">
        <v>2015</v>
      </c>
      <c r="F440" s="70" t="s">
        <v>182</v>
      </c>
      <c r="G440" s="70" t="s">
        <v>2117</v>
      </c>
      <c r="H440" s="70" t="s">
        <v>2118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2130</v>
      </c>
      <c r="B441" s="70">
        <v>353</v>
      </c>
      <c r="C441" s="70">
        <v>13</v>
      </c>
      <c r="D441" s="70">
        <v>21</v>
      </c>
      <c r="E441" s="70">
        <v>2016</v>
      </c>
      <c r="F441" s="70" t="s">
        <v>155</v>
      </c>
      <c r="G441" s="70" t="s">
        <v>2117</v>
      </c>
      <c r="H441" s="70" t="s">
        <v>2118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2131</v>
      </c>
      <c r="B442" s="70">
        <v>354</v>
      </c>
      <c r="C442" s="70">
        <v>14</v>
      </c>
      <c r="D442" s="70">
        <v>21</v>
      </c>
      <c r="E442" s="70">
        <v>2017</v>
      </c>
      <c r="F442" s="70" t="s">
        <v>156</v>
      </c>
      <c r="G442" s="70" t="s">
        <v>2117</v>
      </c>
      <c r="H442" s="70" t="s">
        <v>2118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2132</v>
      </c>
      <c r="B443" s="70">
        <v>355</v>
      </c>
      <c r="C443" s="70">
        <v>15</v>
      </c>
      <c r="D443" s="70">
        <v>21</v>
      </c>
      <c r="E443" s="70">
        <v>2018</v>
      </c>
      <c r="F443" s="70" t="s">
        <v>183</v>
      </c>
      <c r="G443" s="70" t="s">
        <v>2117</v>
      </c>
      <c r="H443" s="70" t="s">
        <v>2118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2133</v>
      </c>
      <c r="B444" s="70">
        <v>356</v>
      </c>
      <c r="C444" s="70">
        <v>16</v>
      </c>
      <c r="D444" s="70">
        <v>21</v>
      </c>
      <c r="E444" s="70">
        <v>2019</v>
      </c>
      <c r="F444" s="70" t="s">
        <v>158</v>
      </c>
      <c r="G444" s="1064" t="s">
        <v>2117</v>
      </c>
      <c r="H444" s="70" t="s">
        <v>2118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2134</v>
      </c>
      <c r="B445" s="70">
        <v>357</v>
      </c>
      <c r="C445" s="70">
        <v>17</v>
      </c>
      <c r="D445" s="70">
        <v>21</v>
      </c>
      <c r="E445" s="70">
        <v>2020</v>
      </c>
      <c r="F445" s="70" t="s">
        <v>159</v>
      </c>
      <c r="G445" s="1064" t="s">
        <v>2117</v>
      </c>
      <c r="H445" s="70" t="s">
        <v>2118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2135</v>
      </c>
      <c r="B446" s="70">
        <v>357</v>
      </c>
      <c r="C446" s="70">
        <v>18</v>
      </c>
      <c r="D446" s="70">
        <v>21</v>
      </c>
      <c r="E446" s="70">
        <v>2021</v>
      </c>
      <c r="F446" s="70" t="s">
        <v>160</v>
      </c>
      <c r="G446" s="70" t="s">
        <v>2117</v>
      </c>
      <c r="H446" s="70" t="s">
        <v>2118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2136</v>
      </c>
      <c r="B447" s="70">
        <v>357</v>
      </c>
      <c r="C447" s="70">
        <v>19</v>
      </c>
      <c r="D447" s="70">
        <v>21</v>
      </c>
      <c r="E447" s="70">
        <v>2022</v>
      </c>
      <c r="F447" s="70" t="s">
        <v>161</v>
      </c>
      <c r="G447" s="70" t="s">
        <v>2117</v>
      </c>
      <c r="H447" s="70" t="s">
        <v>2118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357</v>
      </c>
      <c r="C448" s="70">
        <v>20</v>
      </c>
      <c r="D448" s="70">
        <v>21</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357</v>
      </c>
      <c r="C449" s="70">
        <v>21</v>
      </c>
      <c r="D449" s="70">
        <v>21</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375</v>
      </c>
      <c r="C450" s="70">
        <v>1</v>
      </c>
      <c r="D450" s="70">
        <v>23</v>
      </c>
      <c r="E450" s="70">
        <v>1990</v>
      </c>
      <c r="F450" s="70" t="s">
        <v>787</v>
      </c>
      <c r="G450" s="70" t="s">
        <v>2140</v>
      </c>
      <c r="H450" s="70" t="s">
        <v>2141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376</v>
      </c>
      <c r="C451" s="70">
        <v>2</v>
      </c>
      <c r="D451" s="70">
        <v>23</v>
      </c>
      <c r="E451" s="70">
        <v>2005</v>
      </c>
      <c r="F451" s="70" t="s">
        <v>789</v>
      </c>
      <c r="G451" s="70" t="s">
        <v>2140</v>
      </c>
      <c r="H451" s="70" t="s">
        <v>2141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377</v>
      </c>
      <c r="C452" s="70">
        <v>3</v>
      </c>
      <c r="D452" s="70">
        <v>23</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378</v>
      </c>
      <c r="C453" s="70">
        <v>4</v>
      </c>
      <c r="D453" s="70">
        <v>23</v>
      </c>
      <c r="E453" s="70">
        <v>2007</v>
      </c>
      <c r="F453" s="70" t="s">
        <v>791</v>
      </c>
      <c r="G453" s="70" t="s">
        <v>2140</v>
      </c>
      <c r="H453" s="70" t="s">
        <v>2141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379</v>
      </c>
      <c r="C454" s="70">
        <v>5</v>
      </c>
      <c r="D454" s="70">
        <v>23</v>
      </c>
      <c r="E454" s="70">
        <v>2008</v>
      </c>
      <c r="F454" s="70" t="s">
        <v>792</v>
      </c>
      <c r="G454" s="70" t="s">
        <v>2140</v>
      </c>
      <c r="H454" s="70" t="s">
        <v>2141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380</v>
      </c>
      <c r="C455" s="70">
        <v>6</v>
      </c>
      <c r="D455" s="70">
        <v>23</v>
      </c>
      <c r="E455" s="70">
        <v>2009</v>
      </c>
      <c r="F455" s="70" t="s">
        <v>176</v>
      </c>
      <c r="G455" s="70" t="s">
        <v>2140</v>
      </c>
      <c r="H455" s="70" t="s">
        <v>2141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2147</v>
      </c>
      <c r="B456" s="70">
        <v>381</v>
      </c>
      <c r="C456" s="70">
        <v>7</v>
      </c>
      <c r="D456" s="70">
        <v>23</v>
      </c>
      <c r="E456" s="70">
        <v>2010</v>
      </c>
      <c r="F456" s="70" t="s">
        <v>177</v>
      </c>
      <c r="G456" s="70" t="s">
        <v>2140</v>
      </c>
      <c r="H456" s="70" t="s">
        <v>2141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2148</v>
      </c>
      <c r="B457" s="70">
        <v>382</v>
      </c>
      <c r="C457" s="70">
        <v>8</v>
      </c>
      <c r="D457" s="70">
        <v>23</v>
      </c>
      <c r="E457" s="70">
        <v>2011</v>
      </c>
      <c r="F457" s="70" t="s">
        <v>178</v>
      </c>
      <c r="G457" s="70" t="s">
        <v>2140</v>
      </c>
      <c r="H457" s="70" t="s">
        <v>2141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2149</v>
      </c>
      <c r="B458" s="70">
        <v>383</v>
      </c>
      <c r="C458" s="70">
        <v>9</v>
      </c>
      <c r="D458" s="70">
        <v>23</v>
      </c>
      <c r="E458" s="70">
        <v>2012</v>
      </c>
      <c r="F458" s="70" t="s">
        <v>179</v>
      </c>
      <c r="G458" s="70" t="s">
        <v>2140</v>
      </c>
      <c r="H458" s="70" t="s">
        <v>2141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2150</v>
      </c>
      <c r="B459" s="70">
        <v>384</v>
      </c>
      <c r="C459" s="70">
        <v>10</v>
      </c>
      <c r="D459" s="70">
        <v>23</v>
      </c>
      <c r="E459" s="70">
        <v>2013</v>
      </c>
      <c r="F459" s="70" t="s">
        <v>180</v>
      </c>
      <c r="G459" s="70" t="s">
        <v>2140</v>
      </c>
      <c r="H459" s="70" t="s">
        <v>2141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2151</v>
      </c>
      <c r="B460" s="70">
        <v>385</v>
      </c>
      <c r="C460" s="70">
        <v>11</v>
      </c>
      <c r="D460" s="70">
        <v>23</v>
      </c>
      <c r="E460" s="70">
        <v>2014</v>
      </c>
      <c r="F460" s="70" t="s">
        <v>181</v>
      </c>
      <c r="G460" s="70" t="s">
        <v>2140</v>
      </c>
      <c r="H460" s="70" t="s">
        <v>2141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2152</v>
      </c>
      <c r="B461" s="70">
        <v>386</v>
      </c>
      <c r="C461" s="70">
        <v>12</v>
      </c>
      <c r="D461" s="70">
        <v>23</v>
      </c>
      <c r="E461" s="70">
        <v>2015</v>
      </c>
      <c r="F461" s="70" t="s">
        <v>182</v>
      </c>
      <c r="G461" s="70" t="s">
        <v>2140</v>
      </c>
      <c r="H461" s="70" t="s">
        <v>2141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2153</v>
      </c>
      <c r="B462" s="70">
        <v>387</v>
      </c>
      <c r="C462" s="70">
        <v>13</v>
      </c>
      <c r="D462" s="70">
        <v>23</v>
      </c>
      <c r="E462" s="70">
        <v>2016</v>
      </c>
      <c r="F462" s="70" t="s">
        <v>155</v>
      </c>
      <c r="G462" s="1064" t="s">
        <v>2140</v>
      </c>
      <c r="H462" s="70" t="s">
        <v>2141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2154</v>
      </c>
      <c r="B463" s="70">
        <v>388</v>
      </c>
      <c r="C463" s="70">
        <v>14</v>
      </c>
      <c r="D463" s="70">
        <v>23</v>
      </c>
      <c r="E463" s="70">
        <v>2017</v>
      </c>
      <c r="F463" s="70" t="s">
        <v>156</v>
      </c>
      <c r="G463" s="1064" t="s">
        <v>2140</v>
      </c>
      <c r="H463" s="70" t="s">
        <v>2141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2155</v>
      </c>
      <c r="B464" s="70">
        <v>389</v>
      </c>
      <c r="C464" s="70">
        <v>15</v>
      </c>
      <c r="D464" s="70">
        <v>23</v>
      </c>
      <c r="E464" s="70">
        <v>2018</v>
      </c>
      <c r="F464" s="70" t="s">
        <v>183</v>
      </c>
      <c r="G464" s="70" t="s">
        <v>2140</v>
      </c>
      <c r="H464" s="70" t="s">
        <v>2141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2156</v>
      </c>
      <c r="B465" s="70">
        <v>390</v>
      </c>
      <c r="C465" s="70">
        <v>16</v>
      </c>
      <c r="D465" s="70">
        <v>23</v>
      </c>
      <c r="E465" s="70">
        <v>2019</v>
      </c>
      <c r="F465" s="70" t="s">
        <v>158</v>
      </c>
      <c r="G465" s="70" t="s">
        <v>2140</v>
      </c>
      <c r="H465" s="70" t="s">
        <v>2141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2157</v>
      </c>
      <c r="B466" s="70">
        <v>391</v>
      </c>
      <c r="C466" s="70">
        <v>17</v>
      </c>
      <c r="D466" s="70">
        <v>23</v>
      </c>
      <c r="E466" s="70">
        <v>2020</v>
      </c>
      <c r="F466" s="70" t="s">
        <v>159</v>
      </c>
      <c r="G466" s="70" t="s">
        <v>2140</v>
      </c>
      <c r="H466" s="70" t="s">
        <v>2141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2158</v>
      </c>
      <c r="B467" s="70">
        <v>391</v>
      </c>
      <c r="C467" s="70">
        <v>18</v>
      </c>
      <c r="D467" s="70">
        <v>23</v>
      </c>
      <c r="E467" s="70">
        <v>2021</v>
      </c>
      <c r="F467" s="70" t="s">
        <v>160</v>
      </c>
      <c r="G467" s="70" t="s">
        <v>2140</v>
      </c>
      <c r="H467" s="70" t="s">
        <v>2141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2159</v>
      </c>
      <c r="B468" s="70">
        <v>391</v>
      </c>
      <c r="C468" s="70">
        <v>19</v>
      </c>
      <c r="D468" s="70">
        <v>23</v>
      </c>
      <c r="E468" s="70">
        <v>2022</v>
      </c>
      <c r="F468" s="70" t="s">
        <v>161</v>
      </c>
      <c r="G468" s="70" t="s">
        <v>2140</v>
      </c>
      <c r="H468" s="70" t="s">
        <v>2141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391</v>
      </c>
      <c r="C469" s="70">
        <v>20</v>
      </c>
      <c r="D469" s="70">
        <v>23</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391</v>
      </c>
      <c r="C470" s="70">
        <v>21</v>
      </c>
      <c r="D470" s="70">
        <v>23</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392</v>
      </c>
      <c r="C471" s="70">
        <v>1</v>
      </c>
      <c r="D471" s="70">
        <v>24</v>
      </c>
      <c r="E471" s="70">
        <v>1990</v>
      </c>
      <c r="F471" s="70" t="s">
        <v>787</v>
      </c>
      <c r="G471" s="70" t="s">
        <v>2163</v>
      </c>
      <c r="H471" s="70" t="s">
        <v>2164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393</v>
      </c>
      <c r="C472" s="70">
        <v>2</v>
      </c>
      <c r="D472" s="70">
        <v>24</v>
      </c>
      <c r="E472" s="70">
        <v>2005</v>
      </c>
      <c r="F472" s="70" t="s">
        <v>789</v>
      </c>
      <c r="G472" s="70" t="s">
        <v>2163</v>
      </c>
      <c r="H472" s="70" t="s">
        <v>2164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394</v>
      </c>
      <c r="C473" s="70">
        <v>3</v>
      </c>
      <c r="D473" s="70">
        <v>24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395</v>
      </c>
      <c r="C474" s="70">
        <v>4</v>
      </c>
      <c r="D474" s="70">
        <v>24</v>
      </c>
      <c r="E474" s="70">
        <v>2007</v>
      </c>
      <c r="F474" s="70" t="s">
        <v>791</v>
      </c>
      <c r="G474" s="70" t="s">
        <v>2163</v>
      </c>
      <c r="H474" s="70" t="s">
        <v>2164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396</v>
      </c>
      <c r="C475" s="70">
        <v>5</v>
      </c>
      <c r="D475" s="70">
        <v>24</v>
      </c>
      <c r="E475" s="70">
        <v>2008</v>
      </c>
      <c r="F475" s="70" t="s">
        <v>792</v>
      </c>
      <c r="G475" s="70" t="s">
        <v>2163</v>
      </c>
      <c r="H475" s="70" t="s">
        <v>2164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397</v>
      </c>
      <c r="C476" s="70">
        <v>6</v>
      </c>
      <c r="D476" s="70">
        <v>24</v>
      </c>
      <c r="E476" s="70">
        <v>2009</v>
      </c>
      <c r="F476" s="70" t="s">
        <v>176</v>
      </c>
      <c r="G476" s="70" t="s">
        <v>2163</v>
      </c>
      <c r="H476" s="70" t="s">
        <v>2164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2170</v>
      </c>
      <c r="B477" s="70">
        <v>398</v>
      </c>
      <c r="C477" s="70">
        <v>7</v>
      </c>
      <c r="D477" s="70">
        <v>24</v>
      </c>
      <c r="E477" s="70">
        <v>2010</v>
      </c>
      <c r="F477" s="70" t="s">
        <v>177</v>
      </c>
      <c r="G477" s="70" t="s">
        <v>2163</v>
      </c>
      <c r="H477" s="70" t="s">
        <v>2164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2171</v>
      </c>
      <c r="B478" s="70">
        <v>399</v>
      </c>
      <c r="C478" s="70">
        <v>8</v>
      </c>
      <c r="D478" s="70">
        <v>24</v>
      </c>
      <c r="E478" s="70">
        <v>2011</v>
      </c>
      <c r="F478" s="70" t="s">
        <v>178</v>
      </c>
      <c r="G478" s="70" t="s">
        <v>2163</v>
      </c>
      <c r="H478" s="70" t="s">
        <v>2164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2172</v>
      </c>
      <c r="B479" s="70">
        <v>400</v>
      </c>
      <c r="C479" s="70">
        <v>9</v>
      </c>
      <c r="D479" s="70">
        <v>24</v>
      </c>
      <c r="E479" s="70">
        <v>2012</v>
      </c>
      <c r="F479" s="70" t="s">
        <v>179</v>
      </c>
      <c r="G479" s="70" t="s">
        <v>2163</v>
      </c>
      <c r="H479" s="70" t="s">
        <v>2164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2173</v>
      </c>
      <c r="B480" s="70">
        <v>401</v>
      </c>
      <c r="C480" s="70">
        <v>10</v>
      </c>
      <c r="D480" s="70">
        <v>24</v>
      </c>
      <c r="E480" s="70">
        <v>2013</v>
      </c>
      <c r="F480" s="70" t="s">
        <v>180</v>
      </c>
      <c r="G480" s="70" t="s">
        <v>2163</v>
      </c>
      <c r="H480" s="70" t="s">
        <v>2164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2174</v>
      </c>
      <c r="B481" s="70">
        <v>402</v>
      </c>
      <c r="C481" s="70">
        <v>11</v>
      </c>
      <c r="D481" s="70">
        <v>24</v>
      </c>
      <c r="E481" s="70">
        <v>2014</v>
      </c>
      <c r="F481" s="70" t="s">
        <v>181</v>
      </c>
      <c r="G481" s="70" t="s">
        <v>2163</v>
      </c>
      <c r="H481" s="70" t="s">
        <v>2164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2175</v>
      </c>
      <c r="B482" s="70">
        <v>403</v>
      </c>
      <c r="C482" s="70">
        <v>12</v>
      </c>
      <c r="D482" s="70">
        <v>24</v>
      </c>
      <c r="E482" s="70">
        <v>2015</v>
      </c>
      <c r="F482" s="70" t="s">
        <v>182</v>
      </c>
      <c r="G482" s="1064" t="s">
        <v>2163</v>
      </c>
      <c r="H482" s="70" t="s">
        <v>2164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2176</v>
      </c>
      <c r="B483" s="70">
        <v>404</v>
      </c>
      <c r="C483" s="70">
        <v>13</v>
      </c>
      <c r="D483" s="70">
        <v>24</v>
      </c>
      <c r="E483" s="70">
        <v>2016</v>
      </c>
      <c r="F483" s="70" t="s">
        <v>155</v>
      </c>
      <c r="G483" s="1064" t="s">
        <v>2163</v>
      </c>
      <c r="H483" s="70" t="s">
        <v>2164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2177</v>
      </c>
      <c r="B484" s="70">
        <v>405</v>
      </c>
      <c r="C484" s="70">
        <v>14</v>
      </c>
      <c r="D484" s="70">
        <v>24</v>
      </c>
      <c r="E484" s="70">
        <v>2017</v>
      </c>
      <c r="F484" s="70" t="s">
        <v>156</v>
      </c>
      <c r="G484" s="70" t="s">
        <v>2163</v>
      </c>
      <c r="H484" s="70" t="s">
        <v>2164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2178</v>
      </c>
      <c r="B485" s="70">
        <v>406</v>
      </c>
      <c r="C485" s="70">
        <v>15</v>
      </c>
      <c r="D485" s="70">
        <v>24</v>
      </c>
      <c r="E485" s="70">
        <v>2018</v>
      </c>
      <c r="F485" s="70" t="s">
        <v>183</v>
      </c>
      <c r="G485" s="70" t="s">
        <v>2163</v>
      </c>
      <c r="H485" s="70" t="s">
        <v>2164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2179</v>
      </c>
      <c r="B486" s="70">
        <v>407</v>
      </c>
      <c r="C486" s="70">
        <v>16</v>
      </c>
      <c r="D486" s="70">
        <v>24</v>
      </c>
      <c r="E486" s="70">
        <v>2019</v>
      </c>
      <c r="F486" s="70" t="s">
        <v>158</v>
      </c>
      <c r="G486" s="70" t="s">
        <v>2163</v>
      </c>
      <c r="H486" s="70" t="s">
        <v>2164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2180</v>
      </c>
      <c r="B487" s="70">
        <v>408</v>
      </c>
      <c r="C487" s="70">
        <v>17</v>
      </c>
      <c r="D487" s="70">
        <v>24</v>
      </c>
      <c r="E487" s="70">
        <v>2020</v>
      </c>
      <c r="F487" s="70" t="s">
        <v>159</v>
      </c>
      <c r="G487" s="70" t="s">
        <v>2163</v>
      </c>
      <c r="H487" s="70" t="s">
        <v>2164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2181</v>
      </c>
      <c r="B488" s="70">
        <v>408</v>
      </c>
      <c r="C488" s="70">
        <v>18</v>
      </c>
      <c r="D488" s="70">
        <v>24</v>
      </c>
      <c r="E488" s="70">
        <v>2021</v>
      </c>
      <c r="F488" s="70" t="s">
        <v>160</v>
      </c>
      <c r="G488" s="70" t="s">
        <v>2163</v>
      </c>
      <c r="H488" s="70" t="s">
        <v>2164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2182</v>
      </c>
      <c r="B489" s="70">
        <v>408</v>
      </c>
      <c r="C489" s="70">
        <v>19</v>
      </c>
      <c r="D489" s="70">
        <v>24</v>
      </c>
      <c r="E489" s="70">
        <v>2022</v>
      </c>
      <c r="F489" s="70" t="s">
        <v>161</v>
      </c>
      <c r="G489" s="70" t="s">
        <v>2163</v>
      </c>
      <c r="H489" s="70" t="s">
        <v>2164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408</v>
      </c>
      <c r="C490" s="70">
        <v>20</v>
      </c>
      <c r="D490" s="70">
        <v>24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408</v>
      </c>
      <c r="C491" s="70">
        <v>21</v>
      </c>
      <c r="D491" s="70">
        <v>24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443</v>
      </c>
      <c r="C492" s="70">
        <v>1</v>
      </c>
      <c r="D492" s="70">
        <v>27</v>
      </c>
      <c r="E492" s="70">
        <v>1990</v>
      </c>
      <c r="F492" s="70" t="s">
        <v>787</v>
      </c>
      <c r="G492" s="70" t="s">
        <v>2186</v>
      </c>
      <c r="H492" s="70" t="s">
        <v>2187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444</v>
      </c>
      <c r="C493" s="70">
        <v>2</v>
      </c>
      <c r="D493" s="70">
        <v>27</v>
      </c>
      <c r="E493" s="70">
        <v>2005</v>
      </c>
      <c r="F493" s="70" t="s">
        <v>789</v>
      </c>
      <c r="G493" s="70" t="s">
        <v>2186</v>
      </c>
      <c r="H493" s="70" t="s">
        <v>2187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445</v>
      </c>
      <c r="C494" s="70">
        <v>3</v>
      </c>
      <c r="D494" s="70">
        <v>27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446</v>
      </c>
      <c r="C495" s="70">
        <v>4</v>
      </c>
      <c r="D495" s="70">
        <v>27</v>
      </c>
      <c r="E495" s="70">
        <v>2007</v>
      </c>
      <c r="F495" s="70" t="s">
        <v>791</v>
      </c>
      <c r="G495" s="70" t="s">
        <v>2186</v>
      </c>
      <c r="H495" s="70" t="s">
        <v>2187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447</v>
      </c>
      <c r="C496" s="70">
        <v>5</v>
      </c>
      <c r="D496" s="70">
        <v>27</v>
      </c>
      <c r="E496" s="70">
        <v>2008</v>
      </c>
      <c r="F496" s="70" t="s">
        <v>792</v>
      </c>
      <c r="G496" s="70" t="s">
        <v>2186</v>
      </c>
      <c r="H496" s="70" t="s">
        <v>2187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448</v>
      </c>
      <c r="C497" s="70">
        <v>6</v>
      </c>
      <c r="D497" s="70">
        <v>27</v>
      </c>
      <c r="E497" s="70">
        <v>2009</v>
      </c>
      <c r="F497" s="70" t="s">
        <v>176</v>
      </c>
      <c r="G497" s="70" t="s">
        <v>2186</v>
      </c>
      <c r="H497" s="70" t="s">
        <v>2187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2193</v>
      </c>
      <c r="B498" s="70">
        <v>449</v>
      </c>
      <c r="C498" s="70">
        <v>7</v>
      </c>
      <c r="D498" s="70">
        <v>27</v>
      </c>
      <c r="E498" s="70">
        <v>2010</v>
      </c>
      <c r="F498" s="70" t="s">
        <v>177</v>
      </c>
      <c r="G498" s="70" t="s">
        <v>2186</v>
      </c>
      <c r="H498" s="70" t="s">
        <v>2187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2194</v>
      </c>
      <c r="B499" s="70">
        <v>450</v>
      </c>
      <c r="C499" s="70">
        <v>8</v>
      </c>
      <c r="D499" s="70">
        <v>27</v>
      </c>
      <c r="E499" s="70">
        <v>2011</v>
      </c>
      <c r="F499" s="70" t="s">
        <v>178</v>
      </c>
      <c r="G499" s="70" t="s">
        <v>2186</v>
      </c>
      <c r="H499" s="70" t="s">
        <v>2187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2195</v>
      </c>
      <c r="B500" s="70">
        <v>451</v>
      </c>
      <c r="C500" s="70">
        <v>9</v>
      </c>
      <c r="D500" s="70">
        <v>27</v>
      </c>
      <c r="E500" s="70">
        <v>2012</v>
      </c>
      <c r="F500" s="70" t="s">
        <v>179</v>
      </c>
      <c r="G500" s="70" t="s">
        <v>2186</v>
      </c>
      <c r="H500" s="70" t="s">
        <v>2187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2196</v>
      </c>
      <c r="B501" s="70">
        <v>452</v>
      </c>
      <c r="C501" s="70">
        <v>10</v>
      </c>
      <c r="D501" s="70">
        <v>27</v>
      </c>
      <c r="E501" s="70">
        <v>2013</v>
      </c>
      <c r="F501" s="70" t="s">
        <v>180</v>
      </c>
      <c r="G501" s="1064" t="s">
        <v>2186</v>
      </c>
      <c r="H501" s="70" t="s">
        <v>2187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2197</v>
      </c>
      <c r="B502" s="70">
        <v>453</v>
      </c>
      <c r="C502" s="70">
        <v>11</v>
      </c>
      <c r="D502" s="70">
        <v>27</v>
      </c>
      <c r="E502" s="70">
        <v>2014</v>
      </c>
      <c r="F502" s="70" t="s">
        <v>181</v>
      </c>
      <c r="G502" s="1064" t="s">
        <v>2186</v>
      </c>
      <c r="H502" s="70" t="s">
        <v>2187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2198</v>
      </c>
      <c r="B503" s="70">
        <v>454</v>
      </c>
      <c r="C503" s="70">
        <v>12</v>
      </c>
      <c r="D503" s="70">
        <v>27</v>
      </c>
      <c r="E503" s="70">
        <v>2015</v>
      </c>
      <c r="F503" s="70" t="s">
        <v>182</v>
      </c>
      <c r="G503" s="70" t="s">
        <v>2186</v>
      </c>
      <c r="H503" s="70" t="s">
        <v>2187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2199</v>
      </c>
      <c r="B504" s="70">
        <v>455</v>
      </c>
      <c r="C504" s="70">
        <v>13</v>
      </c>
      <c r="D504" s="70">
        <v>27</v>
      </c>
      <c r="E504" s="70">
        <v>2016</v>
      </c>
      <c r="F504" s="70" t="s">
        <v>155</v>
      </c>
      <c r="G504" s="70" t="s">
        <v>2186</v>
      </c>
      <c r="H504" s="70" t="s">
        <v>2187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2200</v>
      </c>
      <c r="B505" s="70">
        <v>456</v>
      </c>
      <c r="C505" s="70">
        <v>14</v>
      </c>
      <c r="D505" s="70">
        <v>27</v>
      </c>
      <c r="E505" s="70">
        <v>2017</v>
      </c>
      <c r="F505" s="70" t="s">
        <v>156</v>
      </c>
      <c r="G505" s="70" t="s">
        <v>2186</v>
      </c>
      <c r="H505" s="70" t="s">
        <v>2187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2201</v>
      </c>
      <c r="B506" s="70">
        <v>457</v>
      </c>
      <c r="C506" s="70">
        <v>15</v>
      </c>
      <c r="D506" s="70">
        <v>27</v>
      </c>
      <c r="E506" s="70">
        <v>2018</v>
      </c>
      <c r="F506" s="70" t="s">
        <v>183</v>
      </c>
      <c r="G506" s="70" t="s">
        <v>2186</v>
      </c>
      <c r="H506" s="70" t="s">
        <v>2187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2202</v>
      </c>
      <c r="B507" s="70">
        <v>458</v>
      </c>
      <c r="C507" s="70">
        <v>16</v>
      </c>
      <c r="D507" s="70">
        <v>27</v>
      </c>
      <c r="E507" s="70">
        <v>2019</v>
      </c>
      <c r="F507" s="70" t="s">
        <v>158</v>
      </c>
      <c r="G507" s="70" t="s">
        <v>2186</v>
      </c>
      <c r="H507" s="70" t="s">
        <v>2187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2203</v>
      </c>
      <c r="B508" s="70">
        <v>459</v>
      </c>
      <c r="C508" s="70">
        <v>17</v>
      </c>
      <c r="D508" s="70">
        <v>27</v>
      </c>
      <c r="E508" s="70">
        <v>2020</v>
      </c>
      <c r="F508" s="70" t="s">
        <v>159</v>
      </c>
      <c r="G508" s="70" t="s">
        <v>2186</v>
      </c>
      <c r="H508" s="70" t="s">
        <v>2187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2204</v>
      </c>
      <c r="B509" s="70">
        <v>459</v>
      </c>
      <c r="C509" s="70">
        <v>18</v>
      </c>
      <c r="D509" s="70">
        <v>27</v>
      </c>
      <c r="E509" s="70">
        <v>2021</v>
      </c>
      <c r="F509" s="70" t="s">
        <v>160</v>
      </c>
      <c r="G509" s="70" t="s">
        <v>2186</v>
      </c>
      <c r="H509" s="70" t="s">
        <v>2187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2205</v>
      </c>
      <c r="B510" s="70">
        <v>459</v>
      </c>
      <c r="C510" s="70">
        <v>19</v>
      </c>
      <c r="D510" s="70">
        <v>27</v>
      </c>
      <c r="E510" s="70">
        <v>2022</v>
      </c>
      <c r="F510" s="70" t="s">
        <v>161</v>
      </c>
      <c r="G510" s="70" t="s">
        <v>2186</v>
      </c>
      <c r="H510" s="70" t="s">
        <v>2187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459</v>
      </c>
      <c r="C511" s="70">
        <v>20</v>
      </c>
      <c r="D511" s="70">
        <v>27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459</v>
      </c>
      <c r="C512" s="70">
        <v>21</v>
      </c>
      <c r="D512" s="70">
        <v>27</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324</v>
      </c>
      <c r="C513" s="70">
        <v>1</v>
      </c>
      <c r="D513" s="70">
        <v>20</v>
      </c>
      <c r="E513" s="70">
        <v>1990</v>
      </c>
      <c r="F513" s="70" t="s">
        <v>787</v>
      </c>
      <c r="G513" s="70" t="s">
        <v>2209</v>
      </c>
      <c r="H513" s="70" t="s">
        <v>2210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325</v>
      </c>
      <c r="C514" s="70">
        <v>2</v>
      </c>
      <c r="D514" s="70">
        <v>20</v>
      </c>
      <c r="E514" s="70">
        <v>2005</v>
      </c>
      <c r="F514" s="70" t="s">
        <v>789</v>
      </c>
      <c r="G514" s="70" t="s">
        <v>2209</v>
      </c>
      <c r="H514" s="70" t="s">
        <v>2210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326</v>
      </c>
      <c r="C515" s="70">
        <v>3</v>
      </c>
      <c r="D515" s="70">
        <v>20</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327</v>
      </c>
      <c r="C516" s="70">
        <v>4</v>
      </c>
      <c r="D516" s="70">
        <v>20</v>
      </c>
      <c r="E516" s="70">
        <v>2007</v>
      </c>
      <c r="F516" s="70" t="s">
        <v>791</v>
      </c>
      <c r="G516" s="70" t="s">
        <v>2209</v>
      </c>
      <c r="H516" s="70" t="s">
        <v>2210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328</v>
      </c>
      <c r="C517" s="70">
        <v>5</v>
      </c>
      <c r="D517" s="70">
        <v>20</v>
      </c>
      <c r="E517" s="70">
        <v>2008</v>
      </c>
      <c r="F517" s="70" t="s">
        <v>792</v>
      </c>
      <c r="G517" s="70" t="s">
        <v>2209</v>
      </c>
      <c r="H517" s="70" t="s">
        <v>2210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329</v>
      </c>
      <c r="C518" s="70">
        <v>6</v>
      </c>
      <c r="D518" s="70">
        <v>20</v>
      </c>
      <c r="E518" s="70">
        <v>2009</v>
      </c>
      <c r="F518" s="70" t="s">
        <v>176</v>
      </c>
      <c r="G518" s="70" t="s">
        <v>2209</v>
      </c>
      <c r="H518" s="70" t="s">
        <v>2210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2216</v>
      </c>
      <c r="B519" s="70">
        <v>330</v>
      </c>
      <c r="C519" s="70">
        <v>7</v>
      </c>
      <c r="D519" s="70">
        <v>20</v>
      </c>
      <c r="E519" s="70">
        <v>2010</v>
      </c>
      <c r="F519" s="70" t="s">
        <v>177</v>
      </c>
      <c r="G519" s="70" t="s">
        <v>2209</v>
      </c>
      <c r="H519" s="70" t="s">
        <v>2210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2217</v>
      </c>
      <c r="B520" s="70">
        <v>331</v>
      </c>
      <c r="C520" s="70">
        <v>8</v>
      </c>
      <c r="D520" s="70">
        <v>20</v>
      </c>
      <c r="E520" s="70">
        <v>2011</v>
      </c>
      <c r="F520" s="70" t="s">
        <v>178</v>
      </c>
      <c r="G520" s="1064" t="s">
        <v>2209</v>
      </c>
      <c r="H520" s="70" t="s">
        <v>2210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2218</v>
      </c>
      <c r="B521" s="70">
        <v>332</v>
      </c>
      <c r="C521" s="70">
        <v>9</v>
      </c>
      <c r="D521" s="70">
        <v>20</v>
      </c>
      <c r="E521" s="70">
        <v>2012</v>
      </c>
      <c r="F521" s="70" t="s">
        <v>179</v>
      </c>
      <c r="G521" s="1064" t="s">
        <v>2209</v>
      </c>
      <c r="H521" s="70" t="s">
        <v>2210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2219</v>
      </c>
      <c r="B522" s="70">
        <v>333</v>
      </c>
      <c r="C522" s="70">
        <v>10</v>
      </c>
      <c r="D522" s="70">
        <v>20</v>
      </c>
      <c r="E522" s="70">
        <v>2013</v>
      </c>
      <c r="F522" s="70" t="s">
        <v>180</v>
      </c>
      <c r="G522" s="70" t="s">
        <v>2209</v>
      </c>
      <c r="H522" s="70" t="s">
        <v>2210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2220</v>
      </c>
      <c r="B523" s="70">
        <v>334</v>
      </c>
      <c r="C523" s="70">
        <v>11</v>
      </c>
      <c r="D523" s="70">
        <v>20</v>
      </c>
      <c r="E523" s="70">
        <v>2014</v>
      </c>
      <c r="F523" s="70" t="s">
        <v>181</v>
      </c>
      <c r="G523" s="70" t="s">
        <v>2209</v>
      </c>
      <c r="H523" s="70" t="s">
        <v>2210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2221</v>
      </c>
      <c r="B524" s="70">
        <v>335</v>
      </c>
      <c r="C524" s="70">
        <v>12</v>
      </c>
      <c r="D524" s="70">
        <v>20</v>
      </c>
      <c r="E524" s="70">
        <v>2015</v>
      </c>
      <c r="F524" s="70" t="s">
        <v>182</v>
      </c>
      <c r="G524" s="70" t="s">
        <v>2209</v>
      </c>
      <c r="H524" s="70" t="s">
        <v>2210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2222</v>
      </c>
      <c r="B525" s="70">
        <v>336</v>
      </c>
      <c r="C525" s="70">
        <v>13</v>
      </c>
      <c r="D525" s="70">
        <v>20</v>
      </c>
      <c r="E525" s="70">
        <v>2016</v>
      </c>
      <c r="F525" s="70" t="s">
        <v>155</v>
      </c>
      <c r="G525" s="70" t="s">
        <v>2209</v>
      </c>
      <c r="H525" s="70" t="s">
        <v>2210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2223</v>
      </c>
      <c r="B526" s="70">
        <v>337</v>
      </c>
      <c r="C526" s="70">
        <v>14</v>
      </c>
      <c r="D526" s="70">
        <v>20</v>
      </c>
      <c r="E526" s="70">
        <v>2017</v>
      </c>
      <c r="F526" s="70" t="s">
        <v>156</v>
      </c>
      <c r="G526" s="70" t="s">
        <v>2209</v>
      </c>
      <c r="H526" s="70" t="s">
        <v>2210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2224</v>
      </c>
      <c r="B527" s="70">
        <v>338</v>
      </c>
      <c r="C527" s="70">
        <v>15</v>
      </c>
      <c r="D527" s="70">
        <v>20</v>
      </c>
      <c r="E527" s="70">
        <v>2018</v>
      </c>
      <c r="F527" s="70" t="s">
        <v>183</v>
      </c>
      <c r="G527" s="70" t="s">
        <v>2209</v>
      </c>
      <c r="H527" s="70" t="s">
        <v>2210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2225</v>
      </c>
      <c r="B528" s="70">
        <v>339</v>
      </c>
      <c r="C528" s="70">
        <v>16</v>
      </c>
      <c r="D528" s="70">
        <v>20</v>
      </c>
      <c r="E528" s="70">
        <v>2019</v>
      </c>
      <c r="F528" s="70" t="s">
        <v>158</v>
      </c>
      <c r="G528" s="70" t="s">
        <v>2209</v>
      </c>
      <c r="H528" s="70" t="s">
        <v>2210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2226</v>
      </c>
      <c r="B529" s="70">
        <v>340</v>
      </c>
      <c r="C529" s="70">
        <v>17</v>
      </c>
      <c r="D529" s="70">
        <v>20</v>
      </c>
      <c r="E529" s="70">
        <v>2020</v>
      </c>
      <c r="F529" s="70" t="s">
        <v>159</v>
      </c>
      <c r="G529" s="70" t="s">
        <v>2209</v>
      </c>
      <c r="H529" s="70" t="s">
        <v>2210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2227</v>
      </c>
      <c r="B530" s="70">
        <v>340</v>
      </c>
      <c r="C530" s="70">
        <v>18</v>
      </c>
      <c r="D530" s="70">
        <v>20</v>
      </c>
      <c r="E530" s="70">
        <v>2021</v>
      </c>
      <c r="F530" s="70" t="s">
        <v>160</v>
      </c>
      <c r="G530" s="70" t="s">
        <v>2209</v>
      </c>
      <c r="H530" s="70" t="s">
        <v>2210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2228</v>
      </c>
      <c r="B531" s="70">
        <v>340</v>
      </c>
      <c r="C531" s="70">
        <v>19</v>
      </c>
      <c r="D531" s="70">
        <v>20</v>
      </c>
      <c r="E531" s="70">
        <v>2022</v>
      </c>
      <c r="F531" s="70" t="s">
        <v>161</v>
      </c>
      <c r="G531" s="70" t="s">
        <v>2209</v>
      </c>
      <c r="H531" s="70" t="s">
        <v>2210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340</v>
      </c>
      <c r="C532" s="70">
        <v>20</v>
      </c>
      <c r="D532" s="70">
        <v>20</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340</v>
      </c>
      <c r="C533" s="70">
        <v>21</v>
      </c>
      <c r="D533" s="70">
        <v>20</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2239</v>
      </c>
      <c r="B540" s="70">
        <v>432</v>
      </c>
      <c r="C540" s="70">
        <v>7</v>
      </c>
      <c r="D540" s="70">
        <v>26</v>
      </c>
      <c r="E540" s="70">
        <v>2010</v>
      </c>
      <c r="F540" s="70" t="s">
        <v>177</v>
      </c>
      <c r="G540" s="1064" t="s">
        <v>2232</v>
      </c>
      <c r="H540" s="70" t="s">
        <v>2233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409</v>
      </c>
      <c r="C555" s="70">
        <v>1</v>
      </c>
      <c r="D555" s="70">
        <v>25</v>
      </c>
      <c r="E555" s="70">
        <v>1990</v>
      </c>
      <c r="F555" s="70" t="s">
        <v>787</v>
      </c>
      <c r="G555" s="70" t="s">
        <v>2255</v>
      </c>
      <c r="H555" s="70" t="s">
        <v>2256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410</v>
      </c>
      <c r="C556" s="70">
        <v>2</v>
      </c>
      <c r="D556" s="70">
        <v>25</v>
      </c>
      <c r="E556" s="70">
        <v>2005</v>
      </c>
      <c r="F556" s="70" t="s">
        <v>789</v>
      </c>
      <c r="G556" s="70" t="s">
        <v>2255</v>
      </c>
      <c r="H556" s="70" t="s">
        <v>2256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411</v>
      </c>
      <c r="C557" s="70">
        <v>3</v>
      </c>
      <c r="D557" s="70">
        <v>25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412</v>
      </c>
      <c r="C558" s="70">
        <v>4</v>
      </c>
      <c r="D558" s="70">
        <v>25</v>
      </c>
      <c r="E558" s="70">
        <v>2007</v>
      </c>
      <c r="F558" s="70" t="s">
        <v>791</v>
      </c>
      <c r="G558" s="1064" t="s">
        <v>2255</v>
      </c>
      <c r="H558" s="70" t="s">
        <v>2256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413</v>
      </c>
      <c r="C559" s="70">
        <v>5</v>
      </c>
      <c r="D559" s="70">
        <v>25</v>
      </c>
      <c r="E559" s="70">
        <v>2008</v>
      </c>
      <c r="F559" s="70" t="s">
        <v>792</v>
      </c>
      <c r="G559" s="1064" t="s">
        <v>2255</v>
      </c>
      <c r="H559" s="70" t="s">
        <v>2256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414</v>
      </c>
      <c r="C560" s="70">
        <v>6</v>
      </c>
      <c r="D560" s="70">
        <v>25</v>
      </c>
      <c r="E560" s="70">
        <v>2009</v>
      </c>
      <c r="F560" s="70" t="s">
        <v>176</v>
      </c>
      <c r="G560" s="70" t="s">
        <v>2255</v>
      </c>
      <c r="H560" s="70" t="s">
        <v>2256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2262</v>
      </c>
      <c r="B561" s="70">
        <v>415</v>
      </c>
      <c r="C561" s="70">
        <v>7</v>
      </c>
      <c r="D561" s="70">
        <v>25</v>
      </c>
      <c r="E561" s="70">
        <v>2010</v>
      </c>
      <c r="F561" s="70" t="s">
        <v>177</v>
      </c>
      <c r="G561" s="70" t="s">
        <v>2255</v>
      </c>
      <c r="H561" s="70" t="s">
        <v>2256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2263</v>
      </c>
      <c r="B562" s="70">
        <v>416</v>
      </c>
      <c r="C562" s="70">
        <v>8</v>
      </c>
      <c r="D562" s="70">
        <v>25</v>
      </c>
      <c r="E562" s="70">
        <v>2011</v>
      </c>
      <c r="F562" s="70" t="s">
        <v>178</v>
      </c>
      <c r="G562" s="70" t="s">
        <v>2255</v>
      </c>
      <c r="H562" s="70" t="s">
        <v>2256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2264</v>
      </c>
      <c r="B563" s="70">
        <v>417</v>
      </c>
      <c r="C563" s="70">
        <v>9</v>
      </c>
      <c r="D563" s="70">
        <v>25</v>
      </c>
      <c r="E563" s="70">
        <v>2012</v>
      </c>
      <c r="F563" s="70" t="s">
        <v>179</v>
      </c>
      <c r="G563" s="70" t="s">
        <v>2255</v>
      </c>
      <c r="H563" s="70" t="s">
        <v>2256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2265</v>
      </c>
      <c r="B564" s="70">
        <v>418</v>
      </c>
      <c r="C564" s="70">
        <v>10</v>
      </c>
      <c r="D564" s="70">
        <v>25</v>
      </c>
      <c r="E564" s="70">
        <v>2013</v>
      </c>
      <c r="F564" s="70" t="s">
        <v>180</v>
      </c>
      <c r="G564" s="70" t="s">
        <v>2255</v>
      </c>
      <c r="H564" s="70" t="s">
        <v>2256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2266</v>
      </c>
      <c r="B565" s="70">
        <v>419</v>
      </c>
      <c r="C565" s="70">
        <v>11</v>
      </c>
      <c r="D565" s="70">
        <v>25</v>
      </c>
      <c r="E565" s="70">
        <v>2014</v>
      </c>
      <c r="F565" s="70" t="s">
        <v>181</v>
      </c>
      <c r="G565" s="70" t="s">
        <v>2255</v>
      </c>
      <c r="H565" s="70" t="s">
        <v>2256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2267</v>
      </c>
      <c r="B566" s="70">
        <v>420</v>
      </c>
      <c r="C566" s="70">
        <v>12</v>
      </c>
      <c r="D566" s="70">
        <v>25</v>
      </c>
      <c r="E566" s="70">
        <v>2015</v>
      </c>
      <c r="F566" s="70" t="s">
        <v>182</v>
      </c>
      <c r="G566" s="70" t="s">
        <v>2255</v>
      </c>
      <c r="H566" s="70" t="s">
        <v>2256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2268</v>
      </c>
      <c r="B567" s="70">
        <v>421</v>
      </c>
      <c r="C567" s="70">
        <v>13</v>
      </c>
      <c r="D567" s="70">
        <v>25</v>
      </c>
      <c r="E567" s="70">
        <v>2016</v>
      </c>
      <c r="F567" s="70" t="s">
        <v>155</v>
      </c>
      <c r="G567" s="70" t="s">
        <v>2255</v>
      </c>
      <c r="H567" s="70" t="s">
        <v>2256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2269</v>
      </c>
      <c r="B568" s="70">
        <v>422</v>
      </c>
      <c r="C568" s="70">
        <v>14</v>
      </c>
      <c r="D568" s="70">
        <v>25</v>
      </c>
      <c r="E568" s="70">
        <v>2017</v>
      </c>
      <c r="F568" s="70" t="s">
        <v>156</v>
      </c>
      <c r="G568" s="70" t="s">
        <v>2255</v>
      </c>
      <c r="H568" s="70" t="s">
        <v>2256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2270</v>
      </c>
      <c r="B569" s="70">
        <v>423</v>
      </c>
      <c r="C569" s="70">
        <v>15</v>
      </c>
      <c r="D569" s="70">
        <v>25</v>
      </c>
      <c r="E569" s="70">
        <v>2018</v>
      </c>
      <c r="F569" s="70" t="s">
        <v>183</v>
      </c>
      <c r="G569" s="70" t="s">
        <v>2255</v>
      </c>
      <c r="H569" s="70" t="s">
        <v>2256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2271</v>
      </c>
      <c r="B570" s="70">
        <v>424</v>
      </c>
      <c r="C570" s="70">
        <v>16</v>
      </c>
      <c r="D570" s="70">
        <v>25</v>
      </c>
      <c r="E570" s="70">
        <v>2019</v>
      </c>
      <c r="F570" s="70" t="s">
        <v>158</v>
      </c>
      <c r="G570" s="70" t="s">
        <v>2255</v>
      </c>
      <c r="H570" s="70" t="s">
        <v>2256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2272</v>
      </c>
      <c r="B571" s="70">
        <v>425</v>
      </c>
      <c r="C571" s="70">
        <v>17</v>
      </c>
      <c r="D571" s="70">
        <v>25</v>
      </c>
      <c r="E571" s="70">
        <v>2020</v>
      </c>
      <c r="F571" s="70" t="s">
        <v>159</v>
      </c>
      <c r="G571" s="70" t="s">
        <v>2255</v>
      </c>
      <c r="H571" s="70" t="s">
        <v>2256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2273</v>
      </c>
      <c r="B572" s="70">
        <v>425</v>
      </c>
      <c r="C572" s="70">
        <v>18</v>
      </c>
      <c r="D572" s="70">
        <v>25</v>
      </c>
      <c r="E572" s="70">
        <v>2021</v>
      </c>
      <c r="F572" s="70" t="s">
        <v>160</v>
      </c>
      <c r="G572" s="70" t="s">
        <v>2255</v>
      </c>
      <c r="H572" s="70" t="s">
        <v>2256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2274</v>
      </c>
      <c r="B573" s="70">
        <v>425</v>
      </c>
      <c r="C573" s="70">
        <v>19</v>
      </c>
      <c r="D573" s="70">
        <v>25</v>
      </c>
      <c r="E573" s="70">
        <v>2022</v>
      </c>
      <c r="F573" s="70" t="s">
        <v>161</v>
      </c>
      <c r="G573" s="70" t="s">
        <v>2255</v>
      </c>
      <c r="H573" s="70" t="s">
        <v>2256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425</v>
      </c>
      <c r="C574" s="70">
        <v>20</v>
      </c>
      <c r="D574" s="70">
        <v>25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425</v>
      </c>
      <c r="C575" s="70">
        <v>21</v>
      </c>
      <c r="D575" s="70">
        <v>25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477</v>
      </c>
      <c r="C576" s="70">
        <v>1</v>
      </c>
      <c r="D576" s="70">
        <v>29</v>
      </c>
      <c r="E576" s="70">
        <v>1990</v>
      </c>
      <c r="F576" s="70" t="s">
        <v>787</v>
      </c>
      <c r="G576" s="70" t="s">
        <v>2278</v>
      </c>
      <c r="H576" s="70" t="s">
        <v>2279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478</v>
      </c>
      <c r="C577" s="70">
        <v>2</v>
      </c>
      <c r="D577" s="70">
        <v>29</v>
      </c>
      <c r="E577" s="70">
        <v>2005</v>
      </c>
      <c r="F577" s="70" t="s">
        <v>789</v>
      </c>
      <c r="G577" s="1064" t="s">
        <v>2278</v>
      </c>
      <c r="H577" s="70" t="s">
        <v>2279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479</v>
      </c>
      <c r="C578" s="70">
        <v>3</v>
      </c>
      <c r="D578" s="70">
        <v>29</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480</v>
      </c>
      <c r="C579" s="70">
        <v>4</v>
      </c>
      <c r="D579" s="70">
        <v>29</v>
      </c>
      <c r="E579" s="70">
        <v>2007</v>
      </c>
      <c r="F579" s="70" t="s">
        <v>791</v>
      </c>
      <c r="G579" s="70" t="s">
        <v>2278</v>
      </c>
      <c r="H579" s="70" t="s">
        <v>2279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481</v>
      </c>
      <c r="C580" s="70">
        <v>5</v>
      </c>
      <c r="D580" s="70">
        <v>29</v>
      </c>
      <c r="E580" s="70">
        <v>2008</v>
      </c>
      <c r="F580" s="70" t="s">
        <v>792</v>
      </c>
      <c r="G580" s="70" t="s">
        <v>2278</v>
      </c>
      <c r="H580" s="70" t="s">
        <v>2279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482</v>
      </c>
      <c r="C581" s="70">
        <v>6</v>
      </c>
      <c r="D581" s="70">
        <v>29</v>
      </c>
      <c r="E581" s="70">
        <v>2009</v>
      </c>
      <c r="F581" s="70" t="s">
        <v>176</v>
      </c>
      <c r="G581" s="70" t="s">
        <v>2278</v>
      </c>
      <c r="H581" s="70" t="s">
        <v>2279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2285</v>
      </c>
      <c r="B582" s="70">
        <v>483</v>
      </c>
      <c r="C582" s="70">
        <v>7</v>
      </c>
      <c r="D582" s="70">
        <v>29</v>
      </c>
      <c r="E582" s="70">
        <v>2010</v>
      </c>
      <c r="F582" s="70" t="s">
        <v>177</v>
      </c>
      <c r="G582" s="70" t="s">
        <v>2278</v>
      </c>
      <c r="H582" s="70" t="s">
        <v>2279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2286</v>
      </c>
      <c r="B583" s="70">
        <v>484</v>
      </c>
      <c r="C583" s="70">
        <v>8</v>
      </c>
      <c r="D583" s="70">
        <v>29</v>
      </c>
      <c r="E583" s="70">
        <v>2011</v>
      </c>
      <c r="F583" s="70" t="s">
        <v>178</v>
      </c>
      <c r="G583" s="70" t="s">
        <v>2278</v>
      </c>
      <c r="H583" s="70" t="s">
        <v>2279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2287</v>
      </c>
      <c r="B584" s="70">
        <v>485</v>
      </c>
      <c r="C584" s="70">
        <v>9</v>
      </c>
      <c r="D584" s="70">
        <v>29</v>
      </c>
      <c r="E584" s="70">
        <v>2012</v>
      </c>
      <c r="F584" s="70" t="s">
        <v>179</v>
      </c>
      <c r="G584" s="70" t="s">
        <v>2278</v>
      </c>
      <c r="H584" s="70" t="s">
        <v>2279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2288</v>
      </c>
      <c r="B585" s="70">
        <v>486</v>
      </c>
      <c r="C585" s="70">
        <v>10</v>
      </c>
      <c r="D585" s="70">
        <v>29</v>
      </c>
      <c r="E585" s="70">
        <v>2013</v>
      </c>
      <c r="F585" s="70" t="s">
        <v>180</v>
      </c>
      <c r="G585" s="70" t="s">
        <v>2278</v>
      </c>
      <c r="H585" s="70" t="s">
        <v>2279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2289</v>
      </c>
      <c r="B586" s="70">
        <v>487</v>
      </c>
      <c r="C586" s="70">
        <v>11</v>
      </c>
      <c r="D586" s="70">
        <v>29</v>
      </c>
      <c r="E586" s="70">
        <v>2014</v>
      </c>
      <c r="F586" s="70" t="s">
        <v>181</v>
      </c>
      <c r="G586" s="70" t="s">
        <v>2278</v>
      </c>
      <c r="H586" s="70" t="s">
        <v>2279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2290</v>
      </c>
      <c r="B587" s="70">
        <v>488</v>
      </c>
      <c r="C587" s="70">
        <v>12</v>
      </c>
      <c r="D587" s="70">
        <v>29</v>
      </c>
      <c r="E587" s="70">
        <v>2015</v>
      </c>
      <c r="F587" s="70" t="s">
        <v>182</v>
      </c>
      <c r="G587" s="70" t="s">
        <v>2278</v>
      </c>
      <c r="H587" s="70" t="s">
        <v>2279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2291</v>
      </c>
      <c r="B588" s="70">
        <v>489</v>
      </c>
      <c r="C588" s="70">
        <v>13</v>
      </c>
      <c r="D588" s="70">
        <v>29</v>
      </c>
      <c r="E588" s="70">
        <v>2016</v>
      </c>
      <c r="F588" s="70" t="s">
        <v>155</v>
      </c>
      <c r="G588" s="70" t="s">
        <v>2278</v>
      </c>
      <c r="H588" s="70" t="s">
        <v>2279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2292</v>
      </c>
      <c r="B589" s="70">
        <v>490</v>
      </c>
      <c r="C589" s="70">
        <v>14</v>
      </c>
      <c r="D589" s="70">
        <v>29</v>
      </c>
      <c r="E589" s="70">
        <v>2017</v>
      </c>
      <c r="F589" s="70" t="s">
        <v>156</v>
      </c>
      <c r="G589" s="70" t="s">
        <v>2278</v>
      </c>
      <c r="H589" s="70" t="s">
        <v>2279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2293</v>
      </c>
      <c r="B590" s="70">
        <v>491</v>
      </c>
      <c r="C590" s="70">
        <v>15</v>
      </c>
      <c r="D590" s="70">
        <v>29</v>
      </c>
      <c r="E590" s="70">
        <v>2018</v>
      </c>
      <c r="F590" s="70" t="s">
        <v>183</v>
      </c>
      <c r="G590" s="70" t="s">
        <v>2278</v>
      </c>
      <c r="H590" s="70" t="s">
        <v>2279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2294</v>
      </c>
      <c r="B591" s="70">
        <v>492</v>
      </c>
      <c r="C591" s="70">
        <v>16</v>
      </c>
      <c r="D591" s="70">
        <v>29</v>
      </c>
      <c r="E591" s="70">
        <v>2019</v>
      </c>
      <c r="F591" s="70" t="s">
        <v>158</v>
      </c>
      <c r="G591" s="70" t="s">
        <v>2278</v>
      </c>
      <c r="H591" s="70" t="s">
        <v>2279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2295</v>
      </c>
      <c r="B592" s="70">
        <v>493</v>
      </c>
      <c r="C592" s="70">
        <v>17</v>
      </c>
      <c r="D592" s="70">
        <v>29</v>
      </c>
      <c r="E592" s="70">
        <v>2020</v>
      </c>
      <c r="F592" s="70" t="s">
        <v>159</v>
      </c>
      <c r="G592" s="70" t="s">
        <v>2278</v>
      </c>
      <c r="H592" s="70" t="s">
        <v>2279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2296</v>
      </c>
      <c r="B593" s="70">
        <v>493</v>
      </c>
      <c r="C593" s="70">
        <v>18</v>
      </c>
      <c r="D593" s="70">
        <v>29</v>
      </c>
      <c r="E593" s="70">
        <v>2021</v>
      </c>
      <c r="F593" s="70" t="s">
        <v>160</v>
      </c>
      <c r="G593" s="70" t="s">
        <v>2278</v>
      </c>
      <c r="H593" s="70" t="s">
        <v>2279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2297</v>
      </c>
      <c r="B594" s="70">
        <v>493</v>
      </c>
      <c r="C594" s="70">
        <v>19</v>
      </c>
      <c r="D594" s="70">
        <v>29</v>
      </c>
      <c r="E594" s="70">
        <v>2022</v>
      </c>
      <c r="F594" s="70" t="s">
        <v>161</v>
      </c>
      <c r="G594" s="70" t="s">
        <v>2278</v>
      </c>
      <c r="H594" s="70" t="s">
        <v>2279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493</v>
      </c>
      <c r="C595" s="70">
        <v>20</v>
      </c>
      <c r="D595" s="70">
        <v>29</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493</v>
      </c>
      <c r="C596" s="70">
        <v>21</v>
      </c>
      <c r="D596" s="70">
        <v>29</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1909</v>
      </c>
      <c r="B9" s="70">
        <v>1</v>
      </c>
      <c r="C9" s="70">
        <v>1</v>
      </c>
      <c r="D9" s="70">
        <v>1</v>
      </c>
      <c r="E9" s="70">
        <v>1990</v>
      </c>
      <c r="F9" s="70" t="s">
        <v>787</v>
      </c>
      <c r="G9" s="1073" t="s">
        <v>1910</v>
      </c>
      <c r="H9" s="70" t="s">
        <v>1911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1912</v>
      </c>
      <c r="B10" s="70">
        <v>2</v>
      </c>
      <c r="C10" s="70">
        <v>2</v>
      </c>
      <c r="D10" s="70">
        <v>1</v>
      </c>
      <c r="E10" s="70">
        <v>2005</v>
      </c>
      <c r="F10" s="70" t="s">
        <v>789</v>
      </c>
      <c r="G10" s="1073" t="s">
        <v>1910</v>
      </c>
      <c r="H10" s="70" t="s">
        <v>1911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1913</v>
      </c>
      <c r="B11" s="70">
        <v>3</v>
      </c>
      <c r="C11" s="70">
        <v>3</v>
      </c>
      <c r="D11" s="70">
        <v>1</v>
      </c>
      <c r="E11" s="70">
        <v>2006</v>
      </c>
      <c r="F11" s="70" t="s">
        <v>790</v>
      </c>
      <c r="G11" s="1073" t="s">
        <v>1910</v>
      </c>
      <c r="H11" s="70" t="s">
        <v>1911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1914</v>
      </c>
      <c r="B12" s="70">
        <v>4</v>
      </c>
      <c r="C12" s="70">
        <v>4</v>
      </c>
      <c r="D12" s="70">
        <v>1</v>
      </c>
      <c r="E12" s="70">
        <v>2007</v>
      </c>
      <c r="F12" s="70" t="s">
        <v>791</v>
      </c>
      <c r="G12" s="1073" t="s">
        <v>1910</v>
      </c>
      <c r="H12" s="70" t="s">
        <v>1911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1915</v>
      </c>
      <c r="B13" s="70">
        <v>5</v>
      </c>
      <c r="C13" s="70">
        <v>5</v>
      </c>
      <c r="D13" s="70">
        <v>1</v>
      </c>
      <c r="E13" s="70">
        <v>2008</v>
      </c>
      <c r="F13" s="70" t="s">
        <v>792</v>
      </c>
      <c r="G13" s="1073" t="s">
        <v>1910</v>
      </c>
      <c r="H13" s="70" t="s">
        <v>1911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1916</v>
      </c>
      <c r="B14" s="70">
        <v>6</v>
      </c>
      <c r="C14" s="70">
        <v>6</v>
      </c>
      <c r="D14" s="70">
        <v>1</v>
      </c>
      <c r="E14" s="70">
        <v>2009</v>
      </c>
      <c r="F14" s="70" t="s">
        <v>176</v>
      </c>
      <c r="G14" s="1073" t="s">
        <v>1910</v>
      </c>
      <c r="H14" s="70" t="s">
        <v>1911</v>
      </c>
      <c r="I14" s="1066"/>
      <c r="J14" s="73">
        <v>0</v>
      </c>
      <c r="K14" s="73">
        <v>0</v>
      </c>
      <c r="L14" s="73">
        <v>0</v>
      </c>
      <c r="M14" s="73">
        <v>0</v>
      </c>
      <c r="N14" s="73">
        <v>0</v>
      </c>
      <c r="O14" s="73">
        <v>0</v>
      </c>
      <c r="P14" s="73">
        <v>0</v>
      </c>
      <c r="Q14" s="73">
        <v>0</v>
      </c>
      <c r="R14" s="73">
        <v>42.41</v>
      </c>
      <c r="S14" s="73">
        <v>0</v>
      </c>
      <c r="T14" s="73">
        <v>0</v>
      </c>
      <c r="U14" s="73">
        <v>0</v>
      </c>
      <c r="V14" s="73">
        <v>0</v>
      </c>
      <c r="W14" s="73">
        <v>0</v>
      </c>
      <c r="X14" s="73">
        <v>0</v>
      </c>
      <c r="Y14" s="73">
        <v>15.54</v>
      </c>
      <c r="Z14" s="73">
        <v>3.96</v>
      </c>
      <c r="AA14" s="73">
        <v>4.63</v>
      </c>
      <c r="AB14" s="73">
        <v>0</v>
      </c>
      <c r="AC14" s="73">
        <v>0</v>
      </c>
      <c r="AD14" s="73">
        <v>52.558</v>
      </c>
      <c r="AE14" s="73">
        <v>0</v>
      </c>
      <c r="AF14" s="73">
        <v>0</v>
      </c>
      <c r="AG14" s="73">
        <v>0</v>
      </c>
      <c r="AH14" s="73">
        <v>4.16</v>
      </c>
      <c r="AI14" s="73">
        <v>0</v>
      </c>
      <c r="AJ14" s="73">
        <v>0</v>
      </c>
      <c r="AK14" s="73">
        <v>0</v>
      </c>
      <c r="AL14" s="73">
        <v>44.7</v>
      </c>
      <c r="AM14" s="73">
        <v>0</v>
      </c>
      <c r="AN14" s="73">
        <v>0</v>
      </c>
      <c r="AO14" s="73">
        <v>0</v>
      </c>
      <c r="AP14" s="73">
        <v>0</v>
      </c>
      <c r="AQ14" s="73">
        <v>0</v>
      </c>
      <c r="AR14" s="73">
        <v>0</v>
      </c>
      <c r="AS14" s="73">
        <v>37.813000000000002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14.231</v>
      </c>
      <c r="BN14" s="73">
        <v>0</v>
      </c>
      <c r="BO14" s="73">
        <v>0</v>
      </c>
      <c r="BP14" s="73">
        <v>0</v>
      </c>
      <c r="BQ14" s="73">
        <v>0</v>
      </c>
      <c r="BR14" s="73">
        <v>0</v>
      </c>
      <c r="BS14" s="73">
        <v>0</v>
      </c>
      <c r="BT14" s="73">
        <v>0</v>
      </c>
      <c r="BU14" s="73">
        <v>0</v>
      </c>
      <c r="BV14" s="73">
        <v>0</v>
      </c>
      <c r="BW14" s="73">
        <v>0</v>
      </c>
      <c r="BX14" s="73">
        <v>0</v>
      </c>
      <c r="BY14" s="73">
        <v>0</v>
      </c>
      <c r="BZ14" s="73">
        <v>0</v>
      </c>
      <c r="CA14" s="73">
        <v>0</v>
      </c>
      <c r="CB14" s="73">
        <v>11.6</v>
      </c>
      <c r="CC14" s="73">
        <v>0</v>
      </c>
      <c r="CD14" s="73">
        <v>0</v>
      </c>
      <c r="CE14" s="73">
        <v>0</v>
      </c>
      <c r="CF14" s="73">
        <v>0</v>
      </c>
      <c r="CG14" s="73">
        <v>0</v>
      </c>
      <c r="CH14" s="73">
        <v>0</v>
      </c>
      <c r="CI14" s="73">
        <v>0</v>
      </c>
      <c r="CJ14" s="73">
        <v>0</v>
      </c>
      <c r="CK14" s="73">
        <v>0</v>
      </c>
      <c r="CL14" s="73">
        <v>14.71</v>
      </c>
      <c r="CM14" s="73">
        <v>0</v>
      </c>
      <c r="CN14" s="73">
        <v>6.92</v>
      </c>
      <c r="CO14" s="73">
        <v>0</v>
      </c>
      <c r="CP14" s="73">
        <v>0</v>
      </c>
      <c r="CQ14" s="73">
        <v>0</v>
      </c>
      <c r="CR14" s="73">
        <v>0</v>
      </c>
      <c r="CS14" s="73">
        <v>0</v>
      </c>
      <c r="CT14" s="73">
        <v>0</v>
      </c>
      <c r="CU14" s="73">
        <v>0</v>
      </c>
      <c r="CV14" s="73">
        <v>0</v>
      </c>
      <c r="CW14" s="73">
        <v>0</v>
      </c>
      <c r="CX14" s="73">
        <v>0</v>
      </c>
      <c r="CY14" s="73">
        <v>2.97</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42.41</v>
      </c>
      <c r="DT14" s="73">
        <v>0</v>
      </c>
      <c r="DU14" s="73">
        <v>0</v>
      </c>
      <c r="DV14" s="73">
        <v>0</v>
      </c>
      <c r="DW14" s="73">
        <v>0</v>
      </c>
      <c r="DX14" s="73">
        <v>0</v>
      </c>
      <c r="DY14" s="73">
        <v>0</v>
      </c>
      <c r="DZ14" s="73">
        <v>15.54</v>
      </c>
      <c r="EA14" s="73">
        <v>3.96</v>
      </c>
      <c r="EB14" s="73">
        <v>4.63</v>
      </c>
      <c r="EC14" s="73">
        <v>0</v>
      </c>
      <c r="ED14" s="73">
        <v>0</v>
      </c>
      <c r="EE14" s="73">
        <v>52.558</v>
      </c>
      <c r="EF14" s="73">
        <v>0</v>
      </c>
      <c r="EG14" s="73">
        <v>0</v>
      </c>
      <c r="EH14" s="73">
        <v>0</v>
      </c>
      <c r="EI14" s="73">
        <v>4.16</v>
      </c>
      <c r="EJ14" s="73">
        <v>0</v>
      </c>
      <c r="EK14" s="73">
        <v>0</v>
      </c>
      <c r="EL14" s="73">
        <v>0</v>
      </c>
      <c r="EM14" s="73">
        <v>44.7</v>
      </c>
      <c r="EN14" s="73">
        <v>0</v>
      </c>
      <c r="EO14" s="73">
        <v>0</v>
      </c>
      <c r="EP14" s="73">
        <v>0</v>
      </c>
      <c r="EQ14" s="73">
        <v>0</v>
      </c>
      <c r="ER14" s="73">
        <v>0</v>
      </c>
      <c r="ES14" s="73">
        <v>0</v>
      </c>
      <c r="ET14" s="73">
        <v>37.813000000000002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14.231</v>
      </c>
      <c r="FO14" s="73">
        <v>0</v>
      </c>
      <c r="FP14" s="73">
        <v>0</v>
      </c>
      <c r="FQ14" s="73">
        <v>0</v>
      </c>
      <c r="FR14" s="73">
        <v>0</v>
      </c>
      <c r="FS14" s="73">
        <v>0</v>
      </c>
      <c r="FT14" s="73">
        <v>0</v>
      </c>
      <c r="FU14" s="73">
        <v>0</v>
      </c>
      <c r="FV14" s="73">
        <v>0</v>
      </c>
      <c r="FW14" s="73">
        <v>0</v>
      </c>
      <c r="FX14" s="73">
        <v>0</v>
      </c>
      <c r="FY14" s="73">
        <v>0</v>
      </c>
      <c r="FZ14" s="73">
        <v>0</v>
      </c>
      <c r="GA14" s="73">
        <v>0</v>
      </c>
      <c r="GB14" s="73">
        <v>0</v>
      </c>
      <c r="GC14" s="73">
        <v>11.6</v>
      </c>
      <c r="GD14" s="73">
        <v>0</v>
      </c>
      <c r="GE14" s="73">
        <v>0</v>
      </c>
      <c r="GF14" s="73">
        <v>0</v>
      </c>
      <c r="GG14" s="73">
        <v>0</v>
      </c>
      <c r="GH14" s="73">
        <v>0</v>
      </c>
      <c r="GI14" s="73">
        <v>0</v>
      </c>
      <c r="GJ14" s="73">
        <v>0</v>
      </c>
      <c r="GK14" s="73">
        <v>0</v>
      </c>
      <c r="GL14" s="73">
        <v>0</v>
      </c>
      <c r="GM14" s="73">
        <v>14.71</v>
      </c>
      <c r="GN14" s="73">
        <v>0</v>
      </c>
      <c r="GO14" s="73">
        <v>6.92</v>
      </c>
      <c r="GP14" s="73">
        <v>0</v>
      </c>
      <c r="GQ14" s="73">
        <v>0</v>
      </c>
      <c r="GR14" s="73">
        <v>0</v>
      </c>
      <c r="GS14" s="73">
        <v>0</v>
      </c>
      <c r="GT14" s="73">
        <v>0</v>
      </c>
      <c r="GU14" s="73">
        <v>0</v>
      </c>
      <c r="GV14" s="73">
        <v>0</v>
      </c>
      <c r="GW14" s="73">
        <v>0</v>
      </c>
      <c r="GX14" s="73">
        <v>0</v>
      </c>
      <c r="GY14" s="73">
        <v>0</v>
      </c>
      <c r="GZ14" s="73">
        <v>2.97</v>
      </c>
      <c r="HA14" s="73">
        <v>0</v>
      </c>
      <c r="HB14" s="73">
        <v>0</v>
      </c>
      <c r="HC14" s="73">
        <v>0</v>
      </c>
      <c r="HD14" s="73">
        <v>0</v>
      </c>
      <c r="HE14" s="73">
        <v>0</v>
      </c>
      <c r="HF14" s="73">
        <v>0</v>
      </c>
      <c r="HG14" s="73">
        <v>0</v>
      </c>
      <c r="HH14" s="73">
        <v>0</v>
      </c>
      <c r="HI14" s="73">
        <v>0</v>
      </c>
      <c r="HJ14" s="73">
        <v>0</v>
      </c>
      <c r="HK14" s="73">
        <v>167.958</v>
      </c>
      <c r="HL14" s="73">
        <v>37.813000000000002</v>
      </c>
      <c r="HM14" s="73">
        <v>0</v>
      </c>
      <c r="HN14" s="73">
        <v>0</v>
      </c>
      <c r="HO14" s="73">
        <v>14.231</v>
      </c>
      <c r="HP14" s="73">
        <v>0</v>
      </c>
      <c r="HQ14" s="73">
        <v>0</v>
      </c>
      <c r="HR14" s="73">
        <v>11.6</v>
      </c>
      <c r="HS14" s="73">
        <v>0</v>
      </c>
      <c r="HT14" s="73">
        <v>0</v>
      </c>
      <c r="HU14" s="73">
        <v>14.71</v>
      </c>
      <c r="HV14" s="73">
        <v>6.92</v>
      </c>
      <c r="HW14" s="73">
        <v>0</v>
      </c>
      <c r="HX14" s="73">
        <v>2.97</v>
      </c>
      <c r="HY14" s="73">
        <v>0</v>
      </c>
      <c r="HZ14" s="73">
        <v>0</v>
      </c>
      <c r="IA14" s="73">
        <v>0</v>
      </c>
      <c r="IB14" s="73">
        <v>0</v>
      </c>
      <c r="IC14" s="73">
        <v>0</v>
      </c>
      <c r="ID14" s="73">
        <v>0</v>
      </c>
      <c r="IE14" s="73">
        <v>0</v>
      </c>
      <c r="IF14" s="73">
        <v>167.958</v>
      </c>
      <c r="IG14" s="73">
        <v>37.813000000000002</v>
      </c>
      <c r="IH14" s="73">
        <v>0</v>
      </c>
      <c r="II14" s="73">
        <v>0</v>
      </c>
      <c r="IJ14" s="73">
        <v>14.231</v>
      </c>
      <c r="IK14" s="73">
        <v>0</v>
      </c>
      <c r="IL14" s="73">
        <v>0</v>
      </c>
      <c r="IM14" s="73">
        <v>11.6</v>
      </c>
      <c r="IN14" s="73">
        <v>0</v>
      </c>
      <c r="IO14" s="73">
        <v>0</v>
      </c>
      <c r="IP14" s="73">
        <v>14.71</v>
      </c>
      <c r="IQ14" s="73">
        <v>6.92</v>
      </c>
      <c r="IR14" s="73">
        <v>0</v>
      </c>
      <c r="IS14" s="73">
        <v>2.97</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2</v>
      </c>
      <c r="JM14" s="71">
        <v>1</v>
      </c>
      <c r="JN14" s="71">
        <v>1</v>
      </c>
      <c r="JO14" s="71">
        <v>0</v>
      </c>
      <c r="JP14" s="71">
        <v>0</v>
      </c>
      <c r="JQ14" s="71">
        <v>2</v>
      </c>
      <c r="JR14" s="71">
        <v>0</v>
      </c>
      <c r="JS14" s="71">
        <v>0</v>
      </c>
      <c r="JT14" s="71">
        <v>0</v>
      </c>
      <c r="JU14" s="71">
        <v>1</v>
      </c>
      <c r="JV14" s="71">
        <v>0</v>
      </c>
      <c r="JW14" s="71">
        <v>0</v>
      </c>
      <c r="JX14" s="71">
        <v>0</v>
      </c>
      <c r="JY14" s="71">
        <v>1</v>
      </c>
      <c r="JZ14" s="71">
        <v>0</v>
      </c>
      <c r="KA14" s="71">
        <v>0</v>
      </c>
      <c r="KB14" s="71">
        <v>0</v>
      </c>
      <c r="KC14" s="71">
        <v>0</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2</v>
      </c>
      <c r="LZ14" s="71">
        <v>0</v>
      </c>
      <c r="MA14" s="71">
        <v>2</v>
      </c>
      <c r="MB14" s="71">
        <v>0</v>
      </c>
      <c r="MC14" s="71">
        <v>0</v>
      </c>
      <c r="MD14" s="71">
        <v>0</v>
      </c>
      <c r="ME14" s="71">
        <v>0</v>
      </c>
      <c r="MF14" s="71">
        <v>0</v>
      </c>
      <c r="MG14" s="71">
        <v>0</v>
      </c>
      <c r="MH14" s="71">
        <v>0</v>
      </c>
      <c r="MI14" s="71">
        <v>0</v>
      </c>
      <c r="MJ14" s="71">
        <v>0</v>
      </c>
      <c r="MK14" s="71">
        <v>0</v>
      </c>
      <c r="ML14" s="71">
        <v>1</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2</v>
      </c>
      <c r="NN14" s="71">
        <v>1</v>
      </c>
      <c r="NO14" s="71">
        <v>1</v>
      </c>
      <c r="NP14" s="71">
        <v>0</v>
      </c>
      <c r="NQ14" s="71">
        <v>0</v>
      </c>
      <c r="NR14" s="71">
        <v>2</v>
      </c>
      <c r="NS14" s="71">
        <v>0</v>
      </c>
      <c r="NT14" s="71">
        <v>0</v>
      </c>
      <c r="NU14" s="71">
        <v>0</v>
      </c>
      <c r="NV14" s="71">
        <v>1</v>
      </c>
      <c r="NW14" s="71">
        <v>0</v>
      </c>
      <c r="NX14" s="71">
        <v>0</v>
      </c>
      <c r="NY14" s="71">
        <v>0</v>
      </c>
      <c r="NZ14" s="71">
        <v>1</v>
      </c>
      <c r="OA14" s="71">
        <v>0</v>
      </c>
      <c r="OB14" s="71">
        <v>0</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2</v>
      </c>
      <c r="QA14" s="71">
        <v>0</v>
      </c>
      <c r="QB14" s="71">
        <v>2</v>
      </c>
      <c r="QC14" s="71">
        <v>0</v>
      </c>
      <c r="QD14" s="71">
        <v>0</v>
      </c>
      <c r="QE14" s="71">
        <v>0</v>
      </c>
      <c r="QF14" s="71">
        <v>0</v>
      </c>
      <c r="QG14" s="71">
        <v>0</v>
      </c>
      <c r="QH14" s="71">
        <v>0</v>
      </c>
      <c r="QI14" s="71">
        <v>0</v>
      </c>
      <c r="QJ14" s="71">
        <v>0</v>
      </c>
      <c r="QK14" s="71">
        <v>0</v>
      </c>
      <c r="QL14" s="71">
        <v>0</v>
      </c>
      <c r="QM14" s="71">
        <v>1</v>
      </c>
      <c r="QN14" s="71">
        <v>0</v>
      </c>
      <c r="QO14" s="71">
        <v>0</v>
      </c>
      <c r="QP14" s="71">
        <v>0</v>
      </c>
      <c r="QQ14" s="71">
        <v>0</v>
      </c>
      <c r="QR14" s="71">
        <v>0</v>
      </c>
      <c r="QS14" s="71">
        <v>0</v>
      </c>
      <c r="QT14" s="71">
        <v>0</v>
      </c>
      <c r="QU14" s="71">
        <v>0</v>
      </c>
      <c r="QV14" s="71">
        <v>0</v>
      </c>
      <c r="QW14" s="71">
        <v>0</v>
      </c>
      <c r="QX14" s="71">
        <v>11</v>
      </c>
      <c r="QY14" s="71">
        <v>3</v>
      </c>
      <c r="QZ14" s="71">
        <v>0</v>
      </c>
      <c r="RA14" s="71">
        <v>0</v>
      </c>
      <c r="RB14" s="71">
        <v>3</v>
      </c>
      <c r="RC14" s="71">
        <v>0</v>
      </c>
      <c r="RD14" s="71">
        <v>0</v>
      </c>
      <c r="RE14" s="71">
        <v>1</v>
      </c>
      <c r="RF14" s="71">
        <v>0</v>
      </c>
      <c r="RG14" s="71">
        <v>0</v>
      </c>
      <c r="RH14" s="71">
        <v>2</v>
      </c>
      <c r="RI14" s="71">
        <v>2</v>
      </c>
      <c r="RJ14" s="71">
        <v>0</v>
      </c>
      <c r="RK14" s="71">
        <v>1</v>
      </c>
      <c r="RL14" s="71">
        <v>0</v>
      </c>
      <c r="RM14" s="71">
        <v>0</v>
      </c>
      <c r="RN14" s="71">
        <v>0</v>
      </c>
      <c r="RO14" s="71">
        <v>0</v>
      </c>
      <c r="RP14" s="71">
        <v>0</v>
      </c>
      <c r="RQ14" s="71">
        <v>0</v>
      </c>
      <c r="RR14" s="71">
        <v>0</v>
      </c>
      <c r="RS14" s="71">
        <v>11</v>
      </c>
      <c r="RT14" s="71">
        <v>3</v>
      </c>
      <c r="RU14" s="71">
        <v>0</v>
      </c>
      <c r="RV14" s="71">
        <v>0</v>
      </c>
      <c r="RW14" s="71">
        <v>3</v>
      </c>
      <c r="RX14" s="71">
        <v>0</v>
      </c>
      <c r="RY14" s="71">
        <v>0</v>
      </c>
      <c r="RZ14" s="71">
        <v>1</v>
      </c>
      <c r="SA14" s="71">
        <v>0</v>
      </c>
      <c r="SB14" s="71">
        <v>0</v>
      </c>
      <c r="SC14" s="71">
        <v>2</v>
      </c>
      <c r="SD14" s="71">
        <v>2</v>
      </c>
      <c r="SE14" s="71">
        <v>0</v>
      </c>
      <c r="SF14" s="71">
        <v>1</v>
      </c>
      <c r="SG14" s="71">
        <v>0</v>
      </c>
      <c r="SH14" s="71">
        <v>0</v>
      </c>
    </row>
    <row r="15" spans="1:503">
      <c r="A15" s="16" t="s">
        <v>1917</v>
      </c>
      <c r="B15" s="70">
        <v>7</v>
      </c>
      <c r="C15" s="70">
        <v>7</v>
      </c>
      <c r="D15" s="70">
        <v>1</v>
      </c>
      <c r="E15" s="70">
        <v>2010</v>
      </c>
      <c r="F15" s="70" t="s">
        <v>177</v>
      </c>
      <c r="G15" s="1073" t="s">
        <v>1910</v>
      </c>
      <c r="H15" s="70" t="s">
        <v>1911</v>
      </c>
      <c r="I15" s="1066"/>
      <c r="J15" s="73">
        <v>0</v>
      </c>
      <c r="K15" s="73">
        <v>0</v>
      </c>
      <c r="L15" s="73">
        <v>0</v>
      </c>
      <c r="M15" s="73">
        <v>0</v>
      </c>
      <c r="N15" s="73">
        <v>0</v>
      </c>
      <c r="O15" s="73">
        <v>0</v>
      </c>
      <c r="P15" s="73">
        <v>0</v>
      </c>
      <c r="Q15" s="73">
        <v>0</v>
      </c>
      <c r="R15" s="73">
        <v>40.857999999999997</v>
      </c>
      <c r="S15" s="73">
        <v>0</v>
      </c>
      <c r="T15" s="73">
        <v>0</v>
      </c>
      <c r="U15" s="73">
        <v>0</v>
      </c>
      <c r="V15" s="73">
        <v>0</v>
      </c>
      <c r="W15" s="73">
        <v>0</v>
      </c>
      <c r="X15" s="73">
        <v>0</v>
      </c>
      <c r="Y15" s="73">
        <v>15.167999999999999</v>
      </c>
      <c r="Z15" s="73">
        <v>3.4460000000000002</v>
      </c>
      <c r="AA15" s="73">
        <v>4.1210000000000004</v>
      </c>
      <c r="AB15" s="73">
        <v>0</v>
      </c>
      <c r="AC15" s="73">
        <v>0</v>
      </c>
      <c r="AD15" s="73">
        <v>53.743000000000002</v>
      </c>
      <c r="AE15" s="73">
        <v>0</v>
      </c>
      <c r="AF15" s="73">
        <v>0</v>
      </c>
      <c r="AG15" s="73">
        <v>0</v>
      </c>
      <c r="AH15" s="73">
        <v>3.4260000000000002</v>
      </c>
      <c r="AI15" s="73">
        <v>0</v>
      </c>
      <c r="AJ15" s="73">
        <v>0</v>
      </c>
      <c r="AK15" s="73">
        <v>0</v>
      </c>
      <c r="AL15" s="73">
        <v>32.639000000000003</v>
      </c>
      <c r="AM15" s="73">
        <v>0</v>
      </c>
      <c r="AN15" s="73">
        <v>0</v>
      </c>
      <c r="AO15" s="73">
        <v>0</v>
      </c>
      <c r="AP15" s="73">
        <v>0</v>
      </c>
      <c r="AQ15" s="73">
        <v>0</v>
      </c>
      <c r="AR15" s="73">
        <v>0</v>
      </c>
      <c r="AS15" s="73">
        <v>32.253999999999998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13.705</v>
      </c>
      <c r="BN15" s="73">
        <v>0</v>
      </c>
      <c r="BO15" s="73">
        <v>0</v>
      </c>
      <c r="BP15" s="73">
        <v>0</v>
      </c>
      <c r="BQ15" s="73">
        <v>0</v>
      </c>
      <c r="BR15" s="73">
        <v>0</v>
      </c>
      <c r="BS15" s="73">
        <v>0</v>
      </c>
      <c r="BT15" s="73">
        <v>0</v>
      </c>
      <c r="BU15" s="73">
        <v>0</v>
      </c>
      <c r="BV15" s="73">
        <v>0</v>
      </c>
      <c r="BW15" s="73">
        <v>0</v>
      </c>
      <c r="BX15" s="73">
        <v>0</v>
      </c>
      <c r="BY15" s="73">
        <v>0</v>
      </c>
      <c r="BZ15" s="73">
        <v>0</v>
      </c>
      <c r="CA15" s="73">
        <v>0</v>
      </c>
      <c r="CB15" s="73">
        <v>11.32</v>
      </c>
      <c r="CC15" s="73">
        <v>0</v>
      </c>
      <c r="CD15" s="73">
        <v>0</v>
      </c>
      <c r="CE15" s="73">
        <v>0</v>
      </c>
      <c r="CF15" s="73">
        <v>0</v>
      </c>
      <c r="CG15" s="73">
        <v>0</v>
      </c>
      <c r="CH15" s="73">
        <v>0</v>
      </c>
      <c r="CI15" s="73">
        <v>0</v>
      </c>
      <c r="CJ15" s="73">
        <v>0</v>
      </c>
      <c r="CK15" s="73">
        <v>0</v>
      </c>
      <c r="CL15" s="73">
        <v>13.425000000000001</v>
      </c>
      <c r="CM15" s="73">
        <v>0</v>
      </c>
      <c r="CN15" s="73">
        <v>7.0679999999999996</v>
      </c>
      <c r="CO15" s="73">
        <v>0</v>
      </c>
      <c r="CP15" s="73">
        <v>0</v>
      </c>
      <c r="CQ15" s="73">
        <v>0</v>
      </c>
      <c r="CR15" s="73">
        <v>0</v>
      </c>
      <c r="CS15" s="73">
        <v>50.521999999999998</v>
      </c>
      <c r="CT15" s="73">
        <v>0</v>
      </c>
      <c r="CU15" s="73">
        <v>0</v>
      </c>
      <c r="CV15" s="73">
        <v>0</v>
      </c>
      <c r="CW15" s="73">
        <v>0</v>
      </c>
      <c r="CX15" s="73">
        <v>0</v>
      </c>
      <c r="CY15" s="73">
        <v>3.0840000000000001</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40.857999999999997</v>
      </c>
      <c r="DT15" s="73">
        <v>0</v>
      </c>
      <c r="DU15" s="73">
        <v>0</v>
      </c>
      <c r="DV15" s="73">
        <v>0</v>
      </c>
      <c r="DW15" s="73">
        <v>0</v>
      </c>
      <c r="DX15" s="73">
        <v>0</v>
      </c>
      <c r="DY15" s="73">
        <v>0</v>
      </c>
      <c r="DZ15" s="73">
        <v>15.167999999999999</v>
      </c>
      <c r="EA15" s="73">
        <v>3.4460000000000002</v>
      </c>
      <c r="EB15" s="73">
        <v>4.1210000000000004</v>
      </c>
      <c r="EC15" s="73">
        <v>0</v>
      </c>
      <c r="ED15" s="73">
        <v>0</v>
      </c>
      <c r="EE15" s="73">
        <v>53.743000000000002</v>
      </c>
      <c r="EF15" s="73">
        <v>0</v>
      </c>
      <c r="EG15" s="73">
        <v>0</v>
      </c>
      <c r="EH15" s="73">
        <v>0</v>
      </c>
      <c r="EI15" s="73">
        <v>3.4260000000000002</v>
      </c>
      <c r="EJ15" s="73">
        <v>0</v>
      </c>
      <c r="EK15" s="73">
        <v>0</v>
      </c>
      <c r="EL15" s="73">
        <v>0</v>
      </c>
      <c r="EM15" s="73">
        <v>32.639000000000003</v>
      </c>
      <c r="EN15" s="73">
        <v>0</v>
      </c>
      <c r="EO15" s="73">
        <v>0</v>
      </c>
      <c r="EP15" s="73">
        <v>0</v>
      </c>
      <c r="EQ15" s="73">
        <v>0</v>
      </c>
      <c r="ER15" s="73">
        <v>0</v>
      </c>
      <c r="ES15" s="73">
        <v>0</v>
      </c>
      <c r="ET15" s="73">
        <v>32.253999999999998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13.705</v>
      </c>
      <c r="FO15" s="73">
        <v>0</v>
      </c>
      <c r="FP15" s="73">
        <v>0</v>
      </c>
      <c r="FQ15" s="73">
        <v>0</v>
      </c>
      <c r="FR15" s="73">
        <v>0</v>
      </c>
      <c r="FS15" s="73">
        <v>0</v>
      </c>
      <c r="FT15" s="73">
        <v>0</v>
      </c>
      <c r="FU15" s="73">
        <v>0</v>
      </c>
      <c r="FV15" s="73">
        <v>0</v>
      </c>
      <c r="FW15" s="73">
        <v>0</v>
      </c>
      <c r="FX15" s="73">
        <v>0</v>
      </c>
      <c r="FY15" s="73">
        <v>0</v>
      </c>
      <c r="FZ15" s="73">
        <v>0</v>
      </c>
      <c r="GA15" s="73">
        <v>0</v>
      </c>
      <c r="GB15" s="73">
        <v>0</v>
      </c>
      <c r="GC15" s="73">
        <v>11.32</v>
      </c>
      <c r="GD15" s="73">
        <v>0</v>
      </c>
      <c r="GE15" s="73">
        <v>0</v>
      </c>
      <c r="GF15" s="73">
        <v>0</v>
      </c>
      <c r="GG15" s="73">
        <v>0</v>
      </c>
      <c r="GH15" s="73">
        <v>0</v>
      </c>
      <c r="GI15" s="73">
        <v>0</v>
      </c>
      <c r="GJ15" s="73">
        <v>0</v>
      </c>
      <c r="GK15" s="73">
        <v>0</v>
      </c>
      <c r="GL15" s="73">
        <v>0</v>
      </c>
      <c r="GM15" s="73">
        <v>13.425000000000001</v>
      </c>
      <c r="GN15" s="73">
        <v>0</v>
      </c>
      <c r="GO15" s="73">
        <v>7.0679999999999996</v>
      </c>
      <c r="GP15" s="73">
        <v>0</v>
      </c>
      <c r="GQ15" s="73">
        <v>0</v>
      </c>
      <c r="GR15" s="73">
        <v>0</v>
      </c>
      <c r="GS15" s="73">
        <v>0</v>
      </c>
      <c r="GT15" s="73">
        <v>50.521999999999998</v>
      </c>
      <c r="GU15" s="73">
        <v>0</v>
      </c>
      <c r="GV15" s="73">
        <v>0</v>
      </c>
      <c r="GW15" s="73">
        <v>0</v>
      </c>
      <c r="GX15" s="73">
        <v>0</v>
      </c>
      <c r="GY15" s="73">
        <v>0</v>
      </c>
      <c r="GZ15" s="73">
        <v>3.0840000000000001</v>
      </c>
      <c r="HA15" s="73">
        <v>0</v>
      </c>
      <c r="HB15" s="73">
        <v>0</v>
      </c>
      <c r="HC15" s="73">
        <v>0</v>
      </c>
      <c r="HD15" s="73">
        <v>0</v>
      </c>
      <c r="HE15" s="73">
        <v>0</v>
      </c>
      <c r="HF15" s="73">
        <v>0</v>
      </c>
      <c r="HG15" s="73">
        <v>0</v>
      </c>
      <c r="HH15" s="73">
        <v>0</v>
      </c>
      <c r="HI15" s="73">
        <v>0</v>
      </c>
      <c r="HJ15" s="73">
        <v>0</v>
      </c>
      <c r="HK15" s="73">
        <v>153.40100000000001</v>
      </c>
      <c r="HL15" s="73">
        <v>32.253999999999998</v>
      </c>
      <c r="HM15" s="73">
        <v>0</v>
      </c>
      <c r="HN15" s="73">
        <v>0</v>
      </c>
      <c r="HO15" s="73">
        <v>13.705</v>
      </c>
      <c r="HP15" s="73">
        <v>0</v>
      </c>
      <c r="HQ15" s="73">
        <v>0</v>
      </c>
      <c r="HR15" s="73">
        <v>11.32</v>
      </c>
      <c r="HS15" s="73">
        <v>0</v>
      </c>
      <c r="HT15" s="73">
        <v>0</v>
      </c>
      <c r="HU15" s="73">
        <v>13.425000000000001</v>
      </c>
      <c r="HV15" s="73">
        <v>7.0679999999999996</v>
      </c>
      <c r="HW15" s="73">
        <v>0</v>
      </c>
      <c r="HX15" s="73">
        <v>53.606000000000002</v>
      </c>
      <c r="HY15" s="73">
        <v>0</v>
      </c>
      <c r="HZ15" s="73">
        <v>0</v>
      </c>
      <c r="IA15" s="73">
        <v>0</v>
      </c>
      <c r="IB15" s="73">
        <v>0</v>
      </c>
      <c r="IC15" s="73">
        <v>0</v>
      </c>
      <c r="ID15" s="73">
        <v>0</v>
      </c>
      <c r="IE15" s="73">
        <v>0</v>
      </c>
      <c r="IF15" s="73">
        <v>153.40100000000001</v>
      </c>
      <c r="IG15" s="73">
        <v>32.253999999999998</v>
      </c>
      <c r="IH15" s="73">
        <v>0</v>
      </c>
      <c r="II15" s="73">
        <v>0</v>
      </c>
      <c r="IJ15" s="73">
        <v>13.705</v>
      </c>
      <c r="IK15" s="73">
        <v>0</v>
      </c>
      <c r="IL15" s="73">
        <v>0</v>
      </c>
      <c r="IM15" s="73">
        <v>11.32</v>
      </c>
      <c r="IN15" s="73">
        <v>0</v>
      </c>
      <c r="IO15" s="73">
        <v>0</v>
      </c>
      <c r="IP15" s="73">
        <v>13.425000000000001</v>
      </c>
      <c r="IQ15" s="73">
        <v>7.0679999999999996</v>
      </c>
      <c r="IR15" s="73">
        <v>0</v>
      </c>
      <c r="IS15" s="73">
        <v>53.606000000000002</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2</v>
      </c>
      <c r="JM15" s="71">
        <v>1</v>
      </c>
      <c r="JN15" s="71">
        <v>1</v>
      </c>
      <c r="JO15" s="71">
        <v>0</v>
      </c>
      <c r="JP15" s="71">
        <v>0</v>
      </c>
      <c r="JQ15" s="71">
        <v>2</v>
      </c>
      <c r="JR15" s="71">
        <v>0</v>
      </c>
      <c r="JS15" s="71">
        <v>0</v>
      </c>
      <c r="JT15" s="71">
        <v>0</v>
      </c>
      <c r="JU15" s="71">
        <v>1</v>
      </c>
      <c r="JV15" s="71">
        <v>0</v>
      </c>
      <c r="JW15" s="71">
        <v>0</v>
      </c>
      <c r="JX15" s="71">
        <v>0</v>
      </c>
      <c r="JY15" s="71">
        <v>1</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2</v>
      </c>
      <c r="LZ15" s="71">
        <v>0</v>
      </c>
      <c r="MA15" s="71">
        <v>2</v>
      </c>
      <c r="MB15" s="71">
        <v>0</v>
      </c>
      <c r="MC15" s="71">
        <v>0</v>
      </c>
      <c r="MD15" s="71">
        <v>0</v>
      </c>
      <c r="ME15" s="71">
        <v>0</v>
      </c>
      <c r="MF15" s="71">
        <v>1</v>
      </c>
      <c r="MG15" s="71">
        <v>0</v>
      </c>
      <c r="MH15" s="71">
        <v>0</v>
      </c>
      <c r="MI15" s="71">
        <v>0</v>
      </c>
      <c r="MJ15" s="71">
        <v>0</v>
      </c>
      <c r="MK15" s="71">
        <v>0</v>
      </c>
      <c r="ML15" s="71">
        <v>1</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2</v>
      </c>
      <c r="NN15" s="71">
        <v>1</v>
      </c>
      <c r="NO15" s="71">
        <v>1</v>
      </c>
      <c r="NP15" s="71">
        <v>0</v>
      </c>
      <c r="NQ15" s="71">
        <v>0</v>
      </c>
      <c r="NR15" s="71">
        <v>2</v>
      </c>
      <c r="NS15" s="71">
        <v>0</v>
      </c>
      <c r="NT15" s="71">
        <v>0</v>
      </c>
      <c r="NU15" s="71">
        <v>0</v>
      </c>
      <c r="NV15" s="71">
        <v>1</v>
      </c>
      <c r="NW15" s="71">
        <v>0</v>
      </c>
      <c r="NX15" s="71">
        <v>0</v>
      </c>
      <c r="NY15" s="71">
        <v>0</v>
      </c>
      <c r="NZ15" s="71">
        <v>1</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2</v>
      </c>
      <c r="QA15" s="71">
        <v>0</v>
      </c>
      <c r="QB15" s="71">
        <v>2</v>
      </c>
      <c r="QC15" s="71">
        <v>0</v>
      </c>
      <c r="QD15" s="71">
        <v>0</v>
      </c>
      <c r="QE15" s="71">
        <v>0</v>
      </c>
      <c r="QF15" s="71">
        <v>0</v>
      </c>
      <c r="QG15" s="71">
        <v>1</v>
      </c>
      <c r="QH15" s="71">
        <v>0</v>
      </c>
      <c r="QI15" s="71">
        <v>0</v>
      </c>
      <c r="QJ15" s="71">
        <v>0</v>
      </c>
      <c r="QK15" s="71">
        <v>0</v>
      </c>
      <c r="QL15" s="71">
        <v>0</v>
      </c>
      <c r="QM15" s="71">
        <v>1</v>
      </c>
      <c r="QN15" s="71">
        <v>0</v>
      </c>
      <c r="QO15" s="71">
        <v>0</v>
      </c>
      <c r="QP15" s="71">
        <v>0</v>
      </c>
      <c r="QQ15" s="71">
        <v>0</v>
      </c>
      <c r="QR15" s="71">
        <v>0</v>
      </c>
      <c r="QS15" s="71">
        <v>0</v>
      </c>
      <c r="QT15" s="71">
        <v>0</v>
      </c>
      <c r="QU15" s="71">
        <v>0</v>
      </c>
      <c r="QV15" s="71">
        <v>0</v>
      </c>
      <c r="QW15" s="71">
        <v>0</v>
      </c>
      <c r="QX15" s="71">
        <v>11</v>
      </c>
      <c r="QY15" s="71">
        <v>2</v>
      </c>
      <c r="QZ15" s="71">
        <v>0</v>
      </c>
      <c r="RA15" s="71">
        <v>0</v>
      </c>
      <c r="RB15" s="71">
        <v>3</v>
      </c>
      <c r="RC15" s="71">
        <v>0</v>
      </c>
      <c r="RD15" s="71">
        <v>0</v>
      </c>
      <c r="RE15" s="71">
        <v>1</v>
      </c>
      <c r="RF15" s="71">
        <v>0</v>
      </c>
      <c r="RG15" s="71">
        <v>0</v>
      </c>
      <c r="RH15" s="71">
        <v>2</v>
      </c>
      <c r="RI15" s="71">
        <v>2</v>
      </c>
      <c r="RJ15" s="71">
        <v>0</v>
      </c>
      <c r="RK15" s="71">
        <v>2</v>
      </c>
      <c r="RL15" s="71">
        <v>0</v>
      </c>
      <c r="RM15" s="71">
        <v>0</v>
      </c>
      <c r="RN15" s="71">
        <v>0</v>
      </c>
      <c r="RO15" s="71">
        <v>0</v>
      </c>
      <c r="RP15" s="71">
        <v>0</v>
      </c>
      <c r="RQ15" s="71">
        <v>0</v>
      </c>
      <c r="RR15" s="71">
        <v>0</v>
      </c>
      <c r="RS15" s="71">
        <v>11</v>
      </c>
      <c r="RT15" s="71">
        <v>2</v>
      </c>
      <c r="RU15" s="71">
        <v>0</v>
      </c>
      <c r="RV15" s="71">
        <v>0</v>
      </c>
      <c r="RW15" s="71">
        <v>3</v>
      </c>
      <c r="RX15" s="71">
        <v>0</v>
      </c>
      <c r="RY15" s="71">
        <v>0</v>
      </c>
      <c r="RZ15" s="71">
        <v>1</v>
      </c>
      <c r="SA15" s="71">
        <v>0</v>
      </c>
      <c r="SB15" s="71">
        <v>0</v>
      </c>
      <c r="SC15" s="71">
        <v>2</v>
      </c>
      <c r="SD15" s="71">
        <v>2</v>
      </c>
      <c r="SE15" s="71">
        <v>0</v>
      </c>
      <c r="SF15" s="71">
        <v>2</v>
      </c>
      <c r="SG15" s="71">
        <v>0</v>
      </c>
      <c r="SH15" s="71">
        <v>0</v>
      </c>
    </row>
    <row r="16" spans="1:503">
      <c r="A16" s="16" t="s">
        <v>1918</v>
      </c>
      <c r="B16" s="70">
        <v>8</v>
      </c>
      <c r="C16" s="70">
        <v>8</v>
      </c>
      <c r="D16" s="70">
        <v>1</v>
      </c>
      <c r="E16" s="70">
        <v>2011</v>
      </c>
      <c r="F16" s="70" t="s">
        <v>178</v>
      </c>
      <c r="G16" s="1073" t="s">
        <v>1910</v>
      </c>
      <c r="H16" s="70" t="s">
        <v>1911</v>
      </c>
      <c r="I16" s="1066"/>
      <c r="J16" s="73">
        <v>0</v>
      </c>
      <c r="K16" s="73">
        <v>0</v>
      </c>
      <c r="L16" s="73">
        <v>0</v>
      </c>
      <c r="M16" s="73">
        <v>0</v>
      </c>
      <c r="N16" s="73">
        <v>0</v>
      </c>
      <c r="O16" s="73">
        <v>0</v>
      </c>
      <c r="P16" s="73">
        <v>0</v>
      </c>
      <c r="Q16" s="73">
        <v>0</v>
      </c>
      <c r="R16" s="73">
        <v>42.16</v>
      </c>
      <c r="S16" s="73">
        <v>0</v>
      </c>
      <c r="T16" s="73">
        <v>0</v>
      </c>
      <c r="U16" s="73">
        <v>0</v>
      </c>
      <c r="V16" s="73">
        <v>0</v>
      </c>
      <c r="W16" s="73">
        <v>0</v>
      </c>
      <c r="X16" s="73">
        <v>0</v>
      </c>
      <c r="Y16" s="73">
        <v>15.349</v>
      </c>
      <c r="Z16" s="73">
        <v>3.105</v>
      </c>
      <c r="AA16" s="73">
        <v>4.2290000000000001</v>
      </c>
      <c r="AB16" s="73">
        <v>0</v>
      </c>
      <c r="AC16" s="73">
        <v>0</v>
      </c>
      <c r="AD16" s="73">
        <v>57.603000000000002</v>
      </c>
      <c r="AE16" s="73">
        <v>0</v>
      </c>
      <c r="AF16" s="73">
        <v>0</v>
      </c>
      <c r="AG16" s="73">
        <v>0</v>
      </c>
      <c r="AH16" s="73">
        <v>3.3130000000000002</v>
      </c>
      <c r="AI16" s="73">
        <v>0</v>
      </c>
      <c r="AJ16" s="73">
        <v>0</v>
      </c>
      <c r="AK16" s="73">
        <v>0</v>
      </c>
      <c r="AL16" s="73">
        <v>26.74</v>
      </c>
      <c r="AM16" s="73">
        <v>0</v>
      </c>
      <c r="AN16" s="73">
        <v>0</v>
      </c>
      <c r="AO16" s="73">
        <v>0</v>
      </c>
      <c r="AP16" s="73">
        <v>0</v>
      </c>
      <c r="AQ16" s="73">
        <v>0</v>
      </c>
      <c r="AR16" s="73">
        <v>0</v>
      </c>
      <c r="AS16" s="73">
        <v>36.005000000000003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11.837999999999999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8.234</v>
      </c>
      <c r="CC16" s="73">
        <v>0</v>
      </c>
      <c r="CD16" s="73">
        <v>0</v>
      </c>
      <c r="CE16" s="73">
        <v>0</v>
      </c>
      <c r="CF16" s="73">
        <v>0</v>
      </c>
      <c r="CG16" s="73">
        <v>0</v>
      </c>
      <c r="CH16" s="73">
        <v>0</v>
      </c>
      <c r="CI16" s="73">
        <v>0</v>
      </c>
      <c r="CJ16" s="73">
        <v>0</v>
      </c>
      <c r="CK16" s="73">
        <v>0</v>
      </c>
      <c r="CL16" s="73">
        <v>13.351000000000001</v>
      </c>
      <c r="CM16" s="73">
        <v>0</v>
      </c>
      <c r="CN16" s="73">
        <v>6.33</v>
      </c>
      <c r="CO16" s="73">
        <v>0</v>
      </c>
      <c r="CP16" s="73">
        <v>0</v>
      </c>
      <c r="CQ16" s="73">
        <v>0</v>
      </c>
      <c r="CR16" s="73">
        <v>0</v>
      </c>
      <c r="CS16" s="73">
        <v>39.764000000000003</v>
      </c>
      <c r="CT16" s="73">
        <v>0</v>
      </c>
      <c r="CU16" s="73">
        <v>0</v>
      </c>
      <c r="CV16" s="73">
        <v>0</v>
      </c>
      <c r="CW16" s="73">
        <v>0</v>
      </c>
      <c r="CX16" s="73">
        <v>0</v>
      </c>
      <c r="CY16" s="73">
        <v>2.4649999999999999</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42.16</v>
      </c>
      <c r="DT16" s="73">
        <v>0</v>
      </c>
      <c r="DU16" s="73">
        <v>0</v>
      </c>
      <c r="DV16" s="73">
        <v>0</v>
      </c>
      <c r="DW16" s="73">
        <v>0</v>
      </c>
      <c r="DX16" s="73">
        <v>0</v>
      </c>
      <c r="DY16" s="73">
        <v>0</v>
      </c>
      <c r="DZ16" s="73">
        <v>15.349</v>
      </c>
      <c r="EA16" s="73">
        <v>3.105</v>
      </c>
      <c r="EB16" s="73">
        <v>4.2290000000000001</v>
      </c>
      <c r="EC16" s="73">
        <v>0</v>
      </c>
      <c r="ED16" s="73">
        <v>0</v>
      </c>
      <c r="EE16" s="73">
        <v>57.603000000000002</v>
      </c>
      <c r="EF16" s="73">
        <v>0</v>
      </c>
      <c r="EG16" s="73">
        <v>0</v>
      </c>
      <c r="EH16" s="73">
        <v>0</v>
      </c>
      <c r="EI16" s="73">
        <v>3.3130000000000002</v>
      </c>
      <c r="EJ16" s="73">
        <v>0</v>
      </c>
      <c r="EK16" s="73">
        <v>0</v>
      </c>
      <c r="EL16" s="73">
        <v>0</v>
      </c>
      <c r="EM16" s="73">
        <v>26.74</v>
      </c>
      <c r="EN16" s="73">
        <v>0</v>
      </c>
      <c r="EO16" s="73">
        <v>0</v>
      </c>
      <c r="EP16" s="73">
        <v>0</v>
      </c>
      <c r="EQ16" s="73">
        <v>0</v>
      </c>
      <c r="ER16" s="73">
        <v>0</v>
      </c>
      <c r="ES16" s="73">
        <v>0</v>
      </c>
      <c r="ET16" s="73">
        <v>36.005000000000003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11.837999999999999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8.234</v>
      </c>
      <c r="GD16" s="73">
        <v>0</v>
      </c>
      <c r="GE16" s="73">
        <v>0</v>
      </c>
      <c r="GF16" s="73">
        <v>0</v>
      </c>
      <c r="GG16" s="73">
        <v>0</v>
      </c>
      <c r="GH16" s="73">
        <v>0</v>
      </c>
      <c r="GI16" s="73">
        <v>0</v>
      </c>
      <c r="GJ16" s="73">
        <v>0</v>
      </c>
      <c r="GK16" s="73">
        <v>0</v>
      </c>
      <c r="GL16" s="73">
        <v>0</v>
      </c>
      <c r="GM16" s="73">
        <v>13.351000000000001</v>
      </c>
      <c r="GN16" s="73">
        <v>0</v>
      </c>
      <c r="GO16" s="73">
        <v>6.33</v>
      </c>
      <c r="GP16" s="73">
        <v>0</v>
      </c>
      <c r="GQ16" s="73">
        <v>0</v>
      </c>
      <c r="GR16" s="73">
        <v>0</v>
      </c>
      <c r="GS16" s="73">
        <v>0</v>
      </c>
      <c r="GT16" s="73">
        <v>39.764000000000003</v>
      </c>
      <c r="GU16" s="73">
        <v>0</v>
      </c>
      <c r="GV16" s="73">
        <v>0</v>
      </c>
      <c r="GW16" s="73">
        <v>0</v>
      </c>
      <c r="GX16" s="73">
        <v>0</v>
      </c>
      <c r="GY16" s="73">
        <v>0</v>
      </c>
      <c r="GZ16" s="73">
        <v>2.4649999999999999</v>
      </c>
      <c r="HA16" s="73">
        <v>0</v>
      </c>
      <c r="HB16" s="73">
        <v>0</v>
      </c>
      <c r="HC16" s="73">
        <v>0</v>
      </c>
      <c r="HD16" s="73">
        <v>0</v>
      </c>
      <c r="HE16" s="73">
        <v>0</v>
      </c>
      <c r="HF16" s="73">
        <v>0</v>
      </c>
      <c r="HG16" s="73">
        <v>0</v>
      </c>
      <c r="HH16" s="73">
        <v>0</v>
      </c>
      <c r="HI16" s="73">
        <v>0</v>
      </c>
      <c r="HJ16" s="73">
        <v>0</v>
      </c>
      <c r="HK16" s="73">
        <v>152.499</v>
      </c>
      <c r="HL16" s="73">
        <v>36.005000000000003</v>
      </c>
      <c r="HM16" s="73">
        <v>0</v>
      </c>
      <c r="HN16" s="73">
        <v>0</v>
      </c>
      <c r="HO16" s="73">
        <v>11.837999999999999</v>
      </c>
      <c r="HP16" s="73">
        <v>0</v>
      </c>
      <c r="HQ16" s="73">
        <v>0</v>
      </c>
      <c r="HR16" s="73">
        <v>8.234</v>
      </c>
      <c r="HS16" s="73">
        <v>0</v>
      </c>
      <c r="HT16" s="73">
        <v>0</v>
      </c>
      <c r="HU16" s="73">
        <v>13.351000000000001</v>
      </c>
      <c r="HV16" s="73">
        <v>6.33</v>
      </c>
      <c r="HW16" s="73">
        <v>0</v>
      </c>
      <c r="HX16" s="73">
        <v>42.228999999999999</v>
      </c>
      <c r="HY16" s="73">
        <v>0</v>
      </c>
      <c r="HZ16" s="73">
        <v>0</v>
      </c>
      <c r="IA16" s="73">
        <v>0</v>
      </c>
      <c r="IB16" s="73">
        <v>0</v>
      </c>
      <c r="IC16" s="73">
        <v>0</v>
      </c>
      <c r="ID16" s="73">
        <v>0</v>
      </c>
      <c r="IE16" s="73">
        <v>0</v>
      </c>
      <c r="IF16" s="73">
        <v>152.499</v>
      </c>
      <c r="IG16" s="73">
        <v>36.005000000000003</v>
      </c>
      <c r="IH16" s="73">
        <v>0</v>
      </c>
      <c r="II16" s="73">
        <v>0</v>
      </c>
      <c r="IJ16" s="73">
        <v>11.837999999999999</v>
      </c>
      <c r="IK16" s="73">
        <v>0</v>
      </c>
      <c r="IL16" s="73">
        <v>0</v>
      </c>
      <c r="IM16" s="73">
        <v>8.234</v>
      </c>
      <c r="IN16" s="73">
        <v>0</v>
      </c>
      <c r="IO16" s="73">
        <v>0</v>
      </c>
      <c r="IP16" s="73">
        <v>13.351000000000001</v>
      </c>
      <c r="IQ16" s="73">
        <v>6.33</v>
      </c>
      <c r="IR16" s="73">
        <v>0</v>
      </c>
      <c r="IS16" s="73">
        <v>42.228999999999999</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2</v>
      </c>
      <c r="JM16" s="71">
        <v>1</v>
      </c>
      <c r="JN16" s="71">
        <v>1</v>
      </c>
      <c r="JO16" s="71">
        <v>0</v>
      </c>
      <c r="JP16" s="71">
        <v>0</v>
      </c>
      <c r="JQ16" s="71">
        <v>2</v>
      </c>
      <c r="JR16" s="71">
        <v>0</v>
      </c>
      <c r="JS16" s="71">
        <v>0</v>
      </c>
      <c r="JT16" s="71">
        <v>0</v>
      </c>
      <c r="JU16" s="71">
        <v>1</v>
      </c>
      <c r="JV16" s="71">
        <v>0</v>
      </c>
      <c r="JW16" s="71">
        <v>0</v>
      </c>
      <c r="JX16" s="71">
        <v>0</v>
      </c>
      <c r="JY16" s="71">
        <v>1</v>
      </c>
      <c r="JZ16" s="71">
        <v>0</v>
      </c>
      <c r="KA16" s="71">
        <v>0</v>
      </c>
      <c r="KB16" s="71">
        <v>0</v>
      </c>
      <c r="KC16" s="71">
        <v>0</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2</v>
      </c>
      <c r="LZ16" s="71">
        <v>0</v>
      </c>
      <c r="MA16" s="71">
        <v>2</v>
      </c>
      <c r="MB16" s="71">
        <v>0</v>
      </c>
      <c r="MC16" s="71">
        <v>0</v>
      </c>
      <c r="MD16" s="71">
        <v>0</v>
      </c>
      <c r="ME16" s="71">
        <v>0</v>
      </c>
      <c r="MF16" s="71">
        <v>1</v>
      </c>
      <c r="MG16" s="71">
        <v>0</v>
      </c>
      <c r="MH16" s="71">
        <v>0</v>
      </c>
      <c r="MI16" s="71">
        <v>0</v>
      </c>
      <c r="MJ16" s="71">
        <v>0</v>
      </c>
      <c r="MK16" s="71">
        <v>0</v>
      </c>
      <c r="ML16" s="71">
        <v>1</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2</v>
      </c>
      <c r="NN16" s="71">
        <v>1</v>
      </c>
      <c r="NO16" s="71">
        <v>1</v>
      </c>
      <c r="NP16" s="71">
        <v>0</v>
      </c>
      <c r="NQ16" s="71">
        <v>0</v>
      </c>
      <c r="NR16" s="71">
        <v>2</v>
      </c>
      <c r="NS16" s="71">
        <v>0</v>
      </c>
      <c r="NT16" s="71">
        <v>0</v>
      </c>
      <c r="NU16" s="71">
        <v>0</v>
      </c>
      <c r="NV16" s="71">
        <v>1</v>
      </c>
      <c r="NW16" s="71">
        <v>0</v>
      </c>
      <c r="NX16" s="71">
        <v>0</v>
      </c>
      <c r="NY16" s="71">
        <v>0</v>
      </c>
      <c r="NZ16" s="71">
        <v>1</v>
      </c>
      <c r="OA16" s="71">
        <v>0</v>
      </c>
      <c r="OB16" s="71">
        <v>0</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2</v>
      </c>
      <c r="QA16" s="71">
        <v>0</v>
      </c>
      <c r="QB16" s="71">
        <v>2</v>
      </c>
      <c r="QC16" s="71">
        <v>0</v>
      </c>
      <c r="QD16" s="71">
        <v>0</v>
      </c>
      <c r="QE16" s="71">
        <v>0</v>
      </c>
      <c r="QF16" s="71">
        <v>0</v>
      </c>
      <c r="QG16" s="71">
        <v>1</v>
      </c>
      <c r="QH16" s="71">
        <v>0</v>
      </c>
      <c r="QI16" s="71">
        <v>0</v>
      </c>
      <c r="QJ16" s="71">
        <v>0</v>
      </c>
      <c r="QK16" s="71">
        <v>0</v>
      </c>
      <c r="QL16" s="71">
        <v>0</v>
      </c>
      <c r="QM16" s="71">
        <v>1</v>
      </c>
      <c r="QN16" s="71">
        <v>0</v>
      </c>
      <c r="QO16" s="71">
        <v>0</v>
      </c>
      <c r="QP16" s="71">
        <v>0</v>
      </c>
      <c r="QQ16" s="71">
        <v>0</v>
      </c>
      <c r="QR16" s="71">
        <v>0</v>
      </c>
      <c r="QS16" s="71">
        <v>0</v>
      </c>
      <c r="QT16" s="71">
        <v>0</v>
      </c>
      <c r="QU16" s="71">
        <v>0</v>
      </c>
      <c r="QV16" s="71">
        <v>0</v>
      </c>
      <c r="QW16" s="71">
        <v>0</v>
      </c>
      <c r="QX16" s="71">
        <v>11</v>
      </c>
      <c r="QY16" s="71">
        <v>3</v>
      </c>
      <c r="QZ16" s="71">
        <v>0</v>
      </c>
      <c r="RA16" s="71">
        <v>0</v>
      </c>
      <c r="RB16" s="71">
        <v>3</v>
      </c>
      <c r="RC16" s="71">
        <v>0</v>
      </c>
      <c r="RD16" s="71">
        <v>0</v>
      </c>
      <c r="RE16" s="71">
        <v>1</v>
      </c>
      <c r="RF16" s="71">
        <v>0</v>
      </c>
      <c r="RG16" s="71">
        <v>0</v>
      </c>
      <c r="RH16" s="71">
        <v>2</v>
      </c>
      <c r="RI16" s="71">
        <v>2</v>
      </c>
      <c r="RJ16" s="71">
        <v>0</v>
      </c>
      <c r="RK16" s="71">
        <v>2</v>
      </c>
      <c r="RL16" s="71">
        <v>0</v>
      </c>
      <c r="RM16" s="71">
        <v>0</v>
      </c>
      <c r="RN16" s="71">
        <v>0</v>
      </c>
      <c r="RO16" s="71">
        <v>0</v>
      </c>
      <c r="RP16" s="71">
        <v>0</v>
      </c>
      <c r="RQ16" s="71">
        <v>0</v>
      </c>
      <c r="RR16" s="71">
        <v>0</v>
      </c>
      <c r="RS16" s="71">
        <v>11</v>
      </c>
      <c r="RT16" s="71">
        <v>3</v>
      </c>
      <c r="RU16" s="71">
        <v>0</v>
      </c>
      <c r="RV16" s="71">
        <v>0</v>
      </c>
      <c r="RW16" s="71">
        <v>3</v>
      </c>
      <c r="RX16" s="71">
        <v>0</v>
      </c>
      <c r="RY16" s="71">
        <v>0</v>
      </c>
      <c r="RZ16" s="71">
        <v>1</v>
      </c>
      <c r="SA16" s="71">
        <v>0</v>
      </c>
      <c r="SB16" s="71">
        <v>0</v>
      </c>
      <c r="SC16" s="71">
        <v>2</v>
      </c>
      <c r="SD16" s="71">
        <v>2</v>
      </c>
      <c r="SE16" s="71">
        <v>0</v>
      </c>
      <c r="SF16" s="71">
        <v>2</v>
      </c>
      <c r="SG16" s="71">
        <v>0</v>
      </c>
      <c r="SH16" s="71">
        <v>0</v>
      </c>
    </row>
    <row r="17" spans="1:502">
      <c r="A17" s="16" t="s">
        <v>1919</v>
      </c>
      <c r="B17" s="70">
        <v>9</v>
      </c>
      <c r="C17" s="70">
        <v>9</v>
      </c>
      <c r="D17" s="70">
        <v>1</v>
      </c>
      <c r="E17" s="70">
        <v>2012</v>
      </c>
      <c r="F17" s="70" t="s">
        <v>179</v>
      </c>
      <c r="G17" s="1073" t="s">
        <v>1910</v>
      </c>
      <c r="H17" s="70" t="s">
        <v>1911</v>
      </c>
      <c r="I17" s="1066"/>
      <c r="J17" s="73">
        <v>0</v>
      </c>
      <c r="K17" s="73">
        <v>0</v>
      </c>
      <c r="L17" s="73">
        <v>0</v>
      </c>
      <c r="M17" s="73">
        <v>0</v>
      </c>
      <c r="N17" s="73">
        <v>0</v>
      </c>
      <c r="O17" s="73">
        <v>0</v>
      </c>
      <c r="P17" s="73">
        <v>0</v>
      </c>
      <c r="Q17" s="73">
        <v>0</v>
      </c>
      <c r="R17" s="73">
        <v>48.985999999999997</v>
      </c>
      <c r="S17" s="73">
        <v>0</v>
      </c>
      <c r="T17" s="73">
        <v>0</v>
      </c>
      <c r="U17" s="73">
        <v>0</v>
      </c>
      <c r="V17" s="73">
        <v>0</v>
      </c>
      <c r="W17" s="73">
        <v>0</v>
      </c>
      <c r="X17" s="73">
        <v>0</v>
      </c>
      <c r="Y17" s="73">
        <v>22.324000000000002</v>
      </c>
      <c r="Z17" s="73">
        <v>3.3239999999999998</v>
      </c>
      <c r="AA17" s="73">
        <v>6.2969999999999997</v>
      </c>
      <c r="AB17" s="73">
        <v>0</v>
      </c>
      <c r="AC17" s="73">
        <v>0</v>
      </c>
      <c r="AD17" s="73">
        <v>60.148000000000003</v>
      </c>
      <c r="AE17" s="73">
        <v>0</v>
      </c>
      <c r="AF17" s="73">
        <v>0</v>
      </c>
      <c r="AG17" s="73">
        <v>0</v>
      </c>
      <c r="AH17" s="73">
        <v>0</v>
      </c>
      <c r="AI17" s="73">
        <v>0</v>
      </c>
      <c r="AJ17" s="73">
        <v>0</v>
      </c>
      <c r="AK17" s="73">
        <v>0</v>
      </c>
      <c r="AL17" s="73">
        <v>0</v>
      </c>
      <c r="AM17" s="73">
        <v>29.12</v>
      </c>
      <c r="AN17" s="73">
        <v>0</v>
      </c>
      <c r="AO17" s="73">
        <v>0</v>
      </c>
      <c r="AP17" s="73">
        <v>0</v>
      </c>
      <c r="AQ17" s="73">
        <v>0</v>
      </c>
      <c r="AR17" s="73">
        <v>0</v>
      </c>
      <c r="AS17" s="73">
        <v>42.198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12.183</v>
      </c>
      <c r="BN17" s="73">
        <v>0</v>
      </c>
      <c r="BO17" s="73">
        <v>0</v>
      </c>
      <c r="BP17" s="73">
        <v>0</v>
      </c>
      <c r="BQ17" s="73">
        <v>0</v>
      </c>
      <c r="BR17" s="73">
        <v>0</v>
      </c>
      <c r="BS17" s="73">
        <v>0</v>
      </c>
      <c r="BT17" s="73">
        <v>0</v>
      </c>
      <c r="BU17" s="73">
        <v>0</v>
      </c>
      <c r="BV17" s="73">
        <v>0</v>
      </c>
      <c r="BW17" s="73">
        <v>0</v>
      </c>
      <c r="BX17" s="73">
        <v>0</v>
      </c>
      <c r="BY17" s="73">
        <v>0</v>
      </c>
      <c r="BZ17" s="73">
        <v>0</v>
      </c>
      <c r="CA17" s="73">
        <v>0</v>
      </c>
      <c r="CB17" s="73">
        <v>10.34</v>
      </c>
      <c r="CC17" s="73">
        <v>0</v>
      </c>
      <c r="CD17" s="73">
        <v>0</v>
      </c>
      <c r="CE17" s="73">
        <v>0</v>
      </c>
      <c r="CF17" s="73">
        <v>0</v>
      </c>
      <c r="CG17" s="73">
        <v>0</v>
      </c>
      <c r="CH17" s="73">
        <v>0</v>
      </c>
      <c r="CI17" s="73">
        <v>0</v>
      </c>
      <c r="CJ17" s="73">
        <v>0</v>
      </c>
      <c r="CK17" s="73">
        <v>0</v>
      </c>
      <c r="CL17" s="73">
        <v>16.373000000000001</v>
      </c>
      <c r="CM17" s="73">
        <v>0</v>
      </c>
      <c r="CN17" s="73">
        <v>7.5940000000000003</v>
      </c>
      <c r="CO17" s="73">
        <v>0</v>
      </c>
      <c r="CP17" s="73">
        <v>0</v>
      </c>
      <c r="CQ17" s="73">
        <v>0</v>
      </c>
      <c r="CR17" s="73">
        <v>0</v>
      </c>
      <c r="CS17" s="73">
        <v>38.015999999999998</v>
      </c>
      <c r="CT17" s="73">
        <v>0</v>
      </c>
      <c r="CU17" s="73">
        <v>0</v>
      </c>
      <c r="CV17" s="73">
        <v>0</v>
      </c>
      <c r="CW17" s="73">
        <v>0</v>
      </c>
      <c r="CX17" s="73">
        <v>0</v>
      </c>
      <c r="CY17" s="73">
        <v>3.234</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48.985999999999997</v>
      </c>
      <c r="DT17" s="73">
        <v>0</v>
      </c>
      <c r="DU17" s="73">
        <v>0</v>
      </c>
      <c r="DV17" s="73">
        <v>0</v>
      </c>
      <c r="DW17" s="73">
        <v>0</v>
      </c>
      <c r="DX17" s="73">
        <v>0</v>
      </c>
      <c r="DY17" s="73">
        <v>0</v>
      </c>
      <c r="DZ17" s="73">
        <v>22.324000000000002</v>
      </c>
      <c r="EA17" s="73">
        <v>3.3239999999999998</v>
      </c>
      <c r="EB17" s="73">
        <v>6.2969999999999997</v>
      </c>
      <c r="EC17" s="73">
        <v>0</v>
      </c>
      <c r="ED17" s="73">
        <v>0</v>
      </c>
      <c r="EE17" s="73">
        <v>60.148000000000003</v>
      </c>
      <c r="EF17" s="73">
        <v>0</v>
      </c>
      <c r="EG17" s="73">
        <v>0</v>
      </c>
      <c r="EH17" s="73">
        <v>0</v>
      </c>
      <c r="EI17" s="73">
        <v>0</v>
      </c>
      <c r="EJ17" s="73">
        <v>0</v>
      </c>
      <c r="EK17" s="73">
        <v>0</v>
      </c>
      <c r="EL17" s="73">
        <v>0</v>
      </c>
      <c r="EM17" s="73">
        <v>0</v>
      </c>
      <c r="EN17" s="73">
        <v>29.12</v>
      </c>
      <c r="EO17" s="73">
        <v>0</v>
      </c>
      <c r="EP17" s="73">
        <v>0</v>
      </c>
      <c r="EQ17" s="73">
        <v>0</v>
      </c>
      <c r="ER17" s="73">
        <v>0</v>
      </c>
      <c r="ES17" s="73">
        <v>0</v>
      </c>
      <c r="ET17" s="73">
        <v>42.198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12.183</v>
      </c>
      <c r="FO17" s="73">
        <v>0</v>
      </c>
      <c r="FP17" s="73">
        <v>0</v>
      </c>
      <c r="FQ17" s="73">
        <v>0</v>
      </c>
      <c r="FR17" s="73">
        <v>0</v>
      </c>
      <c r="FS17" s="73">
        <v>0</v>
      </c>
      <c r="FT17" s="73">
        <v>0</v>
      </c>
      <c r="FU17" s="73">
        <v>0</v>
      </c>
      <c r="FV17" s="73">
        <v>0</v>
      </c>
      <c r="FW17" s="73">
        <v>0</v>
      </c>
      <c r="FX17" s="73">
        <v>0</v>
      </c>
      <c r="FY17" s="73">
        <v>0</v>
      </c>
      <c r="FZ17" s="73">
        <v>0</v>
      </c>
      <c r="GA17" s="73">
        <v>0</v>
      </c>
      <c r="GB17" s="73">
        <v>0</v>
      </c>
      <c r="GC17" s="73">
        <v>10.34</v>
      </c>
      <c r="GD17" s="73">
        <v>0</v>
      </c>
      <c r="GE17" s="73">
        <v>0</v>
      </c>
      <c r="GF17" s="73">
        <v>0</v>
      </c>
      <c r="GG17" s="73">
        <v>0</v>
      </c>
      <c r="GH17" s="73">
        <v>0</v>
      </c>
      <c r="GI17" s="73">
        <v>0</v>
      </c>
      <c r="GJ17" s="73">
        <v>0</v>
      </c>
      <c r="GK17" s="73">
        <v>0</v>
      </c>
      <c r="GL17" s="73">
        <v>0</v>
      </c>
      <c r="GM17" s="73">
        <v>16.373000000000001</v>
      </c>
      <c r="GN17" s="73">
        <v>0</v>
      </c>
      <c r="GO17" s="73">
        <v>7.5940000000000003</v>
      </c>
      <c r="GP17" s="73">
        <v>0</v>
      </c>
      <c r="GQ17" s="73">
        <v>0</v>
      </c>
      <c r="GR17" s="73">
        <v>0</v>
      </c>
      <c r="GS17" s="73">
        <v>0</v>
      </c>
      <c r="GT17" s="73">
        <v>38.015999999999998</v>
      </c>
      <c r="GU17" s="73">
        <v>0</v>
      </c>
      <c r="GV17" s="73">
        <v>0</v>
      </c>
      <c r="GW17" s="73">
        <v>0</v>
      </c>
      <c r="GX17" s="73">
        <v>0</v>
      </c>
      <c r="GY17" s="73">
        <v>0</v>
      </c>
      <c r="GZ17" s="73">
        <v>3.234</v>
      </c>
      <c r="HA17" s="73">
        <v>0</v>
      </c>
      <c r="HB17" s="73">
        <v>0</v>
      </c>
      <c r="HC17" s="73">
        <v>0</v>
      </c>
      <c r="HD17" s="73">
        <v>0</v>
      </c>
      <c r="HE17" s="73">
        <v>0</v>
      </c>
      <c r="HF17" s="73">
        <v>0</v>
      </c>
      <c r="HG17" s="73">
        <v>0</v>
      </c>
      <c r="HH17" s="73">
        <v>0</v>
      </c>
      <c r="HI17" s="73">
        <v>0</v>
      </c>
      <c r="HJ17" s="73">
        <v>0</v>
      </c>
      <c r="HK17" s="73">
        <v>170.19900000000001</v>
      </c>
      <c r="HL17" s="73">
        <v>42.198</v>
      </c>
      <c r="HM17" s="73">
        <v>0</v>
      </c>
      <c r="HN17" s="73">
        <v>0</v>
      </c>
      <c r="HO17" s="73">
        <v>12.183</v>
      </c>
      <c r="HP17" s="73">
        <v>0</v>
      </c>
      <c r="HQ17" s="73">
        <v>0</v>
      </c>
      <c r="HR17" s="73">
        <v>10.34</v>
      </c>
      <c r="HS17" s="73">
        <v>0</v>
      </c>
      <c r="HT17" s="73">
        <v>0</v>
      </c>
      <c r="HU17" s="73">
        <v>16.373000000000001</v>
      </c>
      <c r="HV17" s="73">
        <v>7.5940000000000003</v>
      </c>
      <c r="HW17" s="73">
        <v>0</v>
      </c>
      <c r="HX17" s="73">
        <v>41.25</v>
      </c>
      <c r="HY17" s="73">
        <v>0</v>
      </c>
      <c r="HZ17" s="73">
        <v>0</v>
      </c>
      <c r="IA17" s="73">
        <v>0</v>
      </c>
      <c r="IB17" s="73">
        <v>0</v>
      </c>
      <c r="IC17" s="73">
        <v>0</v>
      </c>
      <c r="ID17" s="73">
        <v>0</v>
      </c>
      <c r="IE17" s="73">
        <v>0</v>
      </c>
      <c r="IF17" s="73">
        <v>170.19900000000001</v>
      </c>
      <c r="IG17" s="73">
        <v>42.198</v>
      </c>
      <c r="IH17" s="73">
        <v>0</v>
      </c>
      <c r="II17" s="73">
        <v>0</v>
      </c>
      <c r="IJ17" s="73">
        <v>12.183</v>
      </c>
      <c r="IK17" s="73">
        <v>0</v>
      </c>
      <c r="IL17" s="73">
        <v>0</v>
      </c>
      <c r="IM17" s="73">
        <v>10.34</v>
      </c>
      <c r="IN17" s="73">
        <v>0</v>
      </c>
      <c r="IO17" s="73">
        <v>0</v>
      </c>
      <c r="IP17" s="73">
        <v>16.373000000000001</v>
      </c>
      <c r="IQ17" s="73">
        <v>7.5940000000000003</v>
      </c>
      <c r="IR17" s="73">
        <v>0</v>
      </c>
      <c r="IS17" s="73">
        <v>41.25</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2</v>
      </c>
      <c r="JM17" s="71">
        <v>1</v>
      </c>
      <c r="JN17" s="71">
        <v>1</v>
      </c>
      <c r="JO17" s="71">
        <v>0</v>
      </c>
      <c r="JP17" s="71">
        <v>0</v>
      </c>
      <c r="JQ17" s="71">
        <v>2</v>
      </c>
      <c r="JR17" s="71">
        <v>0</v>
      </c>
      <c r="JS17" s="71">
        <v>0</v>
      </c>
      <c r="JT17" s="71">
        <v>0</v>
      </c>
      <c r="JU17" s="71">
        <v>0</v>
      </c>
      <c r="JV17" s="71">
        <v>0</v>
      </c>
      <c r="JW17" s="71">
        <v>0</v>
      </c>
      <c r="JX17" s="71">
        <v>0</v>
      </c>
      <c r="JY17" s="71">
        <v>0</v>
      </c>
      <c r="JZ17" s="71">
        <v>1</v>
      </c>
      <c r="KA17" s="71">
        <v>0</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2</v>
      </c>
      <c r="LZ17" s="71">
        <v>0</v>
      </c>
      <c r="MA17" s="71">
        <v>2</v>
      </c>
      <c r="MB17" s="71">
        <v>0</v>
      </c>
      <c r="MC17" s="71">
        <v>0</v>
      </c>
      <c r="MD17" s="71">
        <v>0</v>
      </c>
      <c r="ME17" s="71">
        <v>0</v>
      </c>
      <c r="MF17" s="71">
        <v>1</v>
      </c>
      <c r="MG17" s="71">
        <v>0</v>
      </c>
      <c r="MH17" s="71">
        <v>0</v>
      </c>
      <c r="MI17" s="71">
        <v>0</v>
      </c>
      <c r="MJ17" s="71">
        <v>0</v>
      </c>
      <c r="MK17" s="71">
        <v>0</v>
      </c>
      <c r="ML17" s="71">
        <v>1</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2</v>
      </c>
      <c r="NN17" s="71">
        <v>1</v>
      </c>
      <c r="NO17" s="71">
        <v>1</v>
      </c>
      <c r="NP17" s="71">
        <v>0</v>
      </c>
      <c r="NQ17" s="71">
        <v>0</v>
      </c>
      <c r="NR17" s="71">
        <v>2</v>
      </c>
      <c r="NS17" s="71">
        <v>0</v>
      </c>
      <c r="NT17" s="71">
        <v>0</v>
      </c>
      <c r="NU17" s="71">
        <v>0</v>
      </c>
      <c r="NV17" s="71">
        <v>0</v>
      </c>
      <c r="NW17" s="71">
        <v>0</v>
      </c>
      <c r="NX17" s="71">
        <v>0</v>
      </c>
      <c r="NY17" s="71">
        <v>0</v>
      </c>
      <c r="NZ17" s="71">
        <v>0</v>
      </c>
      <c r="OA17" s="71">
        <v>1</v>
      </c>
      <c r="OB17" s="71">
        <v>0</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2</v>
      </c>
      <c r="QA17" s="71">
        <v>0</v>
      </c>
      <c r="QB17" s="71">
        <v>2</v>
      </c>
      <c r="QC17" s="71">
        <v>0</v>
      </c>
      <c r="QD17" s="71">
        <v>0</v>
      </c>
      <c r="QE17" s="71">
        <v>0</v>
      </c>
      <c r="QF17" s="71">
        <v>0</v>
      </c>
      <c r="QG17" s="71">
        <v>1</v>
      </c>
      <c r="QH17" s="71">
        <v>0</v>
      </c>
      <c r="QI17" s="71">
        <v>0</v>
      </c>
      <c r="QJ17" s="71">
        <v>0</v>
      </c>
      <c r="QK17" s="71">
        <v>0</v>
      </c>
      <c r="QL17" s="71">
        <v>0</v>
      </c>
      <c r="QM17" s="71">
        <v>1</v>
      </c>
      <c r="QN17" s="71">
        <v>0</v>
      </c>
      <c r="QO17" s="71">
        <v>0</v>
      </c>
      <c r="QP17" s="71">
        <v>0</v>
      </c>
      <c r="QQ17" s="71">
        <v>0</v>
      </c>
      <c r="QR17" s="71">
        <v>0</v>
      </c>
      <c r="QS17" s="71">
        <v>0</v>
      </c>
      <c r="QT17" s="71">
        <v>0</v>
      </c>
      <c r="QU17" s="71">
        <v>0</v>
      </c>
      <c r="QV17" s="71">
        <v>0</v>
      </c>
      <c r="QW17" s="71">
        <v>0</v>
      </c>
      <c r="QX17" s="71">
        <v>10</v>
      </c>
      <c r="QY17" s="71">
        <v>3</v>
      </c>
      <c r="QZ17" s="71">
        <v>0</v>
      </c>
      <c r="RA17" s="71">
        <v>0</v>
      </c>
      <c r="RB17" s="71">
        <v>3</v>
      </c>
      <c r="RC17" s="71">
        <v>0</v>
      </c>
      <c r="RD17" s="71">
        <v>0</v>
      </c>
      <c r="RE17" s="71">
        <v>1</v>
      </c>
      <c r="RF17" s="71">
        <v>0</v>
      </c>
      <c r="RG17" s="71">
        <v>0</v>
      </c>
      <c r="RH17" s="71">
        <v>2</v>
      </c>
      <c r="RI17" s="71">
        <v>2</v>
      </c>
      <c r="RJ17" s="71">
        <v>0</v>
      </c>
      <c r="RK17" s="71">
        <v>2</v>
      </c>
      <c r="RL17" s="71">
        <v>0</v>
      </c>
      <c r="RM17" s="71">
        <v>0</v>
      </c>
      <c r="RN17" s="71">
        <v>0</v>
      </c>
      <c r="RO17" s="71">
        <v>0</v>
      </c>
      <c r="RP17" s="71">
        <v>0</v>
      </c>
      <c r="RQ17" s="71">
        <v>0</v>
      </c>
      <c r="RR17" s="71">
        <v>0</v>
      </c>
      <c r="RS17" s="71">
        <v>10</v>
      </c>
      <c r="RT17" s="71">
        <v>3</v>
      </c>
      <c r="RU17" s="71">
        <v>0</v>
      </c>
      <c r="RV17" s="71">
        <v>0</v>
      </c>
      <c r="RW17" s="71">
        <v>3</v>
      </c>
      <c r="RX17" s="71">
        <v>0</v>
      </c>
      <c r="RY17" s="71">
        <v>0</v>
      </c>
      <c r="RZ17" s="71">
        <v>1</v>
      </c>
      <c r="SA17" s="71">
        <v>0</v>
      </c>
      <c r="SB17" s="71">
        <v>0</v>
      </c>
      <c r="SC17" s="71">
        <v>2</v>
      </c>
      <c r="SD17" s="71">
        <v>2</v>
      </c>
      <c r="SE17" s="71">
        <v>0</v>
      </c>
      <c r="SF17" s="71">
        <v>2</v>
      </c>
      <c r="SG17" s="71">
        <v>0</v>
      </c>
      <c r="SH17" s="71">
        <v>0</v>
      </c>
    </row>
    <row r="18" spans="1:502">
      <c r="A18" s="16" t="s">
        <v>1920</v>
      </c>
      <c r="B18" s="70">
        <v>10</v>
      </c>
      <c r="C18" s="70">
        <v>10</v>
      </c>
      <c r="D18" s="70">
        <v>1</v>
      </c>
      <c r="E18" s="70">
        <v>2013</v>
      </c>
      <c r="F18" s="70" t="s">
        <v>180</v>
      </c>
      <c r="G18" s="1073" t="s">
        <v>1910</v>
      </c>
      <c r="H18" s="70" t="s">
        <v>1911</v>
      </c>
      <c r="I18" s="1066"/>
      <c r="J18" s="73">
        <v>0</v>
      </c>
      <c r="K18" s="73">
        <v>0</v>
      </c>
      <c r="L18" s="73">
        <v>0</v>
      </c>
      <c r="M18" s="73">
        <v>0</v>
      </c>
      <c r="N18" s="73">
        <v>0</v>
      </c>
      <c r="O18" s="73">
        <v>0</v>
      </c>
      <c r="P18" s="73">
        <v>0</v>
      </c>
      <c r="Q18" s="73">
        <v>0</v>
      </c>
      <c r="R18" s="73">
        <v>53.451000000000001</v>
      </c>
      <c r="S18" s="73">
        <v>0</v>
      </c>
      <c r="T18" s="73">
        <v>0</v>
      </c>
      <c r="U18" s="73">
        <v>0</v>
      </c>
      <c r="V18" s="73">
        <v>0</v>
      </c>
      <c r="W18" s="73">
        <v>0</v>
      </c>
      <c r="X18" s="73">
        <v>0</v>
      </c>
      <c r="Y18" s="73">
        <v>28.867999999999999</v>
      </c>
      <c r="Z18" s="73">
        <v>6.585</v>
      </c>
      <c r="AA18" s="73">
        <v>7.1840000000000002</v>
      </c>
      <c r="AB18" s="73">
        <v>0</v>
      </c>
      <c r="AC18" s="73">
        <v>0</v>
      </c>
      <c r="AD18" s="73">
        <v>19.722999999999999</v>
      </c>
      <c r="AE18" s="73">
        <v>0</v>
      </c>
      <c r="AF18" s="73">
        <v>0</v>
      </c>
      <c r="AG18" s="73">
        <v>0</v>
      </c>
      <c r="AH18" s="73">
        <v>5.8360000000000003</v>
      </c>
      <c r="AI18" s="73">
        <v>0</v>
      </c>
      <c r="AJ18" s="73">
        <v>0</v>
      </c>
      <c r="AK18" s="73">
        <v>0</v>
      </c>
      <c r="AL18" s="73">
        <v>0</v>
      </c>
      <c r="AM18" s="73">
        <v>0</v>
      </c>
      <c r="AN18" s="73">
        <v>0</v>
      </c>
      <c r="AO18" s="73">
        <v>0</v>
      </c>
      <c r="AP18" s="73">
        <v>0</v>
      </c>
      <c r="AQ18" s="73">
        <v>0</v>
      </c>
      <c r="AR18" s="73">
        <v>0</v>
      </c>
      <c r="AS18" s="73">
        <v>44.863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13.071999999999999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11.031000000000001</v>
      </c>
      <c r="CC18" s="73">
        <v>0</v>
      </c>
      <c r="CD18" s="73">
        <v>0</v>
      </c>
      <c r="CE18" s="73">
        <v>0</v>
      </c>
      <c r="CF18" s="73">
        <v>0</v>
      </c>
      <c r="CG18" s="73">
        <v>0</v>
      </c>
      <c r="CH18" s="73">
        <v>0</v>
      </c>
      <c r="CI18" s="73">
        <v>0</v>
      </c>
      <c r="CJ18" s="73">
        <v>0</v>
      </c>
      <c r="CK18" s="73">
        <v>0</v>
      </c>
      <c r="CL18" s="73">
        <v>18.399999999999999</v>
      </c>
      <c r="CM18" s="73">
        <v>0</v>
      </c>
      <c r="CN18" s="73">
        <v>8.266</v>
      </c>
      <c r="CO18" s="73">
        <v>0</v>
      </c>
      <c r="CP18" s="73">
        <v>0</v>
      </c>
      <c r="CQ18" s="73">
        <v>0</v>
      </c>
      <c r="CR18" s="73">
        <v>0</v>
      </c>
      <c r="CS18" s="73">
        <v>37.311</v>
      </c>
      <c r="CT18" s="73">
        <v>0</v>
      </c>
      <c r="CU18" s="73">
        <v>0</v>
      </c>
      <c r="CV18" s="73">
        <v>0</v>
      </c>
      <c r="CW18" s="73">
        <v>0</v>
      </c>
      <c r="CX18" s="73">
        <v>0</v>
      </c>
      <c r="CY18" s="73">
        <v>4.3239999999999998</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53.451000000000001</v>
      </c>
      <c r="DT18" s="73">
        <v>0</v>
      </c>
      <c r="DU18" s="73">
        <v>0</v>
      </c>
      <c r="DV18" s="73">
        <v>0</v>
      </c>
      <c r="DW18" s="73">
        <v>0</v>
      </c>
      <c r="DX18" s="73">
        <v>0</v>
      </c>
      <c r="DY18" s="73">
        <v>0</v>
      </c>
      <c r="DZ18" s="73">
        <v>28.867999999999999</v>
      </c>
      <c r="EA18" s="73">
        <v>6.585</v>
      </c>
      <c r="EB18" s="73">
        <v>7.1840000000000002</v>
      </c>
      <c r="EC18" s="73">
        <v>0</v>
      </c>
      <c r="ED18" s="73">
        <v>0</v>
      </c>
      <c r="EE18" s="73">
        <v>19.722999999999999</v>
      </c>
      <c r="EF18" s="73">
        <v>0</v>
      </c>
      <c r="EG18" s="73">
        <v>0</v>
      </c>
      <c r="EH18" s="73">
        <v>0</v>
      </c>
      <c r="EI18" s="73">
        <v>5.8360000000000003</v>
      </c>
      <c r="EJ18" s="73">
        <v>0</v>
      </c>
      <c r="EK18" s="73">
        <v>0</v>
      </c>
      <c r="EL18" s="73">
        <v>0</v>
      </c>
      <c r="EM18" s="73">
        <v>0</v>
      </c>
      <c r="EN18" s="73">
        <v>0</v>
      </c>
      <c r="EO18" s="73">
        <v>0</v>
      </c>
      <c r="EP18" s="73">
        <v>0</v>
      </c>
      <c r="EQ18" s="73">
        <v>0</v>
      </c>
      <c r="ER18" s="73">
        <v>0</v>
      </c>
      <c r="ES18" s="73">
        <v>0</v>
      </c>
      <c r="ET18" s="73">
        <v>44.863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13.071999999999999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11.031000000000001</v>
      </c>
      <c r="GD18" s="73">
        <v>0</v>
      </c>
      <c r="GE18" s="73">
        <v>0</v>
      </c>
      <c r="GF18" s="73">
        <v>0</v>
      </c>
      <c r="GG18" s="73">
        <v>0</v>
      </c>
      <c r="GH18" s="73">
        <v>0</v>
      </c>
      <c r="GI18" s="73">
        <v>0</v>
      </c>
      <c r="GJ18" s="73">
        <v>0</v>
      </c>
      <c r="GK18" s="73">
        <v>0</v>
      </c>
      <c r="GL18" s="73">
        <v>0</v>
      </c>
      <c r="GM18" s="73">
        <v>18.399999999999999</v>
      </c>
      <c r="GN18" s="73">
        <v>0</v>
      </c>
      <c r="GO18" s="73">
        <v>8.266</v>
      </c>
      <c r="GP18" s="73">
        <v>0</v>
      </c>
      <c r="GQ18" s="73">
        <v>0</v>
      </c>
      <c r="GR18" s="73">
        <v>0</v>
      </c>
      <c r="GS18" s="73">
        <v>0</v>
      </c>
      <c r="GT18" s="73">
        <v>37.311</v>
      </c>
      <c r="GU18" s="73">
        <v>0</v>
      </c>
      <c r="GV18" s="73">
        <v>0</v>
      </c>
      <c r="GW18" s="73">
        <v>0</v>
      </c>
      <c r="GX18" s="73">
        <v>0</v>
      </c>
      <c r="GY18" s="73">
        <v>0</v>
      </c>
      <c r="GZ18" s="73">
        <v>4.3239999999999998</v>
      </c>
      <c r="HA18" s="73">
        <v>0</v>
      </c>
      <c r="HB18" s="73">
        <v>0</v>
      </c>
      <c r="HC18" s="73">
        <v>0</v>
      </c>
      <c r="HD18" s="73">
        <v>0</v>
      </c>
      <c r="HE18" s="73">
        <v>0</v>
      </c>
      <c r="HF18" s="73">
        <v>0</v>
      </c>
      <c r="HG18" s="73">
        <v>0</v>
      </c>
      <c r="HH18" s="73">
        <v>0</v>
      </c>
      <c r="HI18" s="73">
        <v>0</v>
      </c>
      <c r="HJ18" s="73">
        <v>0</v>
      </c>
      <c r="HK18" s="73">
        <v>121.64700000000001</v>
      </c>
      <c r="HL18" s="73">
        <v>44.863</v>
      </c>
      <c r="HM18" s="73">
        <v>0</v>
      </c>
      <c r="HN18" s="73">
        <v>0</v>
      </c>
      <c r="HO18" s="73">
        <v>13.071999999999999</v>
      </c>
      <c r="HP18" s="73">
        <v>0</v>
      </c>
      <c r="HQ18" s="73">
        <v>0</v>
      </c>
      <c r="HR18" s="73">
        <v>11.031000000000001</v>
      </c>
      <c r="HS18" s="73">
        <v>0</v>
      </c>
      <c r="HT18" s="73">
        <v>0</v>
      </c>
      <c r="HU18" s="73">
        <v>18.399999999999999</v>
      </c>
      <c r="HV18" s="73">
        <v>8.266</v>
      </c>
      <c r="HW18" s="73">
        <v>0</v>
      </c>
      <c r="HX18" s="73">
        <v>41.634999999999998</v>
      </c>
      <c r="HY18" s="73">
        <v>0</v>
      </c>
      <c r="HZ18" s="73">
        <v>0</v>
      </c>
      <c r="IA18" s="73">
        <v>0</v>
      </c>
      <c r="IB18" s="73">
        <v>0</v>
      </c>
      <c r="IC18" s="73">
        <v>0</v>
      </c>
      <c r="ID18" s="73">
        <v>0</v>
      </c>
      <c r="IE18" s="73">
        <v>0</v>
      </c>
      <c r="IF18" s="73">
        <v>121.64700000000001</v>
      </c>
      <c r="IG18" s="73">
        <v>44.863</v>
      </c>
      <c r="IH18" s="73">
        <v>0</v>
      </c>
      <c r="II18" s="73">
        <v>0</v>
      </c>
      <c r="IJ18" s="73">
        <v>13.071999999999999</v>
      </c>
      <c r="IK18" s="73">
        <v>0</v>
      </c>
      <c r="IL18" s="73">
        <v>0</v>
      </c>
      <c r="IM18" s="73">
        <v>11.031000000000001</v>
      </c>
      <c r="IN18" s="73">
        <v>0</v>
      </c>
      <c r="IO18" s="73">
        <v>0</v>
      </c>
      <c r="IP18" s="73">
        <v>18.399999999999999</v>
      </c>
      <c r="IQ18" s="73">
        <v>8.266</v>
      </c>
      <c r="IR18" s="73">
        <v>0</v>
      </c>
      <c r="IS18" s="73">
        <v>41.634999999999998</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3</v>
      </c>
      <c r="JM18" s="71">
        <v>1</v>
      </c>
      <c r="JN18" s="71">
        <v>1</v>
      </c>
      <c r="JO18" s="71">
        <v>0</v>
      </c>
      <c r="JP18" s="71">
        <v>0</v>
      </c>
      <c r="JQ18" s="71">
        <v>2</v>
      </c>
      <c r="JR18" s="71">
        <v>0</v>
      </c>
      <c r="JS18" s="71">
        <v>0</v>
      </c>
      <c r="JT18" s="71">
        <v>0</v>
      </c>
      <c r="JU18" s="71">
        <v>1</v>
      </c>
      <c r="JV18" s="71">
        <v>0</v>
      </c>
      <c r="JW18" s="71">
        <v>0</v>
      </c>
      <c r="JX18" s="71">
        <v>0</v>
      </c>
      <c r="JY18" s="71">
        <v>0</v>
      </c>
      <c r="JZ18" s="71">
        <v>0</v>
      </c>
      <c r="KA18" s="71">
        <v>0</v>
      </c>
      <c r="KB18" s="71">
        <v>0</v>
      </c>
      <c r="KC18" s="71">
        <v>0</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2</v>
      </c>
      <c r="LZ18" s="71">
        <v>0</v>
      </c>
      <c r="MA18" s="71">
        <v>2</v>
      </c>
      <c r="MB18" s="71">
        <v>0</v>
      </c>
      <c r="MC18" s="71">
        <v>0</v>
      </c>
      <c r="MD18" s="71">
        <v>0</v>
      </c>
      <c r="ME18" s="71">
        <v>0</v>
      </c>
      <c r="MF18" s="71">
        <v>1</v>
      </c>
      <c r="MG18" s="71">
        <v>0</v>
      </c>
      <c r="MH18" s="71">
        <v>0</v>
      </c>
      <c r="MI18" s="71">
        <v>0</v>
      </c>
      <c r="MJ18" s="71">
        <v>0</v>
      </c>
      <c r="MK18" s="71">
        <v>0</v>
      </c>
      <c r="ML18" s="71">
        <v>1</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3</v>
      </c>
      <c r="NN18" s="71">
        <v>1</v>
      </c>
      <c r="NO18" s="71">
        <v>1</v>
      </c>
      <c r="NP18" s="71">
        <v>0</v>
      </c>
      <c r="NQ18" s="71">
        <v>0</v>
      </c>
      <c r="NR18" s="71">
        <v>2</v>
      </c>
      <c r="NS18" s="71">
        <v>0</v>
      </c>
      <c r="NT18" s="71">
        <v>0</v>
      </c>
      <c r="NU18" s="71">
        <v>0</v>
      </c>
      <c r="NV18" s="71">
        <v>1</v>
      </c>
      <c r="NW18" s="71">
        <v>0</v>
      </c>
      <c r="NX18" s="71">
        <v>0</v>
      </c>
      <c r="NY18" s="71">
        <v>0</v>
      </c>
      <c r="NZ18" s="71">
        <v>0</v>
      </c>
      <c r="OA18" s="71">
        <v>0</v>
      </c>
      <c r="OB18" s="71">
        <v>0</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2</v>
      </c>
      <c r="QA18" s="71">
        <v>0</v>
      </c>
      <c r="QB18" s="71">
        <v>2</v>
      </c>
      <c r="QC18" s="71">
        <v>0</v>
      </c>
      <c r="QD18" s="71">
        <v>0</v>
      </c>
      <c r="QE18" s="71">
        <v>0</v>
      </c>
      <c r="QF18" s="71">
        <v>0</v>
      </c>
      <c r="QG18" s="71">
        <v>1</v>
      </c>
      <c r="QH18" s="71">
        <v>0</v>
      </c>
      <c r="QI18" s="71">
        <v>0</v>
      </c>
      <c r="QJ18" s="71">
        <v>0</v>
      </c>
      <c r="QK18" s="71">
        <v>0</v>
      </c>
      <c r="QL18" s="71">
        <v>0</v>
      </c>
      <c r="QM18" s="71">
        <v>1</v>
      </c>
      <c r="QN18" s="71">
        <v>0</v>
      </c>
      <c r="QO18" s="71">
        <v>0</v>
      </c>
      <c r="QP18" s="71">
        <v>0</v>
      </c>
      <c r="QQ18" s="71">
        <v>0</v>
      </c>
      <c r="QR18" s="71">
        <v>0</v>
      </c>
      <c r="QS18" s="71">
        <v>0</v>
      </c>
      <c r="QT18" s="71">
        <v>0</v>
      </c>
      <c r="QU18" s="71">
        <v>0</v>
      </c>
      <c r="QV18" s="71">
        <v>0</v>
      </c>
      <c r="QW18" s="71">
        <v>0</v>
      </c>
      <c r="QX18" s="71">
        <v>11</v>
      </c>
      <c r="QY18" s="71">
        <v>3</v>
      </c>
      <c r="QZ18" s="71">
        <v>0</v>
      </c>
      <c r="RA18" s="71">
        <v>0</v>
      </c>
      <c r="RB18" s="71">
        <v>3</v>
      </c>
      <c r="RC18" s="71">
        <v>0</v>
      </c>
      <c r="RD18" s="71">
        <v>0</v>
      </c>
      <c r="RE18" s="71">
        <v>1</v>
      </c>
      <c r="RF18" s="71">
        <v>0</v>
      </c>
      <c r="RG18" s="71">
        <v>0</v>
      </c>
      <c r="RH18" s="71">
        <v>2</v>
      </c>
      <c r="RI18" s="71">
        <v>2</v>
      </c>
      <c r="RJ18" s="71">
        <v>0</v>
      </c>
      <c r="RK18" s="71">
        <v>2</v>
      </c>
      <c r="RL18" s="71">
        <v>0</v>
      </c>
      <c r="RM18" s="71">
        <v>0</v>
      </c>
      <c r="RN18" s="71">
        <v>0</v>
      </c>
      <c r="RO18" s="71">
        <v>0</v>
      </c>
      <c r="RP18" s="71">
        <v>0</v>
      </c>
      <c r="RQ18" s="71">
        <v>0</v>
      </c>
      <c r="RR18" s="71">
        <v>0</v>
      </c>
      <c r="RS18" s="71">
        <v>11</v>
      </c>
      <c r="RT18" s="71">
        <v>3</v>
      </c>
      <c r="RU18" s="71">
        <v>0</v>
      </c>
      <c r="RV18" s="71">
        <v>0</v>
      </c>
      <c r="RW18" s="71">
        <v>3</v>
      </c>
      <c r="RX18" s="71">
        <v>0</v>
      </c>
      <c r="RY18" s="71">
        <v>0</v>
      </c>
      <c r="RZ18" s="71">
        <v>1</v>
      </c>
      <c r="SA18" s="71">
        <v>0</v>
      </c>
      <c r="SB18" s="71">
        <v>0</v>
      </c>
      <c r="SC18" s="71">
        <v>2</v>
      </c>
      <c r="SD18" s="71">
        <v>2</v>
      </c>
      <c r="SE18" s="71">
        <v>0</v>
      </c>
      <c r="SF18" s="71">
        <v>2</v>
      </c>
      <c r="SG18" s="71">
        <v>0</v>
      </c>
      <c r="SH18" s="71">
        <v>0</v>
      </c>
    </row>
    <row r="19" spans="1:502">
      <c r="A19" s="16" t="s">
        <v>1921</v>
      </c>
      <c r="B19" s="70">
        <v>11</v>
      </c>
      <c r="C19" s="70">
        <v>11</v>
      </c>
      <c r="D19" s="70">
        <v>1</v>
      </c>
      <c r="E19" s="70">
        <v>2014</v>
      </c>
      <c r="F19" s="70" t="s">
        <v>181</v>
      </c>
      <c r="G19" s="1073" t="s">
        <v>1910</v>
      </c>
      <c r="H19" s="70" t="s">
        <v>1911</v>
      </c>
      <c r="I19" s="1066"/>
      <c r="J19" s="73">
        <v>0</v>
      </c>
      <c r="K19" s="73">
        <v>0</v>
      </c>
      <c r="L19" s="73">
        <v>0</v>
      </c>
      <c r="M19" s="73">
        <v>0</v>
      </c>
      <c r="N19" s="73">
        <v>0</v>
      </c>
      <c r="O19" s="73">
        <v>0</v>
      </c>
      <c r="P19" s="73">
        <v>0</v>
      </c>
      <c r="Q19" s="73">
        <v>0</v>
      </c>
      <c r="R19" s="73">
        <v>51.506</v>
      </c>
      <c r="S19" s="73">
        <v>0</v>
      </c>
      <c r="T19" s="73">
        <v>0</v>
      </c>
      <c r="U19" s="73">
        <v>0</v>
      </c>
      <c r="V19" s="73">
        <v>0</v>
      </c>
      <c r="W19" s="73">
        <v>0</v>
      </c>
      <c r="X19" s="73">
        <v>0</v>
      </c>
      <c r="Y19" s="73">
        <v>29.405000000000001</v>
      </c>
      <c r="Z19" s="73">
        <v>4.1139999999999999</v>
      </c>
      <c r="AA19" s="73">
        <v>7.5060000000000002</v>
      </c>
      <c r="AB19" s="73">
        <v>0</v>
      </c>
      <c r="AC19" s="73">
        <v>0</v>
      </c>
      <c r="AD19" s="73">
        <v>17.486000000000001</v>
      </c>
      <c r="AE19" s="73">
        <v>0</v>
      </c>
      <c r="AF19" s="73">
        <v>0</v>
      </c>
      <c r="AG19" s="73">
        <v>0</v>
      </c>
      <c r="AH19" s="73">
        <v>6.5250000000000004</v>
      </c>
      <c r="AI19" s="73">
        <v>0</v>
      </c>
      <c r="AJ19" s="73">
        <v>0</v>
      </c>
      <c r="AK19" s="73">
        <v>0</v>
      </c>
      <c r="AL19" s="73">
        <v>28.486000000000001</v>
      </c>
      <c r="AM19" s="73">
        <v>0</v>
      </c>
      <c r="AN19" s="73">
        <v>0</v>
      </c>
      <c r="AO19" s="73">
        <v>0</v>
      </c>
      <c r="AP19" s="73">
        <v>0</v>
      </c>
      <c r="AQ19" s="73">
        <v>0</v>
      </c>
      <c r="AR19" s="73">
        <v>0</v>
      </c>
      <c r="AS19" s="73">
        <v>43.32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12.561999999999999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10.981999999999999</v>
      </c>
      <c r="CC19" s="73">
        <v>0</v>
      </c>
      <c r="CD19" s="73">
        <v>0</v>
      </c>
      <c r="CE19" s="73">
        <v>0</v>
      </c>
      <c r="CF19" s="73">
        <v>0</v>
      </c>
      <c r="CG19" s="73">
        <v>0</v>
      </c>
      <c r="CH19" s="73">
        <v>0</v>
      </c>
      <c r="CI19" s="73">
        <v>0</v>
      </c>
      <c r="CJ19" s="73">
        <v>0</v>
      </c>
      <c r="CK19" s="73">
        <v>0</v>
      </c>
      <c r="CL19" s="73">
        <v>18.350999999999999</v>
      </c>
      <c r="CM19" s="73">
        <v>0</v>
      </c>
      <c r="CN19" s="73">
        <v>8.5410000000000004</v>
      </c>
      <c r="CO19" s="73">
        <v>0</v>
      </c>
      <c r="CP19" s="73">
        <v>0</v>
      </c>
      <c r="CQ19" s="73">
        <v>0</v>
      </c>
      <c r="CR19" s="73">
        <v>0</v>
      </c>
      <c r="CS19" s="73">
        <v>31.777000000000001</v>
      </c>
      <c r="CT19" s="73">
        <v>0</v>
      </c>
      <c r="CU19" s="73">
        <v>0</v>
      </c>
      <c r="CV19" s="73">
        <v>0</v>
      </c>
      <c r="CW19" s="73">
        <v>0</v>
      </c>
      <c r="CX19" s="73">
        <v>0</v>
      </c>
      <c r="CY19" s="73">
        <v>3.5510000000000002</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51.506</v>
      </c>
      <c r="DT19" s="73">
        <v>0</v>
      </c>
      <c r="DU19" s="73">
        <v>0</v>
      </c>
      <c r="DV19" s="73">
        <v>0</v>
      </c>
      <c r="DW19" s="73">
        <v>0</v>
      </c>
      <c r="DX19" s="73">
        <v>0</v>
      </c>
      <c r="DY19" s="73">
        <v>0</v>
      </c>
      <c r="DZ19" s="73">
        <v>29.405000000000001</v>
      </c>
      <c r="EA19" s="73">
        <v>4.1139999999999999</v>
      </c>
      <c r="EB19" s="73">
        <v>7.5060000000000002</v>
      </c>
      <c r="EC19" s="73">
        <v>0</v>
      </c>
      <c r="ED19" s="73">
        <v>0</v>
      </c>
      <c r="EE19" s="73">
        <v>17.486000000000001</v>
      </c>
      <c r="EF19" s="73">
        <v>0</v>
      </c>
      <c r="EG19" s="73">
        <v>0</v>
      </c>
      <c r="EH19" s="73">
        <v>0</v>
      </c>
      <c r="EI19" s="73">
        <v>6.5250000000000004</v>
      </c>
      <c r="EJ19" s="73">
        <v>0</v>
      </c>
      <c r="EK19" s="73">
        <v>0</v>
      </c>
      <c r="EL19" s="73">
        <v>0</v>
      </c>
      <c r="EM19" s="73">
        <v>28.486000000000001</v>
      </c>
      <c r="EN19" s="73">
        <v>0</v>
      </c>
      <c r="EO19" s="73">
        <v>0</v>
      </c>
      <c r="EP19" s="73">
        <v>0</v>
      </c>
      <c r="EQ19" s="73">
        <v>0</v>
      </c>
      <c r="ER19" s="73">
        <v>0</v>
      </c>
      <c r="ES19" s="73">
        <v>0</v>
      </c>
      <c r="ET19" s="73">
        <v>43.32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12.561999999999999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10.981999999999999</v>
      </c>
      <c r="GD19" s="73">
        <v>0</v>
      </c>
      <c r="GE19" s="73">
        <v>0</v>
      </c>
      <c r="GF19" s="73">
        <v>0</v>
      </c>
      <c r="GG19" s="73">
        <v>0</v>
      </c>
      <c r="GH19" s="73">
        <v>0</v>
      </c>
      <c r="GI19" s="73">
        <v>0</v>
      </c>
      <c r="GJ19" s="73">
        <v>0</v>
      </c>
      <c r="GK19" s="73">
        <v>0</v>
      </c>
      <c r="GL19" s="73">
        <v>0</v>
      </c>
      <c r="GM19" s="73">
        <v>18.350999999999999</v>
      </c>
      <c r="GN19" s="73">
        <v>0</v>
      </c>
      <c r="GO19" s="73">
        <v>8.5410000000000004</v>
      </c>
      <c r="GP19" s="73">
        <v>0</v>
      </c>
      <c r="GQ19" s="73">
        <v>0</v>
      </c>
      <c r="GR19" s="73">
        <v>0</v>
      </c>
      <c r="GS19" s="73">
        <v>0</v>
      </c>
      <c r="GT19" s="73">
        <v>31.777000000000001</v>
      </c>
      <c r="GU19" s="73">
        <v>0</v>
      </c>
      <c r="GV19" s="73">
        <v>0</v>
      </c>
      <c r="GW19" s="73">
        <v>0</v>
      </c>
      <c r="GX19" s="73">
        <v>0</v>
      </c>
      <c r="GY19" s="73">
        <v>0</v>
      </c>
      <c r="GZ19" s="73">
        <v>3.5510000000000002</v>
      </c>
      <c r="HA19" s="73">
        <v>0</v>
      </c>
      <c r="HB19" s="73">
        <v>0</v>
      </c>
      <c r="HC19" s="73">
        <v>0</v>
      </c>
      <c r="HD19" s="73">
        <v>0</v>
      </c>
      <c r="HE19" s="73">
        <v>0</v>
      </c>
      <c r="HF19" s="73">
        <v>0</v>
      </c>
      <c r="HG19" s="73">
        <v>0</v>
      </c>
      <c r="HH19" s="73">
        <v>0</v>
      </c>
      <c r="HI19" s="73">
        <v>0</v>
      </c>
      <c r="HJ19" s="73">
        <v>0</v>
      </c>
      <c r="HK19" s="73">
        <v>145.02799999999999</v>
      </c>
      <c r="HL19" s="73">
        <v>43.32</v>
      </c>
      <c r="HM19" s="73">
        <v>0</v>
      </c>
      <c r="HN19" s="73">
        <v>0</v>
      </c>
      <c r="HO19" s="73">
        <v>12.561999999999999</v>
      </c>
      <c r="HP19" s="73">
        <v>0</v>
      </c>
      <c r="HQ19" s="73">
        <v>0</v>
      </c>
      <c r="HR19" s="73">
        <v>10.981999999999999</v>
      </c>
      <c r="HS19" s="73">
        <v>0</v>
      </c>
      <c r="HT19" s="73">
        <v>0</v>
      </c>
      <c r="HU19" s="73">
        <v>18.350999999999999</v>
      </c>
      <c r="HV19" s="73">
        <v>8.5410000000000004</v>
      </c>
      <c r="HW19" s="73">
        <v>0</v>
      </c>
      <c r="HX19" s="73">
        <v>35.328000000000003</v>
      </c>
      <c r="HY19" s="73">
        <v>0</v>
      </c>
      <c r="HZ19" s="73">
        <v>0</v>
      </c>
      <c r="IA19" s="73">
        <v>0</v>
      </c>
      <c r="IB19" s="73">
        <v>0</v>
      </c>
      <c r="IC19" s="73">
        <v>0</v>
      </c>
      <c r="ID19" s="73">
        <v>0</v>
      </c>
      <c r="IE19" s="73">
        <v>0</v>
      </c>
      <c r="IF19" s="73">
        <v>145.02799999999999</v>
      </c>
      <c r="IG19" s="73">
        <v>43.32</v>
      </c>
      <c r="IH19" s="73">
        <v>0</v>
      </c>
      <c r="II19" s="73">
        <v>0</v>
      </c>
      <c r="IJ19" s="73">
        <v>12.561999999999999</v>
      </c>
      <c r="IK19" s="73">
        <v>0</v>
      </c>
      <c r="IL19" s="73">
        <v>0</v>
      </c>
      <c r="IM19" s="73">
        <v>10.981999999999999</v>
      </c>
      <c r="IN19" s="73">
        <v>0</v>
      </c>
      <c r="IO19" s="73">
        <v>0</v>
      </c>
      <c r="IP19" s="73">
        <v>18.350999999999999</v>
      </c>
      <c r="IQ19" s="73">
        <v>8.5410000000000004</v>
      </c>
      <c r="IR19" s="73">
        <v>0</v>
      </c>
      <c r="IS19" s="73">
        <v>35.328000000000003</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3</v>
      </c>
      <c r="JM19" s="71">
        <v>1</v>
      </c>
      <c r="JN19" s="71">
        <v>1</v>
      </c>
      <c r="JO19" s="71">
        <v>0</v>
      </c>
      <c r="JP19" s="71">
        <v>0</v>
      </c>
      <c r="JQ19" s="71">
        <v>1</v>
      </c>
      <c r="JR19" s="71">
        <v>0</v>
      </c>
      <c r="JS19" s="71">
        <v>0</v>
      </c>
      <c r="JT19" s="71">
        <v>0</v>
      </c>
      <c r="JU19" s="71">
        <v>1</v>
      </c>
      <c r="JV19" s="71">
        <v>0</v>
      </c>
      <c r="JW19" s="71">
        <v>0</v>
      </c>
      <c r="JX19" s="71">
        <v>0</v>
      </c>
      <c r="JY19" s="71">
        <v>1</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2</v>
      </c>
      <c r="LZ19" s="71">
        <v>0</v>
      </c>
      <c r="MA19" s="71">
        <v>2</v>
      </c>
      <c r="MB19" s="71">
        <v>0</v>
      </c>
      <c r="MC19" s="71">
        <v>0</v>
      </c>
      <c r="MD19" s="71">
        <v>0</v>
      </c>
      <c r="ME19" s="71">
        <v>0</v>
      </c>
      <c r="MF19" s="71">
        <v>1</v>
      </c>
      <c r="MG19" s="71">
        <v>0</v>
      </c>
      <c r="MH19" s="71">
        <v>0</v>
      </c>
      <c r="MI19" s="71">
        <v>0</v>
      </c>
      <c r="MJ19" s="71">
        <v>0</v>
      </c>
      <c r="MK19" s="71">
        <v>0</v>
      </c>
      <c r="ML19" s="71">
        <v>1</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3</v>
      </c>
      <c r="NN19" s="71">
        <v>1</v>
      </c>
      <c r="NO19" s="71">
        <v>1</v>
      </c>
      <c r="NP19" s="71">
        <v>0</v>
      </c>
      <c r="NQ19" s="71">
        <v>0</v>
      </c>
      <c r="NR19" s="71">
        <v>1</v>
      </c>
      <c r="NS19" s="71">
        <v>0</v>
      </c>
      <c r="NT19" s="71">
        <v>0</v>
      </c>
      <c r="NU19" s="71">
        <v>0</v>
      </c>
      <c r="NV19" s="71">
        <v>1</v>
      </c>
      <c r="NW19" s="71">
        <v>0</v>
      </c>
      <c r="NX19" s="71">
        <v>0</v>
      </c>
      <c r="NY19" s="71">
        <v>0</v>
      </c>
      <c r="NZ19" s="71">
        <v>1</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2</v>
      </c>
      <c r="QA19" s="71">
        <v>0</v>
      </c>
      <c r="QB19" s="71">
        <v>2</v>
      </c>
      <c r="QC19" s="71">
        <v>0</v>
      </c>
      <c r="QD19" s="71">
        <v>0</v>
      </c>
      <c r="QE19" s="71">
        <v>0</v>
      </c>
      <c r="QF19" s="71">
        <v>0</v>
      </c>
      <c r="QG19" s="71">
        <v>1</v>
      </c>
      <c r="QH19" s="71">
        <v>0</v>
      </c>
      <c r="QI19" s="71">
        <v>0</v>
      </c>
      <c r="QJ19" s="71">
        <v>0</v>
      </c>
      <c r="QK19" s="71">
        <v>0</v>
      </c>
      <c r="QL19" s="71">
        <v>0</v>
      </c>
      <c r="QM19" s="71">
        <v>1</v>
      </c>
      <c r="QN19" s="71">
        <v>0</v>
      </c>
      <c r="QO19" s="71">
        <v>0</v>
      </c>
      <c r="QP19" s="71">
        <v>0</v>
      </c>
      <c r="QQ19" s="71">
        <v>0</v>
      </c>
      <c r="QR19" s="71">
        <v>0</v>
      </c>
      <c r="QS19" s="71">
        <v>0</v>
      </c>
      <c r="QT19" s="71">
        <v>0</v>
      </c>
      <c r="QU19" s="71">
        <v>0</v>
      </c>
      <c r="QV19" s="71">
        <v>0</v>
      </c>
      <c r="QW19" s="71">
        <v>0</v>
      </c>
      <c r="QX19" s="71">
        <v>11</v>
      </c>
      <c r="QY19" s="71">
        <v>2</v>
      </c>
      <c r="QZ19" s="71">
        <v>0</v>
      </c>
      <c r="RA19" s="71">
        <v>0</v>
      </c>
      <c r="RB19" s="71">
        <v>3</v>
      </c>
      <c r="RC19" s="71">
        <v>0</v>
      </c>
      <c r="RD19" s="71">
        <v>0</v>
      </c>
      <c r="RE19" s="71">
        <v>1</v>
      </c>
      <c r="RF19" s="71">
        <v>0</v>
      </c>
      <c r="RG19" s="71">
        <v>0</v>
      </c>
      <c r="RH19" s="71">
        <v>2</v>
      </c>
      <c r="RI19" s="71">
        <v>2</v>
      </c>
      <c r="RJ19" s="71">
        <v>0</v>
      </c>
      <c r="RK19" s="71">
        <v>2</v>
      </c>
      <c r="RL19" s="71">
        <v>0</v>
      </c>
      <c r="RM19" s="71">
        <v>0</v>
      </c>
      <c r="RN19" s="71">
        <v>0</v>
      </c>
      <c r="RO19" s="71">
        <v>0</v>
      </c>
      <c r="RP19" s="71">
        <v>0</v>
      </c>
      <c r="RQ19" s="71">
        <v>0</v>
      </c>
      <c r="RR19" s="71">
        <v>0</v>
      </c>
      <c r="RS19" s="71">
        <v>11</v>
      </c>
      <c r="RT19" s="71">
        <v>2</v>
      </c>
      <c r="RU19" s="71">
        <v>0</v>
      </c>
      <c r="RV19" s="71">
        <v>0</v>
      </c>
      <c r="RW19" s="71">
        <v>3</v>
      </c>
      <c r="RX19" s="71">
        <v>0</v>
      </c>
      <c r="RY19" s="71">
        <v>0</v>
      </c>
      <c r="RZ19" s="71">
        <v>1</v>
      </c>
      <c r="SA19" s="71">
        <v>0</v>
      </c>
      <c r="SB19" s="71">
        <v>0</v>
      </c>
      <c r="SC19" s="71">
        <v>2</v>
      </c>
      <c r="SD19" s="71">
        <v>2</v>
      </c>
      <c r="SE19" s="71">
        <v>0</v>
      </c>
      <c r="SF19" s="71">
        <v>2</v>
      </c>
      <c r="SG19" s="71">
        <v>0</v>
      </c>
      <c r="SH19" s="71">
        <v>0</v>
      </c>
    </row>
    <row r="20" spans="1:502">
      <c r="A20" s="16" t="s">
        <v>1922</v>
      </c>
      <c r="B20" s="70">
        <v>12</v>
      </c>
      <c r="C20" s="70">
        <v>12</v>
      </c>
      <c r="D20" s="70">
        <v>1</v>
      </c>
      <c r="E20" s="70">
        <v>2015</v>
      </c>
      <c r="F20" s="70" t="s">
        <v>182</v>
      </c>
      <c r="G20" s="1073" t="s">
        <v>1910</v>
      </c>
      <c r="H20" s="70" t="s">
        <v>1911</v>
      </c>
      <c r="I20" s="1066"/>
      <c r="J20" s="73">
        <v>0</v>
      </c>
      <c r="K20" s="73">
        <v>0</v>
      </c>
      <c r="L20" s="73">
        <v>0</v>
      </c>
      <c r="M20" s="73">
        <v>0</v>
      </c>
      <c r="N20" s="73">
        <v>0</v>
      </c>
      <c r="O20" s="73">
        <v>0</v>
      </c>
      <c r="P20" s="73">
        <v>0</v>
      </c>
      <c r="Q20" s="73">
        <v>0</v>
      </c>
      <c r="R20" s="73">
        <v>50.353000000000002</v>
      </c>
      <c r="S20" s="73">
        <v>0</v>
      </c>
      <c r="T20" s="73">
        <v>0</v>
      </c>
      <c r="U20" s="73">
        <v>0</v>
      </c>
      <c r="V20" s="73">
        <v>0</v>
      </c>
      <c r="W20" s="73">
        <v>0</v>
      </c>
      <c r="X20" s="73">
        <v>0</v>
      </c>
      <c r="Y20" s="73">
        <v>29.175000000000001</v>
      </c>
      <c r="Z20" s="73">
        <v>4.53</v>
      </c>
      <c r="AA20" s="73">
        <v>7.4710000000000001</v>
      </c>
      <c r="AB20" s="73">
        <v>0</v>
      </c>
      <c r="AC20" s="73">
        <v>0</v>
      </c>
      <c r="AD20" s="73">
        <v>17.616</v>
      </c>
      <c r="AE20" s="73">
        <v>0</v>
      </c>
      <c r="AF20" s="73">
        <v>0</v>
      </c>
      <c r="AG20" s="73">
        <v>0</v>
      </c>
      <c r="AH20" s="73">
        <v>5.7140000000000004</v>
      </c>
      <c r="AI20" s="73">
        <v>0</v>
      </c>
      <c r="AJ20" s="73">
        <v>0</v>
      </c>
      <c r="AK20" s="73">
        <v>0</v>
      </c>
      <c r="AL20" s="73">
        <v>26.628</v>
      </c>
      <c r="AM20" s="73">
        <v>0</v>
      </c>
      <c r="AN20" s="73">
        <v>0</v>
      </c>
      <c r="AO20" s="73">
        <v>0</v>
      </c>
      <c r="AP20" s="73">
        <v>0</v>
      </c>
      <c r="AQ20" s="73">
        <v>0</v>
      </c>
      <c r="AR20" s="73">
        <v>0</v>
      </c>
      <c r="AS20" s="73">
        <v>40.734999999999999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12.909000000000001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11.077</v>
      </c>
      <c r="CC20" s="73">
        <v>0</v>
      </c>
      <c r="CD20" s="73">
        <v>0</v>
      </c>
      <c r="CE20" s="73">
        <v>0</v>
      </c>
      <c r="CF20" s="73">
        <v>0</v>
      </c>
      <c r="CG20" s="73">
        <v>0</v>
      </c>
      <c r="CH20" s="73">
        <v>0</v>
      </c>
      <c r="CI20" s="73">
        <v>0</v>
      </c>
      <c r="CJ20" s="73">
        <v>0</v>
      </c>
      <c r="CK20" s="73">
        <v>0</v>
      </c>
      <c r="CL20" s="73">
        <v>18.302</v>
      </c>
      <c r="CM20" s="73">
        <v>0</v>
      </c>
      <c r="CN20" s="73">
        <v>8.3620000000000001</v>
      </c>
      <c r="CO20" s="73">
        <v>0</v>
      </c>
      <c r="CP20" s="73">
        <v>0</v>
      </c>
      <c r="CQ20" s="73">
        <v>0</v>
      </c>
      <c r="CR20" s="73">
        <v>0</v>
      </c>
      <c r="CS20" s="73">
        <v>34.426000000000002</v>
      </c>
      <c r="CT20" s="73">
        <v>0</v>
      </c>
      <c r="CU20" s="73">
        <v>0</v>
      </c>
      <c r="CV20" s="73">
        <v>0</v>
      </c>
      <c r="CW20" s="73">
        <v>0</v>
      </c>
      <c r="CX20" s="73">
        <v>0</v>
      </c>
      <c r="CY20" s="73">
        <v>3.4670000000000001</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50.353000000000002</v>
      </c>
      <c r="DT20" s="73">
        <v>0</v>
      </c>
      <c r="DU20" s="73">
        <v>0</v>
      </c>
      <c r="DV20" s="73">
        <v>0</v>
      </c>
      <c r="DW20" s="73">
        <v>0</v>
      </c>
      <c r="DX20" s="73">
        <v>0</v>
      </c>
      <c r="DY20" s="73">
        <v>0</v>
      </c>
      <c r="DZ20" s="73">
        <v>29.175000000000001</v>
      </c>
      <c r="EA20" s="73">
        <v>4.53</v>
      </c>
      <c r="EB20" s="73">
        <v>7.4710000000000001</v>
      </c>
      <c r="EC20" s="73">
        <v>0</v>
      </c>
      <c r="ED20" s="73">
        <v>0</v>
      </c>
      <c r="EE20" s="73">
        <v>17.616</v>
      </c>
      <c r="EF20" s="73">
        <v>0</v>
      </c>
      <c r="EG20" s="73">
        <v>0</v>
      </c>
      <c r="EH20" s="73">
        <v>0</v>
      </c>
      <c r="EI20" s="73">
        <v>5.7140000000000004</v>
      </c>
      <c r="EJ20" s="73">
        <v>0</v>
      </c>
      <c r="EK20" s="73">
        <v>0</v>
      </c>
      <c r="EL20" s="73">
        <v>0</v>
      </c>
      <c r="EM20" s="73">
        <v>26.628</v>
      </c>
      <c r="EN20" s="73">
        <v>0</v>
      </c>
      <c r="EO20" s="73">
        <v>0</v>
      </c>
      <c r="EP20" s="73">
        <v>0</v>
      </c>
      <c r="EQ20" s="73">
        <v>0</v>
      </c>
      <c r="ER20" s="73">
        <v>0</v>
      </c>
      <c r="ES20" s="73">
        <v>0</v>
      </c>
      <c r="ET20" s="73">
        <v>40.734999999999999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12.909000000000001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11.077</v>
      </c>
      <c r="GD20" s="73">
        <v>0</v>
      </c>
      <c r="GE20" s="73">
        <v>0</v>
      </c>
      <c r="GF20" s="73">
        <v>0</v>
      </c>
      <c r="GG20" s="73">
        <v>0</v>
      </c>
      <c r="GH20" s="73">
        <v>0</v>
      </c>
      <c r="GI20" s="73">
        <v>0</v>
      </c>
      <c r="GJ20" s="73">
        <v>0</v>
      </c>
      <c r="GK20" s="73">
        <v>0</v>
      </c>
      <c r="GL20" s="73">
        <v>0</v>
      </c>
      <c r="GM20" s="73">
        <v>18.302</v>
      </c>
      <c r="GN20" s="73">
        <v>0</v>
      </c>
      <c r="GO20" s="73">
        <v>8.3620000000000001</v>
      </c>
      <c r="GP20" s="73">
        <v>0</v>
      </c>
      <c r="GQ20" s="73">
        <v>0</v>
      </c>
      <c r="GR20" s="73">
        <v>0</v>
      </c>
      <c r="GS20" s="73">
        <v>0</v>
      </c>
      <c r="GT20" s="73">
        <v>34.426000000000002</v>
      </c>
      <c r="GU20" s="73">
        <v>0</v>
      </c>
      <c r="GV20" s="73">
        <v>0</v>
      </c>
      <c r="GW20" s="73">
        <v>0</v>
      </c>
      <c r="GX20" s="73">
        <v>0</v>
      </c>
      <c r="GY20" s="73">
        <v>0</v>
      </c>
      <c r="GZ20" s="73">
        <v>3.4670000000000001</v>
      </c>
      <c r="HA20" s="73">
        <v>0</v>
      </c>
      <c r="HB20" s="73">
        <v>0</v>
      </c>
      <c r="HC20" s="73">
        <v>0</v>
      </c>
      <c r="HD20" s="73">
        <v>0</v>
      </c>
      <c r="HE20" s="73">
        <v>0</v>
      </c>
      <c r="HF20" s="73">
        <v>0</v>
      </c>
      <c r="HG20" s="73">
        <v>0</v>
      </c>
      <c r="HH20" s="73">
        <v>0</v>
      </c>
      <c r="HI20" s="73">
        <v>0</v>
      </c>
      <c r="HJ20" s="73">
        <v>0</v>
      </c>
      <c r="HK20" s="73">
        <v>141.48699999999999</v>
      </c>
      <c r="HL20" s="73">
        <v>40.734999999999999</v>
      </c>
      <c r="HM20" s="73">
        <v>0</v>
      </c>
      <c r="HN20" s="73">
        <v>0</v>
      </c>
      <c r="HO20" s="73">
        <v>12.909000000000001</v>
      </c>
      <c r="HP20" s="73">
        <v>0</v>
      </c>
      <c r="HQ20" s="73">
        <v>0</v>
      </c>
      <c r="HR20" s="73">
        <v>11.077</v>
      </c>
      <c r="HS20" s="73">
        <v>0</v>
      </c>
      <c r="HT20" s="73">
        <v>0</v>
      </c>
      <c r="HU20" s="73">
        <v>18.302</v>
      </c>
      <c r="HV20" s="73">
        <v>8.3620000000000001</v>
      </c>
      <c r="HW20" s="73">
        <v>0</v>
      </c>
      <c r="HX20" s="73">
        <v>37.893000000000001</v>
      </c>
      <c r="HY20" s="73">
        <v>0</v>
      </c>
      <c r="HZ20" s="73">
        <v>0</v>
      </c>
      <c r="IA20" s="73">
        <v>0</v>
      </c>
      <c r="IB20" s="73">
        <v>0</v>
      </c>
      <c r="IC20" s="73">
        <v>0</v>
      </c>
      <c r="ID20" s="73">
        <v>0</v>
      </c>
      <c r="IE20" s="73">
        <v>0</v>
      </c>
      <c r="IF20" s="73">
        <v>141.48699999999999</v>
      </c>
      <c r="IG20" s="73">
        <v>40.734999999999999</v>
      </c>
      <c r="IH20" s="73">
        <v>0</v>
      </c>
      <c r="II20" s="73">
        <v>0</v>
      </c>
      <c r="IJ20" s="73">
        <v>12.909000000000001</v>
      </c>
      <c r="IK20" s="73">
        <v>0</v>
      </c>
      <c r="IL20" s="73">
        <v>0</v>
      </c>
      <c r="IM20" s="73">
        <v>11.077</v>
      </c>
      <c r="IN20" s="73">
        <v>0</v>
      </c>
      <c r="IO20" s="73">
        <v>0</v>
      </c>
      <c r="IP20" s="73">
        <v>18.302</v>
      </c>
      <c r="IQ20" s="73">
        <v>8.3620000000000001</v>
      </c>
      <c r="IR20" s="73">
        <v>0</v>
      </c>
      <c r="IS20" s="73">
        <v>37.893000000000001</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3</v>
      </c>
      <c r="JM20" s="71">
        <v>1</v>
      </c>
      <c r="JN20" s="71">
        <v>1</v>
      </c>
      <c r="JO20" s="71">
        <v>0</v>
      </c>
      <c r="JP20" s="71">
        <v>0</v>
      </c>
      <c r="JQ20" s="71">
        <v>1</v>
      </c>
      <c r="JR20" s="71">
        <v>0</v>
      </c>
      <c r="JS20" s="71">
        <v>0</v>
      </c>
      <c r="JT20" s="71">
        <v>0</v>
      </c>
      <c r="JU20" s="71">
        <v>1</v>
      </c>
      <c r="JV20" s="71">
        <v>0</v>
      </c>
      <c r="JW20" s="71">
        <v>0</v>
      </c>
      <c r="JX20" s="71">
        <v>0</v>
      </c>
      <c r="JY20" s="71">
        <v>1</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2</v>
      </c>
      <c r="LZ20" s="71">
        <v>0</v>
      </c>
      <c r="MA20" s="71">
        <v>2</v>
      </c>
      <c r="MB20" s="71">
        <v>0</v>
      </c>
      <c r="MC20" s="71">
        <v>0</v>
      </c>
      <c r="MD20" s="71">
        <v>0</v>
      </c>
      <c r="ME20" s="71">
        <v>0</v>
      </c>
      <c r="MF20" s="71">
        <v>1</v>
      </c>
      <c r="MG20" s="71">
        <v>0</v>
      </c>
      <c r="MH20" s="71">
        <v>0</v>
      </c>
      <c r="MI20" s="71">
        <v>0</v>
      </c>
      <c r="MJ20" s="71">
        <v>0</v>
      </c>
      <c r="MK20" s="71">
        <v>0</v>
      </c>
      <c r="ML20" s="71">
        <v>1</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3</v>
      </c>
      <c r="NN20" s="71">
        <v>1</v>
      </c>
      <c r="NO20" s="71">
        <v>1</v>
      </c>
      <c r="NP20" s="71">
        <v>0</v>
      </c>
      <c r="NQ20" s="71">
        <v>0</v>
      </c>
      <c r="NR20" s="71">
        <v>1</v>
      </c>
      <c r="NS20" s="71">
        <v>0</v>
      </c>
      <c r="NT20" s="71">
        <v>0</v>
      </c>
      <c r="NU20" s="71">
        <v>0</v>
      </c>
      <c r="NV20" s="71">
        <v>1</v>
      </c>
      <c r="NW20" s="71">
        <v>0</v>
      </c>
      <c r="NX20" s="71">
        <v>0</v>
      </c>
      <c r="NY20" s="71">
        <v>0</v>
      </c>
      <c r="NZ20" s="71">
        <v>1</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2</v>
      </c>
      <c r="QA20" s="71">
        <v>0</v>
      </c>
      <c r="QB20" s="71">
        <v>2</v>
      </c>
      <c r="QC20" s="71">
        <v>0</v>
      </c>
      <c r="QD20" s="71">
        <v>0</v>
      </c>
      <c r="QE20" s="71">
        <v>0</v>
      </c>
      <c r="QF20" s="71">
        <v>0</v>
      </c>
      <c r="QG20" s="71">
        <v>1</v>
      </c>
      <c r="QH20" s="71">
        <v>0</v>
      </c>
      <c r="QI20" s="71">
        <v>0</v>
      </c>
      <c r="QJ20" s="71">
        <v>0</v>
      </c>
      <c r="QK20" s="71">
        <v>0</v>
      </c>
      <c r="QL20" s="71">
        <v>0</v>
      </c>
      <c r="QM20" s="71">
        <v>1</v>
      </c>
      <c r="QN20" s="71">
        <v>0</v>
      </c>
      <c r="QO20" s="71">
        <v>0</v>
      </c>
      <c r="QP20" s="71">
        <v>0</v>
      </c>
      <c r="QQ20" s="71">
        <v>0</v>
      </c>
      <c r="QR20" s="71">
        <v>0</v>
      </c>
      <c r="QS20" s="71">
        <v>0</v>
      </c>
      <c r="QT20" s="71">
        <v>0</v>
      </c>
      <c r="QU20" s="71">
        <v>0</v>
      </c>
      <c r="QV20" s="71">
        <v>0</v>
      </c>
      <c r="QW20" s="71">
        <v>0</v>
      </c>
      <c r="QX20" s="71">
        <v>11</v>
      </c>
      <c r="QY20" s="71">
        <v>2</v>
      </c>
      <c r="QZ20" s="71">
        <v>0</v>
      </c>
      <c r="RA20" s="71">
        <v>0</v>
      </c>
      <c r="RB20" s="71">
        <v>3</v>
      </c>
      <c r="RC20" s="71">
        <v>0</v>
      </c>
      <c r="RD20" s="71">
        <v>0</v>
      </c>
      <c r="RE20" s="71">
        <v>1</v>
      </c>
      <c r="RF20" s="71">
        <v>0</v>
      </c>
      <c r="RG20" s="71">
        <v>0</v>
      </c>
      <c r="RH20" s="71">
        <v>2</v>
      </c>
      <c r="RI20" s="71">
        <v>2</v>
      </c>
      <c r="RJ20" s="71">
        <v>0</v>
      </c>
      <c r="RK20" s="71">
        <v>2</v>
      </c>
      <c r="RL20" s="71">
        <v>0</v>
      </c>
      <c r="RM20" s="71">
        <v>0</v>
      </c>
      <c r="RN20" s="71">
        <v>0</v>
      </c>
      <c r="RO20" s="71">
        <v>0</v>
      </c>
      <c r="RP20" s="71">
        <v>0</v>
      </c>
      <c r="RQ20" s="71">
        <v>0</v>
      </c>
      <c r="RR20" s="71">
        <v>0</v>
      </c>
      <c r="RS20" s="71">
        <v>11</v>
      </c>
      <c r="RT20" s="71">
        <v>2</v>
      </c>
      <c r="RU20" s="71">
        <v>0</v>
      </c>
      <c r="RV20" s="71">
        <v>0</v>
      </c>
      <c r="RW20" s="71">
        <v>3</v>
      </c>
      <c r="RX20" s="71">
        <v>0</v>
      </c>
      <c r="RY20" s="71">
        <v>0</v>
      </c>
      <c r="RZ20" s="71">
        <v>1</v>
      </c>
      <c r="SA20" s="71">
        <v>0</v>
      </c>
      <c r="SB20" s="71">
        <v>0</v>
      </c>
      <c r="SC20" s="71">
        <v>2</v>
      </c>
      <c r="SD20" s="71">
        <v>2</v>
      </c>
      <c r="SE20" s="71">
        <v>0</v>
      </c>
      <c r="SF20" s="71">
        <v>2</v>
      </c>
      <c r="SG20" s="71">
        <v>0</v>
      </c>
      <c r="SH20" s="71">
        <v>0</v>
      </c>
    </row>
    <row r="21" spans="1:502">
      <c r="A21" s="16" t="s">
        <v>1923</v>
      </c>
      <c r="B21" s="70">
        <v>13</v>
      </c>
      <c r="C21" s="70">
        <v>13</v>
      </c>
      <c r="D21" s="70">
        <v>1</v>
      </c>
      <c r="E21" s="70">
        <v>2016</v>
      </c>
      <c r="F21" s="70" t="s">
        <v>155</v>
      </c>
      <c r="G21" s="1073" t="s">
        <v>1910</v>
      </c>
      <c r="H21" s="70" t="s">
        <v>1911</v>
      </c>
      <c r="I21" s="1066"/>
      <c r="J21" s="73">
        <v>0</v>
      </c>
      <c r="K21" s="73">
        <v>0</v>
      </c>
      <c r="L21" s="73">
        <v>0</v>
      </c>
      <c r="M21" s="73">
        <v>0</v>
      </c>
      <c r="N21" s="73">
        <v>0</v>
      </c>
      <c r="O21" s="73">
        <v>0</v>
      </c>
      <c r="P21" s="73">
        <v>0</v>
      </c>
      <c r="Q21" s="73">
        <v>0</v>
      </c>
      <c r="R21" s="73">
        <v>51.244</v>
      </c>
      <c r="S21" s="73">
        <v>0</v>
      </c>
      <c r="T21" s="73">
        <v>0</v>
      </c>
      <c r="U21" s="73">
        <v>0</v>
      </c>
      <c r="V21" s="73">
        <v>0</v>
      </c>
      <c r="W21" s="73">
        <v>0</v>
      </c>
      <c r="X21" s="73">
        <v>0</v>
      </c>
      <c r="Y21" s="73">
        <v>26.777999999999999</v>
      </c>
      <c r="Z21" s="73">
        <v>4.97</v>
      </c>
      <c r="AA21" s="73">
        <v>7.2190000000000003</v>
      </c>
      <c r="AB21" s="73">
        <v>0</v>
      </c>
      <c r="AC21" s="73">
        <v>0</v>
      </c>
      <c r="AD21" s="73">
        <v>16.805</v>
      </c>
      <c r="AE21" s="73">
        <v>0</v>
      </c>
      <c r="AF21" s="73">
        <v>0</v>
      </c>
      <c r="AG21" s="73">
        <v>0</v>
      </c>
      <c r="AH21" s="73">
        <v>5.633</v>
      </c>
      <c r="AI21" s="73">
        <v>0</v>
      </c>
      <c r="AJ21" s="73">
        <v>0</v>
      </c>
      <c r="AK21" s="73">
        <v>0</v>
      </c>
      <c r="AL21" s="73">
        <v>24.762</v>
      </c>
      <c r="AM21" s="73">
        <v>0</v>
      </c>
      <c r="AN21" s="73">
        <v>0</v>
      </c>
      <c r="AO21" s="73">
        <v>0</v>
      </c>
      <c r="AP21" s="73">
        <v>0</v>
      </c>
      <c r="AQ21" s="73">
        <v>0</v>
      </c>
      <c r="AR21" s="73">
        <v>0</v>
      </c>
      <c r="AS21" s="73">
        <v>31.353000000000002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12.269</v>
      </c>
      <c r="BN21" s="73">
        <v>0</v>
      </c>
      <c r="BO21" s="73">
        <v>0</v>
      </c>
      <c r="BP21" s="73">
        <v>0</v>
      </c>
      <c r="BQ21" s="73">
        <v>0</v>
      </c>
      <c r="BR21" s="73">
        <v>0</v>
      </c>
      <c r="BS21" s="73">
        <v>0</v>
      </c>
      <c r="BT21" s="73">
        <v>0</v>
      </c>
      <c r="BU21" s="73">
        <v>0</v>
      </c>
      <c r="BV21" s="73">
        <v>0</v>
      </c>
      <c r="BW21" s="73">
        <v>0</v>
      </c>
      <c r="BX21" s="73">
        <v>0</v>
      </c>
      <c r="BY21" s="73">
        <v>0</v>
      </c>
      <c r="BZ21" s="73">
        <v>0</v>
      </c>
      <c r="CA21" s="73">
        <v>0</v>
      </c>
      <c r="CB21" s="73">
        <v>10.679</v>
      </c>
      <c r="CC21" s="73">
        <v>0</v>
      </c>
      <c r="CD21" s="73">
        <v>0</v>
      </c>
      <c r="CE21" s="73">
        <v>0</v>
      </c>
      <c r="CF21" s="73">
        <v>0</v>
      </c>
      <c r="CG21" s="73">
        <v>0</v>
      </c>
      <c r="CH21" s="73">
        <v>0</v>
      </c>
      <c r="CI21" s="73">
        <v>0</v>
      </c>
      <c r="CJ21" s="73">
        <v>0</v>
      </c>
      <c r="CK21" s="73">
        <v>0</v>
      </c>
      <c r="CL21" s="73">
        <v>21.381</v>
      </c>
      <c r="CM21" s="73">
        <v>0</v>
      </c>
      <c r="CN21" s="73">
        <v>7.9409999999999998</v>
      </c>
      <c r="CO21" s="73">
        <v>0</v>
      </c>
      <c r="CP21" s="73">
        <v>0</v>
      </c>
      <c r="CQ21" s="73">
        <v>0</v>
      </c>
      <c r="CR21" s="73">
        <v>0</v>
      </c>
      <c r="CS21" s="73">
        <v>43.53</v>
      </c>
      <c r="CT21" s="73">
        <v>0</v>
      </c>
      <c r="CU21" s="73">
        <v>0</v>
      </c>
      <c r="CV21" s="73">
        <v>0</v>
      </c>
      <c r="CW21" s="73">
        <v>0</v>
      </c>
      <c r="CX21" s="73">
        <v>0</v>
      </c>
      <c r="CY21" s="73">
        <v>3.4350000000000001</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51.244</v>
      </c>
      <c r="DT21" s="73">
        <v>0</v>
      </c>
      <c r="DU21" s="73">
        <v>0</v>
      </c>
      <c r="DV21" s="73">
        <v>0</v>
      </c>
      <c r="DW21" s="73">
        <v>0</v>
      </c>
      <c r="DX21" s="73">
        <v>0</v>
      </c>
      <c r="DY21" s="73">
        <v>0</v>
      </c>
      <c r="DZ21" s="73">
        <v>26.777999999999999</v>
      </c>
      <c r="EA21" s="73">
        <v>4.97</v>
      </c>
      <c r="EB21" s="73">
        <v>7.2190000000000003</v>
      </c>
      <c r="EC21" s="73">
        <v>0</v>
      </c>
      <c r="ED21" s="73">
        <v>0</v>
      </c>
      <c r="EE21" s="73">
        <v>16.805</v>
      </c>
      <c r="EF21" s="73">
        <v>0</v>
      </c>
      <c r="EG21" s="73">
        <v>0</v>
      </c>
      <c r="EH21" s="73">
        <v>0</v>
      </c>
      <c r="EI21" s="73">
        <v>5.633</v>
      </c>
      <c r="EJ21" s="73">
        <v>0</v>
      </c>
      <c r="EK21" s="73">
        <v>0</v>
      </c>
      <c r="EL21" s="73">
        <v>0</v>
      </c>
      <c r="EM21" s="73">
        <v>24.762</v>
      </c>
      <c r="EN21" s="73">
        <v>0</v>
      </c>
      <c r="EO21" s="73">
        <v>0</v>
      </c>
      <c r="EP21" s="73">
        <v>0</v>
      </c>
      <c r="EQ21" s="73">
        <v>0</v>
      </c>
      <c r="ER21" s="73">
        <v>0</v>
      </c>
      <c r="ES21" s="73">
        <v>0</v>
      </c>
      <c r="ET21" s="73">
        <v>31.353000000000002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12.269</v>
      </c>
      <c r="FO21" s="73">
        <v>0</v>
      </c>
      <c r="FP21" s="73">
        <v>0</v>
      </c>
      <c r="FQ21" s="73">
        <v>0</v>
      </c>
      <c r="FR21" s="73">
        <v>0</v>
      </c>
      <c r="FS21" s="73">
        <v>0</v>
      </c>
      <c r="FT21" s="73">
        <v>0</v>
      </c>
      <c r="FU21" s="73">
        <v>0</v>
      </c>
      <c r="FV21" s="73">
        <v>0</v>
      </c>
      <c r="FW21" s="73">
        <v>0</v>
      </c>
      <c r="FX21" s="73">
        <v>0</v>
      </c>
      <c r="FY21" s="73">
        <v>0</v>
      </c>
      <c r="FZ21" s="73">
        <v>0</v>
      </c>
      <c r="GA21" s="73">
        <v>0</v>
      </c>
      <c r="GB21" s="73">
        <v>0</v>
      </c>
      <c r="GC21" s="73">
        <v>10.679</v>
      </c>
      <c r="GD21" s="73">
        <v>0</v>
      </c>
      <c r="GE21" s="73">
        <v>0</v>
      </c>
      <c r="GF21" s="73">
        <v>0</v>
      </c>
      <c r="GG21" s="73">
        <v>0</v>
      </c>
      <c r="GH21" s="73">
        <v>0</v>
      </c>
      <c r="GI21" s="73">
        <v>0</v>
      </c>
      <c r="GJ21" s="73">
        <v>0</v>
      </c>
      <c r="GK21" s="73">
        <v>0</v>
      </c>
      <c r="GL21" s="73">
        <v>0</v>
      </c>
      <c r="GM21" s="73">
        <v>21.381</v>
      </c>
      <c r="GN21" s="73">
        <v>0</v>
      </c>
      <c r="GO21" s="73">
        <v>7.9409999999999998</v>
      </c>
      <c r="GP21" s="73">
        <v>0</v>
      </c>
      <c r="GQ21" s="73">
        <v>0</v>
      </c>
      <c r="GR21" s="73">
        <v>0</v>
      </c>
      <c r="GS21" s="73">
        <v>0</v>
      </c>
      <c r="GT21" s="73">
        <v>43.53</v>
      </c>
      <c r="GU21" s="73">
        <v>0</v>
      </c>
      <c r="GV21" s="73">
        <v>0</v>
      </c>
      <c r="GW21" s="73">
        <v>0</v>
      </c>
      <c r="GX21" s="73">
        <v>0</v>
      </c>
      <c r="GY21" s="73">
        <v>0</v>
      </c>
      <c r="GZ21" s="73">
        <v>3.4350000000000001</v>
      </c>
      <c r="HA21" s="73">
        <v>0</v>
      </c>
      <c r="HB21" s="73">
        <v>0</v>
      </c>
      <c r="HC21" s="73">
        <v>0</v>
      </c>
      <c r="HD21" s="73">
        <v>0</v>
      </c>
      <c r="HE21" s="73">
        <v>0</v>
      </c>
      <c r="HF21" s="73">
        <v>0</v>
      </c>
      <c r="HG21" s="73">
        <v>0</v>
      </c>
      <c r="HH21" s="73">
        <v>0</v>
      </c>
      <c r="HI21" s="73">
        <v>0</v>
      </c>
      <c r="HJ21" s="73">
        <v>0</v>
      </c>
      <c r="HK21" s="73">
        <v>137.411</v>
      </c>
      <c r="HL21" s="73">
        <v>31.353000000000002</v>
      </c>
      <c r="HM21" s="73">
        <v>0</v>
      </c>
      <c r="HN21" s="73">
        <v>0</v>
      </c>
      <c r="HO21" s="73">
        <v>12.269</v>
      </c>
      <c r="HP21" s="73">
        <v>0</v>
      </c>
      <c r="HQ21" s="73">
        <v>0</v>
      </c>
      <c r="HR21" s="73">
        <v>10.679</v>
      </c>
      <c r="HS21" s="73">
        <v>0</v>
      </c>
      <c r="HT21" s="73">
        <v>0</v>
      </c>
      <c r="HU21" s="73">
        <v>21.381</v>
      </c>
      <c r="HV21" s="73">
        <v>7.9409999999999998</v>
      </c>
      <c r="HW21" s="73">
        <v>0</v>
      </c>
      <c r="HX21" s="73">
        <v>46.965000000000003</v>
      </c>
      <c r="HY21" s="73">
        <v>0</v>
      </c>
      <c r="HZ21" s="73">
        <v>0</v>
      </c>
      <c r="IA21" s="73">
        <v>0</v>
      </c>
      <c r="IB21" s="73">
        <v>0</v>
      </c>
      <c r="IC21" s="73">
        <v>0</v>
      </c>
      <c r="ID21" s="73">
        <v>0</v>
      </c>
      <c r="IE21" s="73">
        <v>0</v>
      </c>
      <c r="IF21" s="73">
        <v>137.411</v>
      </c>
      <c r="IG21" s="73">
        <v>31.353000000000002</v>
      </c>
      <c r="IH21" s="73">
        <v>0</v>
      </c>
      <c r="II21" s="73">
        <v>0</v>
      </c>
      <c r="IJ21" s="73">
        <v>12.269</v>
      </c>
      <c r="IK21" s="73">
        <v>0</v>
      </c>
      <c r="IL21" s="73">
        <v>0</v>
      </c>
      <c r="IM21" s="73">
        <v>10.679</v>
      </c>
      <c r="IN21" s="73">
        <v>0</v>
      </c>
      <c r="IO21" s="73">
        <v>0</v>
      </c>
      <c r="IP21" s="73">
        <v>21.381</v>
      </c>
      <c r="IQ21" s="73">
        <v>7.9409999999999998</v>
      </c>
      <c r="IR21" s="73">
        <v>0</v>
      </c>
      <c r="IS21" s="73">
        <v>46.965000000000003</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3</v>
      </c>
      <c r="JM21" s="71">
        <v>1</v>
      </c>
      <c r="JN21" s="71">
        <v>1</v>
      </c>
      <c r="JO21" s="71">
        <v>0</v>
      </c>
      <c r="JP21" s="71">
        <v>0</v>
      </c>
      <c r="JQ21" s="71">
        <v>1</v>
      </c>
      <c r="JR21" s="71">
        <v>0</v>
      </c>
      <c r="JS21" s="71">
        <v>0</v>
      </c>
      <c r="JT21" s="71">
        <v>0</v>
      </c>
      <c r="JU21" s="71">
        <v>1</v>
      </c>
      <c r="JV21" s="71">
        <v>0</v>
      </c>
      <c r="JW21" s="71">
        <v>0</v>
      </c>
      <c r="JX21" s="71">
        <v>0</v>
      </c>
      <c r="JY21" s="71">
        <v>1</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3</v>
      </c>
      <c r="LZ21" s="71">
        <v>0</v>
      </c>
      <c r="MA21" s="71">
        <v>2</v>
      </c>
      <c r="MB21" s="71">
        <v>0</v>
      </c>
      <c r="MC21" s="71">
        <v>0</v>
      </c>
      <c r="MD21" s="71">
        <v>0</v>
      </c>
      <c r="ME21" s="71">
        <v>0</v>
      </c>
      <c r="MF21" s="71">
        <v>1</v>
      </c>
      <c r="MG21" s="71">
        <v>0</v>
      </c>
      <c r="MH21" s="71">
        <v>0</v>
      </c>
      <c r="MI21" s="71">
        <v>0</v>
      </c>
      <c r="MJ21" s="71">
        <v>0</v>
      </c>
      <c r="MK21" s="71">
        <v>0</v>
      </c>
      <c r="ML21" s="71">
        <v>1</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3</v>
      </c>
      <c r="NN21" s="71">
        <v>1</v>
      </c>
      <c r="NO21" s="71">
        <v>1</v>
      </c>
      <c r="NP21" s="71">
        <v>0</v>
      </c>
      <c r="NQ21" s="71">
        <v>0</v>
      </c>
      <c r="NR21" s="71">
        <v>1</v>
      </c>
      <c r="NS21" s="71">
        <v>0</v>
      </c>
      <c r="NT21" s="71">
        <v>0</v>
      </c>
      <c r="NU21" s="71">
        <v>0</v>
      </c>
      <c r="NV21" s="71">
        <v>1</v>
      </c>
      <c r="NW21" s="71">
        <v>0</v>
      </c>
      <c r="NX21" s="71">
        <v>0</v>
      </c>
      <c r="NY21" s="71">
        <v>0</v>
      </c>
      <c r="NZ21" s="71">
        <v>1</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3</v>
      </c>
      <c r="QA21" s="71">
        <v>0</v>
      </c>
      <c r="QB21" s="71">
        <v>2</v>
      </c>
      <c r="QC21" s="71">
        <v>0</v>
      </c>
      <c r="QD21" s="71">
        <v>0</v>
      </c>
      <c r="QE21" s="71">
        <v>0</v>
      </c>
      <c r="QF21" s="71">
        <v>0</v>
      </c>
      <c r="QG21" s="71">
        <v>1</v>
      </c>
      <c r="QH21" s="71">
        <v>0</v>
      </c>
      <c r="QI21" s="71">
        <v>0</v>
      </c>
      <c r="QJ21" s="71">
        <v>0</v>
      </c>
      <c r="QK21" s="71">
        <v>0</v>
      </c>
      <c r="QL21" s="71">
        <v>0</v>
      </c>
      <c r="QM21" s="71">
        <v>1</v>
      </c>
      <c r="QN21" s="71">
        <v>0</v>
      </c>
      <c r="QO21" s="71">
        <v>0</v>
      </c>
      <c r="QP21" s="71">
        <v>0</v>
      </c>
      <c r="QQ21" s="71">
        <v>0</v>
      </c>
      <c r="QR21" s="71">
        <v>0</v>
      </c>
      <c r="QS21" s="71">
        <v>0</v>
      </c>
      <c r="QT21" s="71">
        <v>0</v>
      </c>
      <c r="QU21" s="71">
        <v>0</v>
      </c>
      <c r="QV21" s="71">
        <v>0</v>
      </c>
      <c r="QW21" s="71">
        <v>0</v>
      </c>
      <c r="QX21" s="71">
        <v>11</v>
      </c>
      <c r="QY21" s="71">
        <v>2</v>
      </c>
      <c r="QZ21" s="71">
        <v>0</v>
      </c>
      <c r="RA21" s="71">
        <v>0</v>
      </c>
      <c r="RB21" s="71">
        <v>3</v>
      </c>
      <c r="RC21" s="71">
        <v>0</v>
      </c>
      <c r="RD21" s="71">
        <v>0</v>
      </c>
      <c r="RE21" s="71">
        <v>1</v>
      </c>
      <c r="RF21" s="71">
        <v>0</v>
      </c>
      <c r="RG21" s="71">
        <v>0</v>
      </c>
      <c r="RH21" s="71">
        <v>3</v>
      </c>
      <c r="RI21" s="71">
        <v>2</v>
      </c>
      <c r="RJ21" s="71">
        <v>0</v>
      </c>
      <c r="RK21" s="71">
        <v>2</v>
      </c>
      <c r="RL21" s="71">
        <v>0</v>
      </c>
      <c r="RM21" s="71">
        <v>0</v>
      </c>
      <c r="RN21" s="71">
        <v>0</v>
      </c>
      <c r="RO21" s="71">
        <v>0</v>
      </c>
      <c r="RP21" s="71">
        <v>0</v>
      </c>
      <c r="RQ21" s="71">
        <v>0</v>
      </c>
      <c r="RR21" s="71">
        <v>0</v>
      </c>
      <c r="RS21" s="71">
        <v>11</v>
      </c>
      <c r="RT21" s="71">
        <v>2</v>
      </c>
      <c r="RU21" s="71">
        <v>0</v>
      </c>
      <c r="RV21" s="71">
        <v>0</v>
      </c>
      <c r="RW21" s="71">
        <v>3</v>
      </c>
      <c r="RX21" s="71">
        <v>0</v>
      </c>
      <c r="RY21" s="71">
        <v>0</v>
      </c>
      <c r="RZ21" s="71">
        <v>1</v>
      </c>
      <c r="SA21" s="71">
        <v>0</v>
      </c>
      <c r="SB21" s="71">
        <v>0</v>
      </c>
      <c r="SC21" s="71">
        <v>3</v>
      </c>
      <c r="SD21" s="71">
        <v>2</v>
      </c>
      <c r="SE21" s="71">
        <v>0</v>
      </c>
      <c r="SF21" s="71">
        <v>2</v>
      </c>
      <c r="SG21" s="71">
        <v>0</v>
      </c>
      <c r="SH21" s="71">
        <v>0</v>
      </c>
    </row>
    <row r="22" spans="1:502">
      <c r="A22" s="16" t="s">
        <v>1924</v>
      </c>
      <c r="B22" s="70">
        <v>14</v>
      </c>
      <c r="C22" s="70">
        <v>14</v>
      </c>
      <c r="D22" s="70">
        <v>1</v>
      </c>
      <c r="E22" s="70">
        <v>2017</v>
      </c>
      <c r="F22" s="70" t="s">
        <v>156</v>
      </c>
      <c r="G22" s="1073" t="s">
        <v>1910</v>
      </c>
      <c r="H22" s="70" t="s">
        <v>1911</v>
      </c>
      <c r="I22" s="1066"/>
      <c r="J22" s="73">
        <v>0</v>
      </c>
      <c r="K22" s="73">
        <v>0</v>
      </c>
      <c r="L22" s="73">
        <v>0</v>
      </c>
      <c r="M22" s="73">
        <v>0</v>
      </c>
      <c r="N22" s="73">
        <v>0</v>
      </c>
      <c r="O22" s="73">
        <v>0</v>
      </c>
      <c r="P22" s="73">
        <v>0</v>
      </c>
      <c r="Q22" s="73">
        <v>0</v>
      </c>
      <c r="R22" s="73">
        <v>51.924999999999997</v>
      </c>
      <c r="S22" s="73">
        <v>0</v>
      </c>
      <c r="T22" s="73">
        <v>0</v>
      </c>
      <c r="U22" s="73">
        <v>0</v>
      </c>
      <c r="V22" s="73">
        <v>0</v>
      </c>
      <c r="W22" s="73">
        <v>0</v>
      </c>
      <c r="X22" s="73">
        <v>0</v>
      </c>
      <c r="Y22" s="73">
        <v>29.193999999999999</v>
      </c>
      <c r="Z22" s="73">
        <v>4.3250000000000002</v>
      </c>
      <c r="AA22" s="73">
        <v>7.2190000000000003</v>
      </c>
      <c r="AB22" s="73">
        <v>0</v>
      </c>
      <c r="AC22" s="73">
        <v>0</v>
      </c>
      <c r="AD22" s="73">
        <v>16.881</v>
      </c>
      <c r="AE22" s="73">
        <v>0</v>
      </c>
      <c r="AF22" s="73">
        <v>0</v>
      </c>
      <c r="AG22" s="73">
        <v>0</v>
      </c>
      <c r="AH22" s="73">
        <v>7.093</v>
      </c>
      <c r="AI22" s="73">
        <v>0</v>
      </c>
      <c r="AJ22" s="73">
        <v>0</v>
      </c>
      <c r="AK22" s="73">
        <v>0</v>
      </c>
      <c r="AL22" s="73">
        <v>23.538</v>
      </c>
      <c r="AM22" s="73">
        <v>0</v>
      </c>
      <c r="AN22" s="73">
        <v>0</v>
      </c>
      <c r="AO22" s="73">
        <v>0</v>
      </c>
      <c r="AP22" s="73">
        <v>0</v>
      </c>
      <c r="AQ22" s="73">
        <v>0</v>
      </c>
      <c r="AR22" s="73">
        <v>0</v>
      </c>
      <c r="AS22" s="73">
        <v>31.16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6.8730000000000002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11.122999999999999</v>
      </c>
      <c r="CC22" s="73">
        <v>0</v>
      </c>
      <c r="CD22" s="73">
        <v>0</v>
      </c>
      <c r="CE22" s="73">
        <v>0</v>
      </c>
      <c r="CF22" s="73">
        <v>0</v>
      </c>
      <c r="CG22" s="73">
        <v>0</v>
      </c>
      <c r="CH22" s="73">
        <v>0</v>
      </c>
      <c r="CI22" s="73">
        <v>0</v>
      </c>
      <c r="CJ22" s="73">
        <v>0</v>
      </c>
      <c r="CK22" s="73">
        <v>0</v>
      </c>
      <c r="CL22" s="73">
        <v>21.045000000000002</v>
      </c>
      <c r="CM22" s="73">
        <v>0</v>
      </c>
      <c r="CN22" s="73">
        <v>8.8520000000000003</v>
      </c>
      <c r="CO22" s="73">
        <v>0</v>
      </c>
      <c r="CP22" s="73">
        <v>0</v>
      </c>
      <c r="CQ22" s="73">
        <v>0</v>
      </c>
      <c r="CR22" s="73">
        <v>0</v>
      </c>
      <c r="CS22" s="73">
        <v>29.795000000000002</v>
      </c>
      <c r="CT22" s="73">
        <v>0</v>
      </c>
      <c r="CU22" s="73">
        <v>0</v>
      </c>
      <c r="CV22" s="73">
        <v>0</v>
      </c>
      <c r="CW22" s="73">
        <v>0</v>
      </c>
      <c r="CX22" s="73">
        <v>0</v>
      </c>
      <c r="CY22" s="73">
        <v>3.399</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51.924999999999997</v>
      </c>
      <c r="DT22" s="73">
        <v>0</v>
      </c>
      <c r="DU22" s="73">
        <v>0</v>
      </c>
      <c r="DV22" s="73">
        <v>0</v>
      </c>
      <c r="DW22" s="73">
        <v>0</v>
      </c>
      <c r="DX22" s="73">
        <v>0</v>
      </c>
      <c r="DY22" s="73">
        <v>0</v>
      </c>
      <c r="DZ22" s="73">
        <v>29.193999999999999</v>
      </c>
      <c r="EA22" s="73">
        <v>4.3250000000000002</v>
      </c>
      <c r="EB22" s="73">
        <v>7.2190000000000003</v>
      </c>
      <c r="EC22" s="73">
        <v>0</v>
      </c>
      <c r="ED22" s="73">
        <v>0</v>
      </c>
      <c r="EE22" s="73">
        <v>16.881</v>
      </c>
      <c r="EF22" s="73">
        <v>0</v>
      </c>
      <c r="EG22" s="73">
        <v>0</v>
      </c>
      <c r="EH22" s="73">
        <v>0</v>
      </c>
      <c r="EI22" s="73">
        <v>7.093</v>
      </c>
      <c r="EJ22" s="73">
        <v>0</v>
      </c>
      <c r="EK22" s="73">
        <v>0</v>
      </c>
      <c r="EL22" s="73">
        <v>0</v>
      </c>
      <c r="EM22" s="73">
        <v>23.538</v>
      </c>
      <c r="EN22" s="73">
        <v>0</v>
      </c>
      <c r="EO22" s="73">
        <v>0</v>
      </c>
      <c r="EP22" s="73">
        <v>0</v>
      </c>
      <c r="EQ22" s="73">
        <v>0</v>
      </c>
      <c r="ER22" s="73">
        <v>0</v>
      </c>
      <c r="ES22" s="73">
        <v>0</v>
      </c>
      <c r="ET22" s="73">
        <v>31.16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6.8730000000000002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11.122999999999999</v>
      </c>
      <c r="GD22" s="73">
        <v>0</v>
      </c>
      <c r="GE22" s="73">
        <v>0</v>
      </c>
      <c r="GF22" s="73">
        <v>0</v>
      </c>
      <c r="GG22" s="73">
        <v>0</v>
      </c>
      <c r="GH22" s="73">
        <v>0</v>
      </c>
      <c r="GI22" s="73">
        <v>0</v>
      </c>
      <c r="GJ22" s="73">
        <v>0</v>
      </c>
      <c r="GK22" s="73">
        <v>0</v>
      </c>
      <c r="GL22" s="73">
        <v>0</v>
      </c>
      <c r="GM22" s="73">
        <v>21.045000000000002</v>
      </c>
      <c r="GN22" s="73">
        <v>0</v>
      </c>
      <c r="GO22" s="73">
        <v>8.8520000000000003</v>
      </c>
      <c r="GP22" s="73">
        <v>0</v>
      </c>
      <c r="GQ22" s="73">
        <v>0</v>
      </c>
      <c r="GR22" s="73">
        <v>0</v>
      </c>
      <c r="GS22" s="73">
        <v>0</v>
      </c>
      <c r="GT22" s="73">
        <v>29.795000000000002</v>
      </c>
      <c r="GU22" s="73">
        <v>0</v>
      </c>
      <c r="GV22" s="73">
        <v>0</v>
      </c>
      <c r="GW22" s="73">
        <v>0</v>
      </c>
      <c r="GX22" s="73">
        <v>0</v>
      </c>
      <c r="GY22" s="73">
        <v>0</v>
      </c>
      <c r="GZ22" s="73">
        <v>3.399</v>
      </c>
      <c r="HA22" s="73">
        <v>0</v>
      </c>
      <c r="HB22" s="73">
        <v>0</v>
      </c>
      <c r="HC22" s="73">
        <v>0</v>
      </c>
      <c r="HD22" s="73">
        <v>0</v>
      </c>
      <c r="HE22" s="73">
        <v>0</v>
      </c>
      <c r="HF22" s="73">
        <v>0</v>
      </c>
      <c r="HG22" s="73">
        <v>0</v>
      </c>
      <c r="HH22" s="73">
        <v>0</v>
      </c>
      <c r="HI22" s="73">
        <v>0</v>
      </c>
      <c r="HJ22" s="73">
        <v>0</v>
      </c>
      <c r="HK22" s="73">
        <v>140.17500000000001</v>
      </c>
      <c r="HL22" s="73">
        <v>31.16</v>
      </c>
      <c r="HM22" s="73">
        <v>0</v>
      </c>
      <c r="HN22" s="73">
        <v>0</v>
      </c>
      <c r="HO22" s="73">
        <v>6.8730000000000002</v>
      </c>
      <c r="HP22" s="73">
        <v>0</v>
      </c>
      <c r="HQ22" s="73">
        <v>0</v>
      </c>
      <c r="HR22" s="73">
        <v>11.122999999999999</v>
      </c>
      <c r="HS22" s="73">
        <v>0</v>
      </c>
      <c r="HT22" s="73">
        <v>0</v>
      </c>
      <c r="HU22" s="73">
        <v>21.045000000000002</v>
      </c>
      <c r="HV22" s="73">
        <v>8.8520000000000003</v>
      </c>
      <c r="HW22" s="73">
        <v>0</v>
      </c>
      <c r="HX22" s="73">
        <v>33.194000000000003</v>
      </c>
      <c r="HY22" s="73">
        <v>0</v>
      </c>
      <c r="HZ22" s="73">
        <v>0</v>
      </c>
      <c r="IA22" s="73">
        <v>0</v>
      </c>
      <c r="IB22" s="73">
        <v>0</v>
      </c>
      <c r="IC22" s="73">
        <v>0</v>
      </c>
      <c r="ID22" s="73">
        <v>0</v>
      </c>
      <c r="IE22" s="73">
        <v>0</v>
      </c>
      <c r="IF22" s="73">
        <v>140.17500000000001</v>
      </c>
      <c r="IG22" s="73">
        <v>31.16</v>
      </c>
      <c r="IH22" s="73">
        <v>0</v>
      </c>
      <c r="II22" s="73">
        <v>0</v>
      </c>
      <c r="IJ22" s="73">
        <v>6.8730000000000002</v>
      </c>
      <c r="IK22" s="73">
        <v>0</v>
      </c>
      <c r="IL22" s="73">
        <v>0</v>
      </c>
      <c r="IM22" s="73">
        <v>11.122999999999999</v>
      </c>
      <c r="IN22" s="73">
        <v>0</v>
      </c>
      <c r="IO22" s="73">
        <v>0</v>
      </c>
      <c r="IP22" s="73">
        <v>21.045000000000002</v>
      </c>
      <c r="IQ22" s="73">
        <v>8.8520000000000003</v>
      </c>
      <c r="IR22" s="73">
        <v>0</v>
      </c>
      <c r="IS22" s="73">
        <v>33.194000000000003</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3</v>
      </c>
      <c r="JM22" s="71">
        <v>1</v>
      </c>
      <c r="JN22" s="71">
        <v>1</v>
      </c>
      <c r="JO22" s="71">
        <v>0</v>
      </c>
      <c r="JP22" s="71">
        <v>0</v>
      </c>
      <c r="JQ22" s="71">
        <v>1</v>
      </c>
      <c r="JR22" s="71">
        <v>0</v>
      </c>
      <c r="JS22" s="71">
        <v>0</v>
      </c>
      <c r="JT22" s="71">
        <v>0</v>
      </c>
      <c r="JU22" s="71">
        <v>1</v>
      </c>
      <c r="JV22" s="71">
        <v>0</v>
      </c>
      <c r="JW22" s="71">
        <v>0</v>
      </c>
      <c r="JX22" s="71">
        <v>0</v>
      </c>
      <c r="JY22" s="71">
        <v>1</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3</v>
      </c>
      <c r="LZ22" s="71">
        <v>0</v>
      </c>
      <c r="MA22" s="71">
        <v>2</v>
      </c>
      <c r="MB22" s="71">
        <v>0</v>
      </c>
      <c r="MC22" s="71">
        <v>0</v>
      </c>
      <c r="MD22" s="71">
        <v>0</v>
      </c>
      <c r="ME22" s="71">
        <v>0</v>
      </c>
      <c r="MF22" s="71">
        <v>1</v>
      </c>
      <c r="MG22" s="71">
        <v>0</v>
      </c>
      <c r="MH22" s="71">
        <v>0</v>
      </c>
      <c r="MI22" s="71">
        <v>0</v>
      </c>
      <c r="MJ22" s="71">
        <v>0</v>
      </c>
      <c r="MK22" s="71">
        <v>0</v>
      </c>
      <c r="ML22" s="71">
        <v>1</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3</v>
      </c>
      <c r="NN22" s="71">
        <v>1</v>
      </c>
      <c r="NO22" s="71">
        <v>1</v>
      </c>
      <c r="NP22" s="71">
        <v>0</v>
      </c>
      <c r="NQ22" s="71">
        <v>0</v>
      </c>
      <c r="NR22" s="71">
        <v>1</v>
      </c>
      <c r="NS22" s="71">
        <v>0</v>
      </c>
      <c r="NT22" s="71">
        <v>0</v>
      </c>
      <c r="NU22" s="71">
        <v>0</v>
      </c>
      <c r="NV22" s="71">
        <v>1</v>
      </c>
      <c r="NW22" s="71">
        <v>0</v>
      </c>
      <c r="NX22" s="71">
        <v>0</v>
      </c>
      <c r="NY22" s="71">
        <v>0</v>
      </c>
      <c r="NZ22" s="71">
        <v>1</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3</v>
      </c>
      <c r="QA22" s="71">
        <v>0</v>
      </c>
      <c r="QB22" s="71">
        <v>2</v>
      </c>
      <c r="QC22" s="71">
        <v>0</v>
      </c>
      <c r="QD22" s="71">
        <v>0</v>
      </c>
      <c r="QE22" s="71">
        <v>0</v>
      </c>
      <c r="QF22" s="71">
        <v>0</v>
      </c>
      <c r="QG22" s="71">
        <v>1</v>
      </c>
      <c r="QH22" s="71">
        <v>0</v>
      </c>
      <c r="QI22" s="71">
        <v>0</v>
      </c>
      <c r="QJ22" s="71">
        <v>0</v>
      </c>
      <c r="QK22" s="71">
        <v>0</v>
      </c>
      <c r="QL22" s="71">
        <v>0</v>
      </c>
      <c r="QM22" s="71">
        <v>1</v>
      </c>
      <c r="QN22" s="71">
        <v>0</v>
      </c>
      <c r="QO22" s="71">
        <v>0</v>
      </c>
      <c r="QP22" s="71">
        <v>0</v>
      </c>
      <c r="QQ22" s="71">
        <v>0</v>
      </c>
      <c r="QR22" s="71">
        <v>0</v>
      </c>
      <c r="QS22" s="71">
        <v>0</v>
      </c>
      <c r="QT22" s="71">
        <v>0</v>
      </c>
      <c r="QU22" s="71">
        <v>0</v>
      </c>
      <c r="QV22" s="71">
        <v>0</v>
      </c>
      <c r="QW22" s="71">
        <v>0</v>
      </c>
      <c r="QX22" s="71">
        <v>11</v>
      </c>
      <c r="QY22" s="71">
        <v>2</v>
      </c>
      <c r="QZ22" s="71">
        <v>0</v>
      </c>
      <c r="RA22" s="71">
        <v>0</v>
      </c>
      <c r="RB22" s="71">
        <v>2</v>
      </c>
      <c r="RC22" s="71">
        <v>0</v>
      </c>
      <c r="RD22" s="71">
        <v>0</v>
      </c>
      <c r="RE22" s="71">
        <v>1</v>
      </c>
      <c r="RF22" s="71">
        <v>0</v>
      </c>
      <c r="RG22" s="71">
        <v>0</v>
      </c>
      <c r="RH22" s="71">
        <v>3</v>
      </c>
      <c r="RI22" s="71">
        <v>2</v>
      </c>
      <c r="RJ22" s="71">
        <v>0</v>
      </c>
      <c r="RK22" s="71">
        <v>2</v>
      </c>
      <c r="RL22" s="71">
        <v>0</v>
      </c>
      <c r="RM22" s="71">
        <v>0</v>
      </c>
      <c r="RN22" s="71">
        <v>0</v>
      </c>
      <c r="RO22" s="71">
        <v>0</v>
      </c>
      <c r="RP22" s="71">
        <v>0</v>
      </c>
      <c r="RQ22" s="71">
        <v>0</v>
      </c>
      <c r="RR22" s="71">
        <v>0</v>
      </c>
      <c r="RS22" s="71">
        <v>11</v>
      </c>
      <c r="RT22" s="71">
        <v>2</v>
      </c>
      <c r="RU22" s="71">
        <v>0</v>
      </c>
      <c r="RV22" s="71">
        <v>0</v>
      </c>
      <c r="RW22" s="71">
        <v>2</v>
      </c>
      <c r="RX22" s="71">
        <v>0</v>
      </c>
      <c r="RY22" s="71">
        <v>0</v>
      </c>
      <c r="RZ22" s="71">
        <v>1</v>
      </c>
      <c r="SA22" s="71">
        <v>0</v>
      </c>
      <c r="SB22" s="71">
        <v>0</v>
      </c>
      <c r="SC22" s="71">
        <v>3</v>
      </c>
      <c r="SD22" s="71">
        <v>2</v>
      </c>
      <c r="SE22" s="71">
        <v>0</v>
      </c>
      <c r="SF22" s="71">
        <v>2</v>
      </c>
      <c r="SG22" s="71">
        <v>0</v>
      </c>
      <c r="SH22" s="71">
        <v>0</v>
      </c>
    </row>
    <row r="23" spans="1:502">
      <c r="A23" s="16" t="s">
        <v>1925</v>
      </c>
      <c r="B23" s="70">
        <v>15</v>
      </c>
      <c r="C23" s="70">
        <v>15</v>
      </c>
      <c r="D23" s="70">
        <v>1</v>
      </c>
      <c r="E23" s="70">
        <v>2018</v>
      </c>
      <c r="F23" s="70" t="s">
        <v>183</v>
      </c>
      <c r="G23" s="1073" t="s">
        <v>1910</v>
      </c>
      <c r="H23" s="70" t="s">
        <v>1911</v>
      </c>
      <c r="I23" s="1066"/>
      <c r="J23" s="73">
        <v>0</v>
      </c>
      <c r="K23" s="73">
        <v>0</v>
      </c>
      <c r="L23" s="73">
        <v>0</v>
      </c>
      <c r="M23" s="73">
        <v>0</v>
      </c>
      <c r="N23" s="73">
        <v>0</v>
      </c>
      <c r="O23" s="73">
        <v>0</v>
      </c>
      <c r="P23" s="73">
        <v>0</v>
      </c>
      <c r="Q23" s="73">
        <v>0</v>
      </c>
      <c r="R23" s="73">
        <v>47.712000000000003</v>
      </c>
      <c r="S23" s="73">
        <v>0</v>
      </c>
      <c r="T23" s="73">
        <v>0</v>
      </c>
      <c r="U23" s="73">
        <v>0</v>
      </c>
      <c r="V23" s="73">
        <v>0</v>
      </c>
      <c r="W23" s="73">
        <v>0</v>
      </c>
      <c r="X23" s="73">
        <v>0</v>
      </c>
      <c r="Y23" s="73">
        <v>23.619</v>
      </c>
      <c r="Z23" s="73">
        <v>4.0199999999999996</v>
      </c>
      <c r="AA23" s="73">
        <v>6.0129999999999999</v>
      </c>
      <c r="AB23" s="73">
        <v>0</v>
      </c>
      <c r="AC23" s="73">
        <v>0</v>
      </c>
      <c r="AD23" s="73">
        <v>21.169</v>
      </c>
      <c r="AE23" s="73">
        <v>0</v>
      </c>
      <c r="AF23" s="73">
        <v>0</v>
      </c>
      <c r="AG23" s="73">
        <v>0</v>
      </c>
      <c r="AH23" s="73">
        <v>4.5380000000000003</v>
      </c>
      <c r="AI23" s="73">
        <v>0</v>
      </c>
      <c r="AJ23" s="73">
        <v>0</v>
      </c>
      <c r="AK23" s="73">
        <v>0</v>
      </c>
      <c r="AL23" s="73">
        <v>21.716000000000001</v>
      </c>
      <c r="AM23" s="73">
        <v>0</v>
      </c>
      <c r="AN23" s="73">
        <v>0</v>
      </c>
      <c r="AO23" s="73">
        <v>0</v>
      </c>
      <c r="AP23" s="73">
        <v>0</v>
      </c>
      <c r="AQ23" s="73">
        <v>0</v>
      </c>
      <c r="AR23" s="73">
        <v>0</v>
      </c>
      <c r="AS23" s="73">
        <v>28.539000000000001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5.8789999999999996</v>
      </c>
      <c r="BN23" s="73">
        <v>0</v>
      </c>
      <c r="BO23" s="73">
        <v>0</v>
      </c>
      <c r="BP23" s="73">
        <v>0</v>
      </c>
      <c r="BQ23" s="73">
        <v>0</v>
      </c>
      <c r="BR23" s="73">
        <v>0</v>
      </c>
      <c r="BS23" s="73">
        <v>0</v>
      </c>
      <c r="BT23" s="73">
        <v>0</v>
      </c>
      <c r="BU23" s="73">
        <v>0</v>
      </c>
      <c r="BV23" s="73">
        <v>0</v>
      </c>
      <c r="BW23" s="73">
        <v>0</v>
      </c>
      <c r="BX23" s="73">
        <v>0</v>
      </c>
      <c r="BY23" s="73">
        <v>0</v>
      </c>
      <c r="BZ23" s="73">
        <v>0</v>
      </c>
      <c r="CA23" s="73">
        <v>0</v>
      </c>
      <c r="CB23" s="73">
        <v>10.204000000000001</v>
      </c>
      <c r="CC23" s="73">
        <v>0</v>
      </c>
      <c r="CD23" s="73">
        <v>0</v>
      </c>
      <c r="CE23" s="73">
        <v>0</v>
      </c>
      <c r="CF23" s="73">
        <v>0</v>
      </c>
      <c r="CG23" s="73">
        <v>0</v>
      </c>
      <c r="CH23" s="73">
        <v>0</v>
      </c>
      <c r="CI23" s="73">
        <v>0</v>
      </c>
      <c r="CJ23" s="73">
        <v>0</v>
      </c>
      <c r="CK23" s="73">
        <v>0</v>
      </c>
      <c r="CL23" s="73">
        <v>18.995999999999999</v>
      </c>
      <c r="CM23" s="73">
        <v>0</v>
      </c>
      <c r="CN23" s="73">
        <v>8.0820000000000007</v>
      </c>
      <c r="CO23" s="73">
        <v>0</v>
      </c>
      <c r="CP23" s="73">
        <v>0</v>
      </c>
      <c r="CQ23" s="73">
        <v>0</v>
      </c>
      <c r="CR23" s="73">
        <v>0</v>
      </c>
      <c r="CS23" s="73">
        <v>41.820999999999998</v>
      </c>
      <c r="CT23" s="73">
        <v>0</v>
      </c>
      <c r="CU23" s="73">
        <v>0</v>
      </c>
      <c r="CV23" s="73">
        <v>0</v>
      </c>
      <c r="CW23" s="73">
        <v>0</v>
      </c>
      <c r="CX23" s="73">
        <v>0</v>
      </c>
      <c r="CY23" s="73">
        <v>3.4279999999999999</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47.712000000000003</v>
      </c>
      <c r="DT23" s="73">
        <v>0</v>
      </c>
      <c r="DU23" s="73">
        <v>0</v>
      </c>
      <c r="DV23" s="73">
        <v>0</v>
      </c>
      <c r="DW23" s="73">
        <v>0</v>
      </c>
      <c r="DX23" s="73">
        <v>0</v>
      </c>
      <c r="DY23" s="73">
        <v>0</v>
      </c>
      <c r="DZ23" s="73">
        <v>23.619</v>
      </c>
      <c r="EA23" s="73">
        <v>4.0199999999999996</v>
      </c>
      <c r="EB23" s="73">
        <v>6.0129999999999999</v>
      </c>
      <c r="EC23" s="73">
        <v>0</v>
      </c>
      <c r="ED23" s="73">
        <v>0</v>
      </c>
      <c r="EE23" s="73">
        <v>21.169</v>
      </c>
      <c r="EF23" s="73">
        <v>0</v>
      </c>
      <c r="EG23" s="73">
        <v>0</v>
      </c>
      <c r="EH23" s="73">
        <v>0</v>
      </c>
      <c r="EI23" s="73">
        <v>4.5380000000000003</v>
      </c>
      <c r="EJ23" s="73">
        <v>0</v>
      </c>
      <c r="EK23" s="73">
        <v>0</v>
      </c>
      <c r="EL23" s="73">
        <v>0</v>
      </c>
      <c r="EM23" s="73">
        <v>21.716000000000001</v>
      </c>
      <c r="EN23" s="73">
        <v>0</v>
      </c>
      <c r="EO23" s="73">
        <v>0</v>
      </c>
      <c r="EP23" s="73">
        <v>0</v>
      </c>
      <c r="EQ23" s="73">
        <v>0</v>
      </c>
      <c r="ER23" s="73">
        <v>0</v>
      </c>
      <c r="ES23" s="73">
        <v>0</v>
      </c>
      <c r="ET23" s="73">
        <v>28.539000000000001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5.8789999999999996</v>
      </c>
      <c r="FO23" s="73">
        <v>0</v>
      </c>
      <c r="FP23" s="73">
        <v>0</v>
      </c>
      <c r="FQ23" s="73">
        <v>0</v>
      </c>
      <c r="FR23" s="73">
        <v>0</v>
      </c>
      <c r="FS23" s="73">
        <v>0</v>
      </c>
      <c r="FT23" s="73">
        <v>0</v>
      </c>
      <c r="FU23" s="73">
        <v>0</v>
      </c>
      <c r="FV23" s="73">
        <v>0</v>
      </c>
      <c r="FW23" s="73">
        <v>0</v>
      </c>
      <c r="FX23" s="73">
        <v>0</v>
      </c>
      <c r="FY23" s="73">
        <v>0</v>
      </c>
      <c r="FZ23" s="73">
        <v>0</v>
      </c>
      <c r="GA23" s="73">
        <v>0</v>
      </c>
      <c r="GB23" s="73">
        <v>0</v>
      </c>
      <c r="GC23" s="73">
        <v>10.204000000000001</v>
      </c>
      <c r="GD23" s="73">
        <v>0</v>
      </c>
      <c r="GE23" s="73">
        <v>0</v>
      </c>
      <c r="GF23" s="73">
        <v>0</v>
      </c>
      <c r="GG23" s="73">
        <v>0</v>
      </c>
      <c r="GH23" s="73">
        <v>0</v>
      </c>
      <c r="GI23" s="73">
        <v>0</v>
      </c>
      <c r="GJ23" s="73">
        <v>0</v>
      </c>
      <c r="GK23" s="73">
        <v>0</v>
      </c>
      <c r="GL23" s="73">
        <v>0</v>
      </c>
      <c r="GM23" s="73">
        <v>18.995999999999999</v>
      </c>
      <c r="GN23" s="73">
        <v>0</v>
      </c>
      <c r="GO23" s="73">
        <v>8.0820000000000007</v>
      </c>
      <c r="GP23" s="73">
        <v>0</v>
      </c>
      <c r="GQ23" s="73">
        <v>0</v>
      </c>
      <c r="GR23" s="73">
        <v>0</v>
      </c>
      <c r="GS23" s="73">
        <v>0</v>
      </c>
      <c r="GT23" s="73">
        <v>41.820999999999998</v>
      </c>
      <c r="GU23" s="73">
        <v>0</v>
      </c>
      <c r="GV23" s="73">
        <v>0</v>
      </c>
      <c r="GW23" s="73">
        <v>0</v>
      </c>
      <c r="GX23" s="73">
        <v>0</v>
      </c>
      <c r="GY23" s="73">
        <v>0</v>
      </c>
      <c r="GZ23" s="73">
        <v>3.4279999999999999</v>
      </c>
      <c r="HA23" s="73">
        <v>0</v>
      </c>
      <c r="HB23" s="73">
        <v>0</v>
      </c>
      <c r="HC23" s="73">
        <v>0</v>
      </c>
      <c r="HD23" s="73">
        <v>0</v>
      </c>
      <c r="HE23" s="73">
        <v>0</v>
      </c>
      <c r="HF23" s="73">
        <v>0</v>
      </c>
      <c r="HG23" s="73">
        <v>0</v>
      </c>
      <c r="HH23" s="73">
        <v>0</v>
      </c>
      <c r="HI23" s="73">
        <v>0</v>
      </c>
      <c r="HJ23" s="73">
        <v>0</v>
      </c>
      <c r="HK23" s="73">
        <v>128.78700000000001</v>
      </c>
      <c r="HL23" s="73">
        <v>28.539000000000001</v>
      </c>
      <c r="HM23" s="73">
        <v>0</v>
      </c>
      <c r="HN23" s="73">
        <v>0</v>
      </c>
      <c r="HO23" s="73">
        <v>5.8789999999999996</v>
      </c>
      <c r="HP23" s="73">
        <v>0</v>
      </c>
      <c r="HQ23" s="73">
        <v>0</v>
      </c>
      <c r="HR23" s="73">
        <v>10.204000000000001</v>
      </c>
      <c r="HS23" s="73">
        <v>0</v>
      </c>
      <c r="HT23" s="73">
        <v>0</v>
      </c>
      <c r="HU23" s="73">
        <v>18.995999999999999</v>
      </c>
      <c r="HV23" s="73">
        <v>8.0820000000000007</v>
      </c>
      <c r="HW23" s="73">
        <v>0</v>
      </c>
      <c r="HX23" s="73">
        <v>45.249000000000002</v>
      </c>
      <c r="HY23" s="73">
        <v>0</v>
      </c>
      <c r="HZ23" s="73">
        <v>0</v>
      </c>
      <c r="IA23" s="73">
        <v>0</v>
      </c>
      <c r="IB23" s="73">
        <v>0</v>
      </c>
      <c r="IC23" s="73">
        <v>0</v>
      </c>
      <c r="ID23" s="73">
        <v>0</v>
      </c>
      <c r="IE23" s="73">
        <v>0</v>
      </c>
      <c r="IF23" s="73">
        <v>128.78700000000001</v>
      </c>
      <c r="IG23" s="73">
        <v>28.539000000000001</v>
      </c>
      <c r="IH23" s="73">
        <v>0</v>
      </c>
      <c r="II23" s="73">
        <v>0</v>
      </c>
      <c r="IJ23" s="73">
        <v>5.8789999999999996</v>
      </c>
      <c r="IK23" s="73">
        <v>0</v>
      </c>
      <c r="IL23" s="73">
        <v>0</v>
      </c>
      <c r="IM23" s="73">
        <v>10.204000000000001</v>
      </c>
      <c r="IN23" s="73">
        <v>0</v>
      </c>
      <c r="IO23" s="73">
        <v>0</v>
      </c>
      <c r="IP23" s="73">
        <v>18.995999999999999</v>
      </c>
      <c r="IQ23" s="73">
        <v>8.0820000000000007</v>
      </c>
      <c r="IR23" s="73">
        <v>0</v>
      </c>
      <c r="IS23" s="73">
        <v>45.249000000000002</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3</v>
      </c>
      <c r="JM23" s="71">
        <v>1</v>
      </c>
      <c r="JN23" s="71">
        <v>1</v>
      </c>
      <c r="JO23" s="71">
        <v>0</v>
      </c>
      <c r="JP23" s="71">
        <v>0</v>
      </c>
      <c r="JQ23" s="71">
        <v>2</v>
      </c>
      <c r="JR23" s="71">
        <v>0</v>
      </c>
      <c r="JS23" s="71">
        <v>0</v>
      </c>
      <c r="JT23" s="71">
        <v>0</v>
      </c>
      <c r="JU23" s="71">
        <v>1</v>
      </c>
      <c r="JV23" s="71">
        <v>0</v>
      </c>
      <c r="JW23" s="71">
        <v>0</v>
      </c>
      <c r="JX23" s="71">
        <v>0</v>
      </c>
      <c r="JY23" s="71">
        <v>1</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3</v>
      </c>
      <c r="LZ23" s="71">
        <v>0</v>
      </c>
      <c r="MA23" s="71">
        <v>2</v>
      </c>
      <c r="MB23" s="71">
        <v>0</v>
      </c>
      <c r="MC23" s="71">
        <v>0</v>
      </c>
      <c r="MD23" s="71">
        <v>0</v>
      </c>
      <c r="ME23" s="71">
        <v>0</v>
      </c>
      <c r="MF23" s="71">
        <v>1</v>
      </c>
      <c r="MG23" s="71">
        <v>0</v>
      </c>
      <c r="MH23" s="71">
        <v>0</v>
      </c>
      <c r="MI23" s="71">
        <v>0</v>
      </c>
      <c r="MJ23" s="71">
        <v>0</v>
      </c>
      <c r="MK23" s="71">
        <v>0</v>
      </c>
      <c r="ML23" s="71">
        <v>1</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3</v>
      </c>
      <c r="NN23" s="71">
        <v>1</v>
      </c>
      <c r="NO23" s="71">
        <v>1</v>
      </c>
      <c r="NP23" s="71">
        <v>0</v>
      </c>
      <c r="NQ23" s="71">
        <v>0</v>
      </c>
      <c r="NR23" s="71">
        <v>2</v>
      </c>
      <c r="NS23" s="71">
        <v>0</v>
      </c>
      <c r="NT23" s="71">
        <v>0</v>
      </c>
      <c r="NU23" s="71">
        <v>0</v>
      </c>
      <c r="NV23" s="71">
        <v>1</v>
      </c>
      <c r="NW23" s="71">
        <v>0</v>
      </c>
      <c r="NX23" s="71">
        <v>0</v>
      </c>
      <c r="NY23" s="71">
        <v>0</v>
      </c>
      <c r="NZ23" s="71">
        <v>1</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3</v>
      </c>
      <c r="QA23" s="71">
        <v>0</v>
      </c>
      <c r="QB23" s="71">
        <v>2</v>
      </c>
      <c r="QC23" s="71">
        <v>0</v>
      </c>
      <c r="QD23" s="71">
        <v>0</v>
      </c>
      <c r="QE23" s="71">
        <v>0</v>
      </c>
      <c r="QF23" s="71">
        <v>0</v>
      </c>
      <c r="QG23" s="71">
        <v>1</v>
      </c>
      <c r="QH23" s="71">
        <v>0</v>
      </c>
      <c r="QI23" s="71">
        <v>0</v>
      </c>
      <c r="QJ23" s="71">
        <v>0</v>
      </c>
      <c r="QK23" s="71">
        <v>0</v>
      </c>
      <c r="QL23" s="71">
        <v>0</v>
      </c>
      <c r="QM23" s="71">
        <v>1</v>
      </c>
      <c r="QN23" s="71">
        <v>0</v>
      </c>
      <c r="QO23" s="71">
        <v>0</v>
      </c>
      <c r="QP23" s="71">
        <v>0</v>
      </c>
      <c r="QQ23" s="71">
        <v>0</v>
      </c>
      <c r="QR23" s="71">
        <v>0</v>
      </c>
      <c r="QS23" s="71">
        <v>0</v>
      </c>
      <c r="QT23" s="71">
        <v>0</v>
      </c>
      <c r="QU23" s="71">
        <v>0</v>
      </c>
      <c r="QV23" s="71">
        <v>0</v>
      </c>
      <c r="QW23" s="71">
        <v>0</v>
      </c>
      <c r="QX23" s="71">
        <v>12</v>
      </c>
      <c r="QY23" s="71">
        <v>2</v>
      </c>
      <c r="QZ23" s="71">
        <v>0</v>
      </c>
      <c r="RA23" s="71">
        <v>0</v>
      </c>
      <c r="RB23" s="71">
        <v>2</v>
      </c>
      <c r="RC23" s="71">
        <v>0</v>
      </c>
      <c r="RD23" s="71">
        <v>0</v>
      </c>
      <c r="RE23" s="71">
        <v>1</v>
      </c>
      <c r="RF23" s="71">
        <v>0</v>
      </c>
      <c r="RG23" s="71">
        <v>0</v>
      </c>
      <c r="RH23" s="71">
        <v>3</v>
      </c>
      <c r="RI23" s="71">
        <v>2</v>
      </c>
      <c r="RJ23" s="71">
        <v>0</v>
      </c>
      <c r="RK23" s="71">
        <v>2</v>
      </c>
      <c r="RL23" s="71">
        <v>0</v>
      </c>
      <c r="RM23" s="71">
        <v>0</v>
      </c>
      <c r="RN23" s="71">
        <v>0</v>
      </c>
      <c r="RO23" s="71">
        <v>0</v>
      </c>
      <c r="RP23" s="71">
        <v>0</v>
      </c>
      <c r="RQ23" s="71">
        <v>0</v>
      </c>
      <c r="RR23" s="71">
        <v>0</v>
      </c>
      <c r="RS23" s="71">
        <v>12</v>
      </c>
      <c r="RT23" s="71">
        <v>2</v>
      </c>
      <c r="RU23" s="71">
        <v>0</v>
      </c>
      <c r="RV23" s="71">
        <v>0</v>
      </c>
      <c r="RW23" s="71">
        <v>2</v>
      </c>
      <c r="RX23" s="71">
        <v>0</v>
      </c>
      <c r="RY23" s="71">
        <v>0</v>
      </c>
      <c r="RZ23" s="71">
        <v>1</v>
      </c>
      <c r="SA23" s="71">
        <v>0</v>
      </c>
      <c r="SB23" s="71">
        <v>0</v>
      </c>
      <c r="SC23" s="71">
        <v>3</v>
      </c>
      <c r="SD23" s="71">
        <v>2</v>
      </c>
      <c r="SE23" s="71">
        <v>0</v>
      </c>
      <c r="SF23" s="71">
        <v>2</v>
      </c>
      <c r="SG23" s="71">
        <v>0</v>
      </c>
      <c r="SH23" s="71">
        <v>0</v>
      </c>
    </row>
    <row r="24" spans="1:502">
      <c r="A24" s="16" t="s">
        <v>1926</v>
      </c>
      <c r="B24" s="70">
        <v>16</v>
      </c>
      <c r="C24" s="70">
        <v>16</v>
      </c>
      <c r="D24" s="70">
        <v>1</v>
      </c>
      <c r="E24" s="70">
        <v>2019</v>
      </c>
      <c r="F24" s="70" t="s">
        <v>158</v>
      </c>
      <c r="G24" s="1073" t="s">
        <v>1910</v>
      </c>
      <c r="H24" s="70" t="s">
        <v>1911</v>
      </c>
      <c r="I24" s="1066"/>
      <c r="J24" s="73">
        <v>0</v>
      </c>
      <c r="K24" s="73">
        <v>0</v>
      </c>
      <c r="L24" s="73">
        <v>0</v>
      </c>
      <c r="M24" s="73">
        <v>0</v>
      </c>
      <c r="N24" s="73">
        <v>0</v>
      </c>
      <c r="O24" s="73">
        <v>0</v>
      </c>
      <c r="P24" s="73">
        <v>0</v>
      </c>
      <c r="Q24" s="73">
        <v>0</v>
      </c>
      <c r="R24" s="73">
        <v>42.328000000000003</v>
      </c>
      <c r="S24" s="73">
        <v>0</v>
      </c>
      <c r="T24" s="73">
        <v>0</v>
      </c>
      <c r="U24" s="73">
        <v>0</v>
      </c>
      <c r="V24" s="73">
        <v>0</v>
      </c>
      <c r="W24" s="73">
        <v>0</v>
      </c>
      <c r="X24" s="73">
        <v>0</v>
      </c>
      <c r="Y24" s="73">
        <v>12.669</v>
      </c>
      <c r="Z24" s="73">
        <v>3.4790000000000001</v>
      </c>
      <c r="AA24" s="73">
        <v>4.8849999999999998</v>
      </c>
      <c r="AB24" s="73">
        <v>0</v>
      </c>
      <c r="AC24" s="73">
        <v>0</v>
      </c>
      <c r="AD24" s="73">
        <v>19.93</v>
      </c>
      <c r="AE24" s="73">
        <v>0</v>
      </c>
      <c r="AF24" s="73">
        <v>0</v>
      </c>
      <c r="AG24" s="73">
        <v>0</v>
      </c>
      <c r="AH24" s="73">
        <v>4.0179999999999998</v>
      </c>
      <c r="AI24" s="73">
        <v>0</v>
      </c>
      <c r="AJ24" s="73">
        <v>0</v>
      </c>
      <c r="AK24" s="73">
        <v>0</v>
      </c>
      <c r="AL24" s="73">
        <v>21.472000000000001</v>
      </c>
      <c r="AM24" s="73">
        <v>0</v>
      </c>
      <c r="AN24" s="73">
        <v>0</v>
      </c>
      <c r="AO24" s="73">
        <v>0</v>
      </c>
      <c r="AP24" s="73">
        <v>0</v>
      </c>
      <c r="AQ24" s="73">
        <v>0</v>
      </c>
      <c r="AR24" s="73">
        <v>0</v>
      </c>
      <c r="AS24" s="73">
        <v>23.125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8.1180000000000003</v>
      </c>
      <c r="BN24" s="73">
        <v>0</v>
      </c>
      <c r="BO24" s="73">
        <v>0</v>
      </c>
      <c r="BP24" s="73">
        <v>0</v>
      </c>
      <c r="BQ24" s="73">
        <v>0</v>
      </c>
      <c r="BR24" s="73">
        <v>0</v>
      </c>
      <c r="BS24" s="73">
        <v>0</v>
      </c>
      <c r="BT24" s="73">
        <v>0</v>
      </c>
      <c r="BU24" s="73">
        <v>0</v>
      </c>
      <c r="BV24" s="73">
        <v>0</v>
      </c>
      <c r="BW24" s="73">
        <v>0</v>
      </c>
      <c r="BX24" s="73">
        <v>0</v>
      </c>
      <c r="BY24" s="73">
        <v>0</v>
      </c>
      <c r="BZ24" s="73">
        <v>0</v>
      </c>
      <c r="CA24" s="73">
        <v>0</v>
      </c>
      <c r="CB24" s="73">
        <v>8.74</v>
      </c>
      <c r="CC24" s="73">
        <v>0</v>
      </c>
      <c r="CD24" s="73">
        <v>0</v>
      </c>
      <c r="CE24" s="73">
        <v>0</v>
      </c>
      <c r="CF24" s="73">
        <v>0</v>
      </c>
      <c r="CG24" s="73">
        <v>0</v>
      </c>
      <c r="CH24" s="73">
        <v>0</v>
      </c>
      <c r="CI24" s="73">
        <v>0</v>
      </c>
      <c r="CJ24" s="73">
        <v>0</v>
      </c>
      <c r="CK24" s="73">
        <v>0</v>
      </c>
      <c r="CL24" s="73">
        <v>16.155000000000001</v>
      </c>
      <c r="CM24" s="73">
        <v>0</v>
      </c>
      <c r="CN24" s="73">
        <v>7.6349999999999998</v>
      </c>
      <c r="CO24" s="73">
        <v>0</v>
      </c>
      <c r="CP24" s="73">
        <v>0</v>
      </c>
      <c r="CQ24" s="73">
        <v>0</v>
      </c>
      <c r="CR24" s="73">
        <v>0</v>
      </c>
      <c r="CS24" s="73">
        <v>0</v>
      </c>
      <c r="CT24" s="73">
        <v>0</v>
      </c>
      <c r="CU24" s="73">
        <v>0</v>
      </c>
      <c r="CV24" s="73">
        <v>0</v>
      </c>
      <c r="CW24" s="73">
        <v>0</v>
      </c>
      <c r="CX24" s="73">
        <v>0</v>
      </c>
      <c r="CY24" s="73">
        <v>2.3029999999999999</v>
      </c>
      <c r="CZ24" s="73">
        <v>0</v>
      </c>
      <c r="DA24" s="73">
        <v>0</v>
      </c>
      <c r="DB24" s="73">
        <v>0</v>
      </c>
      <c r="DC24" s="73">
        <v>61.478000000000002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42.328000000000003</v>
      </c>
      <c r="DT24" s="73">
        <v>0</v>
      </c>
      <c r="DU24" s="73">
        <v>0</v>
      </c>
      <c r="DV24" s="73">
        <v>0</v>
      </c>
      <c r="DW24" s="73">
        <v>0</v>
      </c>
      <c r="DX24" s="73">
        <v>0</v>
      </c>
      <c r="DY24" s="73">
        <v>0</v>
      </c>
      <c r="DZ24" s="73">
        <v>12.669</v>
      </c>
      <c r="EA24" s="73">
        <v>3.4790000000000001</v>
      </c>
      <c r="EB24" s="73">
        <v>4.8849999999999998</v>
      </c>
      <c r="EC24" s="73">
        <v>0</v>
      </c>
      <c r="ED24" s="73">
        <v>0</v>
      </c>
      <c r="EE24" s="73">
        <v>19.93</v>
      </c>
      <c r="EF24" s="73">
        <v>0</v>
      </c>
      <c r="EG24" s="73">
        <v>0</v>
      </c>
      <c r="EH24" s="73">
        <v>0</v>
      </c>
      <c r="EI24" s="73">
        <v>4.0179999999999998</v>
      </c>
      <c r="EJ24" s="73">
        <v>0</v>
      </c>
      <c r="EK24" s="73">
        <v>0</v>
      </c>
      <c r="EL24" s="73">
        <v>0</v>
      </c>
      <c r="EM24" s="73">
        <v>21.472000000000001</v>
      </c>
      <c r="EN24" s="73">
        <v>0</v>
      </c>
      <c r="EO24" s="73">
        <v>0</v>
      </c>
      <c r="EP24" s="73">
        <v>0</v>
      </c>
      <c r="EQ24" s="73">
        <v>0</v>
      </c>
      <c r="ER24" s="73">
        <v>0</v>
      </c>
      <c r="ES24" s="73">
        <v>0</v>
      </c>
      <c r="ET24" s="73">
        <v>23.125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8.1180000000000003</v>
      </c>
      <c r="FO24" s="73">
        <v>0</v>
      </c>
      <c r="FP24" s="73">
        <v>0</v>
      </c>
      <c r="FQ24" s="73">
        <v>0</v>
      </c>
      <c r="FR24" s="73">
        <v>0</v>
      </c>
      <c r="FS24" s="73">
        <v>0</v>
      </c>
      <c r="FT24" s="73">
        <v>0</v>
      </c>
      <c r="FU24" s="73">
        <v>0</v>
      </c>
      <c r="FV24" s="73">
        <v>0</v>
      </c>
      <c r="FW24" s="73">
        <v>0</v>
      </c>
      <c r="FX24" s="73">
        <v>0</v>
      </c>
      <c r="FY24" s="73">
        <v>0</v>
      </c>
      <c r="FZ24" s="73">
        <v>0</v>
      </c>
      <c r="GA24" s="73">
        <v>0</v>
      </c>
      <c r="GB24" s="73">
        <v>0</v>
      </c>
      <c r="GC24" s="73">
        <v>8.74</v>
      </c>
      <c r="GD24" s="73">
        <v>0</v>
      </c>
      <c r="GE24" s="73">
        <v>0</v>
      </c>
      <c r="GF24" s="73">
        <v>0</v>
      </c>
      <c r="GG24" s="73">
        <v>0</v>
      </c>
      <c r="GH24" s="73">
        <v>0</v>
      </c>
      <c r="GI24" s="73">
        <v>0</v>
      </c>
      <c r="GJ24" s="73">
        <v>0</v>
      </c>
      <c r="GK24" s="73">
        <v>0</v>
      </c>
      <c r="GL24" s="73">
        <v>0</v>
      </c>
      <c r="GM24" s="73">
        <v>16.155000000000001</v>
      </c>
      <c r="GN24" s="73">
        <v>0</v>
      </c>
      <c r="GO24" s="73">
        <v>7.6349999999999998</v>
      </c>
      <c r="GP24" s="73">
        <v>0</v>
      </c>
      <c r="GQ24" s="73">
        <v>0</v>
      </c>
      <c r="GR24" s="73">
        <v>0</v>
      </c>
      <c r="GS24" s="73">
        <v>0</v>
      </c>
      <c r="GT24" s="73">
        <v>0</v>
      </c>
      <c r="GU24" s="73">
        <v>0</v>
      </c>
      <c r="GV24" s="73">
        <v>0</v>
      </c>
      <c r="GW24" s="73">
        <v>0</v>
      </c>
      <c r="GX24" s="73">
        <v>0</v>
      </c>
      <c r="GY24" s="73">
        <v>0</v>
      </c>
      <c r="GZ24" s="73">
        <v>2.3029999999999999</v>
      </c>
      <c r="HA24" s="73">
        <v>0</v>
      </c>
      <c r="HB24" s="73">
        <v>0</v>
      </c>
      <c r="HC24" s="73">
        <v>0</v>
      </c>
      <c r="HD24" s="73">
        <v>61.478000000000002</v>
      </c>
      <c r="HE24" s="73">
        <v>0</v>
      </c>
      <c r="HF24" s="73">
        <v>0</v>
      </c>
      <c r="HG24" s="73">
        <v>0</v>
      </c>
      <c r="HH24" s="73">
        <v>0</v>
      </c>
      <c r="HI24" s="73">
        <v>0</v>
      </c>
      <c r="HJ24" s="73">
        <v>0</v>
      </c>
      <c r="HK24" s="73">
        <v>108.78100000000001</v>
      </c>
      <c r="HL24" s="73">
        <v>23.125</v>
      </c>
      <c r="HM24" s="73">
        <v>0</v>
      </c>
      <c r="HN24" s="73">
        <v>0</v>
      </c>
      <c r="HO24" s="73">
        <v>8.1180000000000003</v>
      </c>
      <c r="HP24" s="73">
        <v>0</v>
      </c>
      <c r="HQ24" s="73">
        <v>0</v>
      </c>
      <c r="HR24" s="73">
        <v>8.74</v>
      </c>
      <c r="HS24" s="73">
        <v>0</v>
      </c>
      <c r="HT24" s="73">
        <v>0</v>
      </c>
      <c r="HU24" s="73">
        <v>16.155000000000001</v>
      </c>
      <c r="HV24" s="73">
        <v>7.6349999999999998</v>
      </c>
      <c r="HW24" s="73">
        <v>0</v>
      </c>
      <c r="HX24" s="73">
        <v>2.3029999999999999</v>
      </c>
      <c r="HY24" s="73">
        <v>61.478000000000002</v>
      </c>
      <c r="HZ24" s="73">
        <v>0</v>
      </c>
      <c r="IA24" s="73">
        <v>0</v>
      </c>
      <c r="IB24" s="73">
        <v>0</v>
      </c>
      <c r="IC24" s="73">
        <v>0</v>
      </c>
      <c r="ID24" s="73">
        <v>0</v>
      </c>
      <c r="IE24" s="73">
        <v>0</v>
      </c>
      <c r="IF24" s="73">
        <v>108.78100000000001</v>
      </c>
      <c r="IG24" s="73">
        <v>23.125</v>
      </c>
      <c r="IH24" s="73">
        <v>0</v>
      </c>
      <c r="II24" s="73">
        <v>0</v>
      </c>
      <c r="IJ24" s="73">
        <v>8.1180000000000003</v>
      </c>
      <c r="IK24" s="73">
        <v>0</v>
      </c>
      <c r="IL24" s="73">
        <v>0</v>
      </c>
      <c r="IM24" s="73">
        <v>8.74</v>
      </c>
      <c r="IN24" s="73">
        <v>0</v>
      </c>
      <c r="IO24" s="73">
        <v>0</v>
      </c>
      <c r="IP24" s="73">
        <v>16.155000000000001</v>
      </c>
      <c r="IQ24" s="73">
        <v>7.6349999999999998</v>
      </c>
      <c r="IR24" s="73">
        <v>0</v>
      </c>
      <c r="IS24" s="73">
        <v>2.3029999999999999</v>
      </c>
      <c r="IT24" s="73">
        <v>61.478000000000002</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2</v>
      </c>
      <c r="JM24" s="71">
        <v>1</v>
      </c>
      <c r="JN24" s="71">
        <v>1</v>
      </c>
      <c r="JO24" s="71">
        <v>0</v>
      </c>
      <c r="JP24" s="71">
        <v>0</v>
      </c>
      <c r="JQ24" s="71">
        <v>2</v>
      </c>
      <c r="JR24" s="71">
        <v>0</v>
      </c>
      <c r="JS24" s="71">
        <v>0</v>
      </c>
      <c r="JT24" s="71">
        <v>0</v>
      </c>
      <c r="JU24" s="71">
        <v>1</v>
      </c>
      <c r="JV24" s="71">
        <v>0</v>
      </c>
      <c r="JW24" s="71">
        <v>0</v>
      </c>
      <c r="JX24" s="71">
        <v>0</v>
      </c>
      <c r="JY24" s="71">
        <v>1</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3</v>
      </c>
      <c r="LZ24" s="71">
        <v>0</v>
      </c>
      <c r="MA24" s="71">
        <v>2</v>
      </c>
      <c r="MB24" s="71">
        <v>0</v>
      </c>
      <c r="MC24" s="71">
        <v>0</v>
      </c>
      <c r="MD24" s="71">
        <v>0</v>
      </c>
      <c r="ME24" s="71">
        <v>0</v>
      </c>
      <c r="MF24" s="71">
        <v>0</v>
      </c>
      <c r="MG24" s="71">
        <v>0</v>
      </c>
      <c r="MH24" s="71">
        <v>0</v>
      </c>
      <c r="MI24" s="71">
        <v>0</v>
      </c>
      <c r="MJ24" s="71">
        <v>0</v>
      </c>
      <c r="MK24" s="71">
        <v>0</v>
      </c>
      <c r="ML24" s="71">
        <v>1</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2</v>
      </c>
      <c r="NN24" s="71">
        <v>1</v>
      </c>
      <c r="NO24" s="71">
        <v>1</v>
      </c>
      <c r="NP24" s="71">
        <v>0</v>
      </c>
      <c r="NQ24" s="71">
        <v>0</v>
      </c>
      <c r="NR24" s="71">
        <v>2</v>
      </c>
      <c r="NS24" s="71">
        <v>0</v>
      </c>
      <c r="NT24" s="71">
        <v>0</v>
      </c>
      <c r="NU24" s="71">
        <v>0</v>
      </c>
      <c r="NV24" s="71">
        <v>1</v>
      </c>
      <c r="NW24" s="71">
        <v>0</v>
      </c>
      <c r="NX24" s="71">
        <v>0</v>
      </c>
      <c r="NY24" s="71">
        <v>0</v>
      </c>
      <c r="NZ24" s="71">
        <v>1</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3</v>
      </c>
      <c r="QA24" s="71">
        <v>0</v>
      </c>
      <c r="QB24" s="71">
        <v>2</v>
      </c>
      <c r="QC24" s="71">
        <v>0</v>
      </c>
      <c r="QD24" s="71">
        <v>0</v>
      </c>
      <c r="QE24" s="71">
        <v>0</v>
      </c>
      <c r="QF24" s="71">
        <v>0</v>
      </c>
      <c r="QG24" s="71">
        <v>0</v>
      </c>
      <c r="QH24" s="71">
        <v>0</v>
      </c>
      <c r="QI24" s="71">
        <v>0</v>
      </c>
      <c r="QJ24" s="71">
        <v>0</v>
      </c>
      <c r="QK24" s="71">
        <v>0</v>
      </c>
      <c r="QL24" s="71">
        <v>0</v>
      </c>
      <c r="QM24" s="71">
        <v>1</v>
      </c>
      <c r="QN24" s="71">
        <v>0</v>
      </c>
      <c r="QO24" s="71">
        <v>0</v>
      </c>
      <c r="QP24" s="71">
        <v>0</v>
      </c>
      <c r="QQ24" s="71">
        <v>1</v>
      </c>
      <c r="QR24" s="71">
        <v>0</v>
      </c>
      <c r="QS24" s="71">
        <v>0</v>
      </c>
      <c r="QT24" s="71">
        <v>0</v>
      </c>
      <c r="QU24" s="71">
        <v>0</v>
      </c>
      <c r="QV24" s="71">
        <v>0</v>
      </c>
      <c r="QW24" s="71">
        <v>0</v>
      </c>
      <c r="QX24" s="71">
        <v>11</v>
      </c>
      <c r="QY24" s="71">
        <v>2</v>
      </c>
      <c r="QZ24" s="71">
        <v>0</v>
      </c>
      <c r="RA24" s="71">
        <v>0</v>
      </c>
      <c r="RB24" s="71">
        <v>3</v>
      </c>
      <c r="RC24" s="71">
        <v>0</v>
      </c>
      <c r="RD24" s="71">
        <v>0</v>
      </c>
      <c r="RE24" s="71">
        <v>1</v>
      </c>
      <c r="RF24" s="71">
        <v>0</v>
      </c>
      <c r="RG24" s="71">
        <v>0</v>
      </c>
      <c r="RH24" s="71">
        <v>3</v>
      </c>
      <c r="RI24" s="71">
        <v>2</v>
      </c>
      <c r="RJ24" s="71">
        <v>0</v>
      </c>
      <c r="RK24" s="71">
        <v>1</v>
      </c>
      <c r="RL24" s="71">
        <v>1</v>
      </c>
      <c r="RM24" s="71">
        <v>0</v>
      </c>
      <c r="RN24" s="71">
        <v>0</v>
      </c>
      <c r="RO24" s="71">
        <v>0</v>
      </c>
      <c r="RP24" s="71">
        <v>0</v>
      </c>
      <c r="RQ24" s="71">
        <v>0</v>
      </c>
      <c r="RR24" s="71">
        <v>0</v>
      </c>
      <c r="RS24" s="71">
        <v>11</v>
      </c>
      <c r="RT24" s="71">
        <v>2</v>
      </c>
      <c r="RU24" s="71">
        <v>0</v>
      </c>
      <c r="RV24" s="71">
        <v>0</v>
      </c>
      <c r="RW24" s="71">
        <v>3</v>
      </c>
      <c r="RX24" s="71">
        <v>0</v>
      </c>
      <c r="RY24" s="71">
        <v>0</v>
      </c>
      <c r="RZ24" s="71">
        <v>1</v>
      </c>
      <c r="SA24" s="71">
        <v>0</v>
      </c>
      <c r="SB24" s="71">
        <v>0</v>
      </c>
      <c r="SC24" s="71">
        <v>3</v>
      </c>
      <c r="SD24" s="71">
        <v>2</v>
      </c>
      <c r="SE24" s="71">
        <v>0</v>
      </c>
      <c r="SF24" s="71">
        <v>1</v>
      </c>
      <c r="SG24" s="71">
        <v>1</v>
      </c>
      <c r="SH24" s="71">
        <v>0</v>
      </c>
    </row>
    <row r="25" spans="1:502">
      <c r="A25" s="16" t="s">
        <v>1927</v>
      </c>
      <c r="B25" s="70">
        <v>17</v>
      </c>
      <c r="C25" s="70">
        <v>17</v>
      </c>
      <c r="D25" s="70">
        <v>1</v>
      </c>
      <c r="E25" s="70">
        <v>2020</v>
      </c>
      <c r="F25" s="70" t="s">
        <v>159</v>
      </c>
      <c r="G25" s="1073" t="s">
        <v>1910</v>
      </c>
      <c r="H25" s="70" t="s">
        <v>1911</v>
      </c>
      <c r="I25" s="1066"/>
      <c r="J25" s="73">
        <v>0</v>
      </c>
      <c r="K25" s="73">
        <v>0</v>
      </c>
      <c r="L25" s="73">
        <v>0</v>
      </c>
      <c r="M25" s="73">
        <v>0</v>
      </c>
      <c r="N25" s="73">
        <v>0</v>
      </c>
      <c r="O25" s="73">
        <v>0</v>
      </c>
      <c r="P25" s="73">
        <v>0</v>
      </c>
      <c r="Q25" s="73">
        <v>0</v>
      </c>
      <c r="R25" s="73">
        <v>40.468000000000004</v>
      </c>
      <c r="S25" s="73">
        <v>0</v>
      </c>
      <c r="T25" s="73">
        <v>0</v>
      </c>
      <c r="U25" s="73">
        <v>0</v>
      </c>
      <c r="V25" s="73">
        <v>0</v>
      </c>
      <c r="W25" s="73">
        <v>0</v>
      </c>
      <c r="X25" s="73">
        <v>0</v>
      </c>
      <c r="Y25" s="73">
        <v>23.484999999999999</v>
      </c>
      <c r="Z25" s="73">
        <v>3.98</v>
      </c>
      <c r="AA25" s="73">
        <v>4.6310000000000002</v>
      </c>
      <c r="AB25" s="73">
        <v>0</v>
      </c>
      <c r="AC25" s="73">
        <v>0</v>
      </c>
      <c r="AD25" s="73">
        <v>18.867999999999999</v>
      </c>
      <c r="AE25" s="73">
        <v>0</v>
      </c>
      <c r="AF25" s="73">
        <v>0</v>
      </c>
      <c r="AG25" s="73">
        <v>0</v>
      </c>
      <c r="AH25" s="73">
        <v>5.4359999999999999</v>
      </c>
      <c r="AI25" s="73">
        <v>0</v>
      </c>
      <c r="AJ25" s="73">
        <v>0</v>
      </c>
      <c r="AK25" s="73">
        <v>0</v>
      </c>
      <c r="AL25" s="73">
        <v>18.079999999999998</v>
      </c>
      <c r="AM25" s="73">
        <v>0</v>
      </c>
      <c r="AN25" s="73">
        <v>0</v>
      </c>
      <c r="AO25" s="73">
        <v>0</v>
      </c>
      <c r="AP25" s="73">
        <v>0</v>
      </c>
      <c r="AQ25" s="73">
        <v>0</v>
      </c>
      <c r="AR25" s="73">
        <v>0</v>
      </c>
      <c r="AS25" s="73">
        <v>23.302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11.224</v>
      </c>
      <c r="BN25" s="73">
        <v>0</v>
      </c>
      <c r="BO25" s="73">
        <v>0</v>
      </c>
      <c r="BP25" s="73">
        <v>0</v>
      </c>
      <c r="BQ25" s="73">
        <v>0</v>
      </c>
      <c r="BR25" s="73">
        <v>0</v>
      </c>
      <c r="BS25" s="73">
        <v>0</v>
      </c>
      <c r="BT25" s="73">
        <v>0</v>
      </c>
      <c r="BU25" s="73">
        <v>0</v>
      </c>
      <c r="BV25" s="73">
        <v>0</v>
      </c>
      <c r="BW25" s="73">
        <v>0</v>
      </c>
      <c r="BX25" s="73">
        <v>0</v>
      </c>
      <c r="BY25" s="73">
        <v>0</v>
      </c>
      <c r="BZ25" s="73">
        <v>0</v>
      </c>
      <c r="CA25" s="73">
        <v>0</v>
      </c>
      <c r="CB25" s="73">
        <v>8.9039999999999999</v>
      </c>
      <c r="CC25" s="73">
        <v>0</v>
      </c>
      <c r="CD25" s="73">
        <v>0</v>
      </c>
      <c r="CE25" s="73">
        <v>0</v>
      </c>
      <c r="CF25" s="73">
        <v>0</v>
      </c>
      <c r="CG25" s="73">
        <v>0</v>
      </c>
      <c r="CH25" s="73">
        <v>0</v>
      </c>
      <c r="CI25" s="73">
        <v>0</v>
      </c>
      <c r="CJ25" s="73">
        <v>0</v>
      </c>
      <c r="CK25" s="73">
        <v>0</v>
      </c>
      <c r="CL25" s="73">
        <v>14.994999999999999</v>
      </c>
      <c r="CM25" s="73">
        <v>0</v>
      </c>
      <c r="CN25" s="73">
        <v>7.5460000000000003</v>
      </c>
      <c r="CO25" s="73">
        <v>0</v>
      </c>
      <c r="CP25" s="73">
        <v>0</v>
      </c>
      <c r="CQ25" s="73">
        <v>0</v>
      </c>
      <c r="CR25" s="73">
        <v>0</v>
      </c>
      <c r="CS25" s="73">
        <v>52.447000000000003</v>
      </c>
      <c r="CT25" s="73">
        <v>0</v>
      </c>
      <c r="CU25" s="73">
        <v>0</v>
      </c>
      <c r="CV25" s="73">
        <v>0</v>
      </c>
      <c r="CW25" s="73">
        <v>0</v>
      </c>
      <c r="CX25" s="73">
        <v>0</v>
      </c>
      <c r="CY25" s="73">
        <v>2.2810000000000001</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40.468000000000004</v>
      </c>
      <c r="DT25" s="73">
        <v>0</v>
      </c>
      <c r="DU25" s="73">
        <v>0</v>
      </c>
      <c r="DV25" s="73">
        <v>0</v>
      </c>
      <c r="DW25" s="73">
        <v>0</v>
      </c>
      <c r="DX25" s="73">
        <v>0</v>
      </c>
      <c r="DY25" s="73">
        <v>0</v>
      </c>
      <c r="DZ25" s="73">
        <v>23.484999999999999</v>
      </c>
      <c r="EA25" s="73">
        <v>3.98</v>
      </c>
      <c r="EB25" s="73">
        <v>4.6310000000000002</v>
      </c>
      <c r="EC25" s="73">
        <v>0</v>
      </c>
      <c r="ED25" s="73">
        <v>0</v>
      </c>
      <c r="EE25" s="73">
        <v>18.867999999999999</v>
      </c>
      <c r="EF25" s="73">
        <v>0</v>
      </c>
      <c r="EG25" s="73">
        <v>0</v>
      </c>
      <c r="EH25" s="73">
        <v>0</v>
      </c>
      <c r="EI25" s="73">
        <v>5.4359999999999999</v>
      </c>
      <c r="EJ25" s="73">
        <v>0</v>
      </c>
      <c r="EK25" s="73">
        <v>0</v>
      </c>
      <c r="EL25" s="73">
        <v>0</v>
      </c>
      <c r="EM25" s="73">
        <v>18.079999999999998</v>
      </c>
      <c r="EN25" s="73">
        <v>0</v>
      </c>
      <c r="EO25" s="73">
        <v>0</v>
      </c>
      <c r="EP25" s="73">
        <v>0</v>
      </c>
      <c r="EQ25" s="73">
        <v>0</v>
      </c>
      <c r="ER25" s="73">
        <v>0</v>
      </c>
      <c r="ES25" s="73">
        <v>0</v>
      </c>
      <c r="ET25" s="73">
        <v>23.302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11.224</v>
      </c>
      <c r="FO25" s="73">
        <v>0</v>
      </c>
      <c r="FP25" s="73">
        <v>0</v>
      </c>
      <c r="FQ25" s="73">
        <v>0</v>
      </c>
      <c r="FR25" s="73">
        <v>0</v>
      </c>
      <c r="FS25" s="73">
        <v>0</v>
      </c>
      <c r="FT25" s="73">
        <v>0</v>
      </c>
      <c r="FU25" s="73">
        <v>0</v>
      </c>
      <c r="FV25" s="73">
        <v>0</v>
      </c>
      <c r="FW25" s="73">
        <v>0</v>
      </c>
      <c r="FX25" s="73">
        <v>0</v>
      </c>
      <c r="FY25" s="73">
        <v>0</v>
      </c>
      <c r="FZ25" s="73">
        <v>0</v>
      </c>
      <c r="GA25" s="73">
        <v>0</v>
      </c>
      <c r="GB25" s="73">
        <v>0</v>
      </c>
      <c r="GC25" s="73">
        <v>8.9039999999999999</v>
      </c>
      <c r="GD25" s="73">
        <v>0</v>
      </c>
      <c r="GE25" s="73">
        <v>0</v>
      </c>
      <c r="GF25" s="73">
        <v>0</v>
      </c>
      <c r="GG25" s="73">
        <v>0</v>
      </c>
      <c r="GH25" s="73">
        <v>0</v>
      </c>
      <c r="GI25" s="73">
        <v>0</v>
      </c>
      <c r="GJ25" s="73">
        <v>0</v>
      </c>
      <c r="GK25" s="73">
        <v>0</v>
      </c>
      <c r="GL25" s="73">
        <v>0</v>
      </c>
      <c r="GM25" s="73">
        <v>14.994999999999999</v>
      </c>
      <c r="GN25" s="73">
        <v>0</v>
      </c>
      <c r="GO25" s="73">
        <v>7.5460000000000003</v>
      </c>
      <c r="GP25" s="73">
        <v>0</v>
      </c>
      <c r="GQ25" s="73">
        <v>0</v>
      </c>
      <c r="GR25" s="73">
        <v>0</v>
      </c>
      <c r="GS25" s="73">
        <v>0</v>
      </c>
      <c r="GT25" s="73">
        <v>52.447000000000003</v>
      </c>
      <c r="GU25" s="73">
        <v>0</v>
      </c>
      <c r="GV25" s="73">
        <v>0</v>
      </c>
      <c r="GW25" s="73">
        <v>0</v>
      </c>
      <c r="GX25" s="73">
        <v>0</v>
      </c>
      <c r="GY25" s="73">
        <v>0</v>
      </c>
      <c r="GZ25" s="73">
        <v>2.2810000000000001</v>
      </c>
      <c r="HA25" s="73">
        <v>0</v>
      </c>
      <c r="HB25" s="73">
        <v>0</v>
      </c>
      <c r="HC25" s="73">
        <v>0</v>
      </c>
      <c r="HD25" s="73">
        <v>0</v>
      </c>
      <c r="HE25" s="73">
        <v>0</v>
      </c>
      <c r="HF25" s="73">
        <v>0</v>
      </c>
      <c r="HG25" s="73">
        <v>0</v>
      </c>
      <c r="HH25" s="73">
        <v>0</v>
      </c>
      <c r="HI25" s="73">
        <v>0</v>
      </c>
      <c r="HJ25" s="73">
        <v>0</v>
      </c>
      <c r="HK25" s="73">
        <v>114.94799999999999</v>
      </c>
      <c r="HL25" s="73">
        <v>23.302</v>
      </c>
      <c r="HM25" s="73">
        <v>0</v>
      </c>
      <c r="HN25" s="73">
        <v>0</v>
      </c>
      <c r="HO25" s="73">
        <v>11.224</v>
      </c>
      <c r="HP25" s="73">
        <v>0</v>
      </c>
      <c r="HQ25" s="73">
        <v>0</v>
      </c>
      <c r="HR25" s="73">
        <v>8.9039999999999999</v>
      </c>
      <c r="HS25" s="73">
        <v>0</v>
      </c>
      <c r="HT25" s="73">
        <v>0</v>
      </c>
      <c r="HU25" s="73">
        <v>14.994999999999999</v>
      </c>
      <c r="HV25" s="73">
        <v>7.5460000000000003</v>
      </c>
      <c r="HW25" s="73">
        <v>0</v>
      </c>
      <c r="HX25" s="73">
        <v>54.728000000000002</v>
      </c>
      <c r="HY25" s="73">
        <v>0</v>
      </c>
      <c r="HZ25" s="73">
        <v>0</v>
      </c>
      <c r="IA25" s="73">
        <v>0</v>
      </c>
      <c r="IB25" s="73">
        <v>0</v>
      </c>
      <c r="IC25" s="73">
        <v>0</v>
      </c>
      <c r="ID25" s="73">
        <v>0</v>
      </c>
      <c r="IE25" s="73">
        <v>0</v>
      </c>
      <c r="IF25" s="73">
        <v>114.94799999999999</v>
      </c>
      <c r="IG25" s="73">
        <v>23.302</v>
      </c>
      <c r="IH25" s="73">
        <v>0</v>
      </c>
      <c r="II25" s="73">
        <v>0</v>
      </c>
      <c r="IJ25" s="73">
        <v>11.224</v>
      </c>
      <c r="IK25" s="73">
        <v>0</v>
      </c>
      <c r="IL25" s="73">
        <v>0</v>
      </c>
      <c r="IM25" s="73">
        <v>8.9039999999999999</v>
      </c>
      <c r="IN25" s="73">
        <v>0</v>
      </c>
      <c r="IO25" s="73">
        <v>0</v>
      </c>
      <c r="IP25" s="73">
        <v>14.994999999999999</v>
      </c>
      <c r="IQ25" s="73">
        <v>7.5460000000000003</v>
      </c>
      <c r="IR25" s="73">
        <v>0</v>
      </c>
      <c r="IS25" s="73">
        <v>54.728000000000002</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3</v>
      </c>
      <c r="JM25" s="71">
        <v>1</v>
      </c>
      <c r="JN25" s="71">
        <v>1</v>
      </c>
      <c r="JO25" s="71">
        <v>0</v>
      </c>
      <c r="JP25" s="71">
        <v>0</v>
      </c>
      <c r="JQ25" s="71">
        <v>2</v>
      </c>
      <c r="JR25" s="71">
        <v>0</v>
      </c>
      <c r="JS25" s="71">
        <v>0</v>
      </c>
      <c r="JT25" s="71">
        <v>0</v>
      </c>
      <c r="JU25" s="71">
        <v>1</v>
      </c>
      <c r="JV25" s="71">
        <v>0</v>
      </c>
      <c r="JW25" s="71">
        <v>0</v>
      </c>
      <c r="JX25" s="71">
        <v>0</v>
      </c>
      <c r="JY25" s="71">
        <v>1</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3</v>
      </c>
      <c r="LZ25" s="71">
        <v>0</v>
      </c>
      <c r="MA25" s="71">
        <v>2</v>
      </c>
      <c r="MB25" s="71">
        <v>0</v>
      </c>
      <c r="MC25" s="71">
        <v>0</v>
      </c>
      <c r="MD25" s="71">
        <v>0</v>
      </c>
      <c r="ME25" s="71">
        <v>0</v>
      </c>
      <c r="MF25" s="71">
        <v>1</v>
      </c>
      <c r="MG25" s="71">
        <v>0</v>
      </c>
      <c r="MH25" s="71">
        <v>0</v>
      </c>
      <c r="MI25" s="71">
        <v>0</v>
      </c>
      <c r="MJ25" s="71">
        <v>0</v>
      </c>
      <c r="MK25" s="71">
        <v>0</v>
      </c>
      <c r="ML25" s="71">
        <v>1</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3</v>
      </c>
      <c r="NN25" s="71">
        <v>1</v>
      </c>
      <c r="NO25" s="71">
        <v>1</v>
      </c>
      <c r="NP25" s="71">
        <v>0</v>
      </c>
      <c r="NQ25" s="71">
        <v>0</v>
      </c>
      <c r="NR25" s="71">
        <v>2</v>
      </c>
      <c r="NS25" s="71">
        <v>0</v>
      </c>
      <c r="NT25" s="71">
        <v>0</v>
      </c>
      <c r="NU25" s="71">
        <v>0</v>
      </c>
      <c r="NV25" s="71">
        <v>1</v>
      </c>
      <c r="NW25" s="71">
        <v>0</v>
      </c>
      <c r="NX25" s="71">
        <v>0</v>
      </c>
      <c r="NY25" s="71">
        <v>0</v>
      </c>
      <c r="NZ25" s="71">
        <v>1</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3</v>
      </c>
      <c r="QA25" s="71">
        <v>0</v>
      </c>
      <c r="QB25" s="71">
        <v>2</v>
      </c>
      <c r="QC25" s="71">
        <v>0</v>
      </c>
      <c r="QD25" s="71">
        <v>0</v>
      </c>
      <c r="QE25" s="71">
        <v>0</v>
      </c>
      <c r="QF25" s="71">
        <v>0</v>
      </c>
      <c r="QG25" s="71">
        <v>1</v>
      </c>
      <c r="QH25" s="71">
        <v>0</v>
      </c>
      <c r="QI25" s="71">
        <v>0</v>
      </c>
      <c r="QJ25" s="71">
        <v>0</v>
      </c>
      <c r="QK25" s="71">
        <v>0</v>
      </c>
      <c r="QL25" s="71">
        <v>0</v>
      </c>
      <c r="QM25" s="71">
        <v>1</v>
      </c>
      <c r="QN25" s="71">
        <v>0</v>
      </c>
      <c r="QO25" s="71">
        <v>0</v>
      </c>
      <c r="QP25" s="71">
        <v>0</v>
      </c>
      <c r="QQ25" s="71">
        <v>0</v>
      </c>
      <c r="QR25" s="71">
        <v>0</v>
      </c>
      <c r="QS25" s="71">
        <v>0</v>
      </c>
      <c r="QT25" s="71">
        <v>0</v>
      </c>
      <c r="QU25" s="71">
        <v>0</v>
      </c>
      <c r="QV25" s="71">
        <v>0</v>
      </c>
      <c r="QW25" s="71">
        <v>0</v>
      </c>
      <c r="QX25" s="71">
        <v>12</v>
      </c>
      <c r="QY25" s="71">
        <v>2</v>
      </c>
      <c r="QZ25" s="71">
        <v>0</v>
      </c>
      <c r="RA25" s="71">
        <v>0</v>
      </c>
      <c r="RB25" s="71">
        <v>3</v>
      </c>
      <c r="RC25" s="71">
        <v>0</v>
      </c>
      <c r="RD25" s="71">
        <v>0</v>
      </c>
      <c r="RE25" s="71">
        <v>1</v>
      </c>
      <c r="RF25" s="71">
        <v>0</v>
      </c>
      <c r="RG25" s="71">
        <v>0</v>
      </c>
      <c r="RH25" s="71">
        <v>3</v>
      </c>
      <c r="RI25" s="71">
        <v>2</v>
      </c>
      <c r="RJ25" s="71">
        <v>0</v>
      </c>
      <c r="RK25" s="71">
        <v>2</v>
      </c>
      <c r="RL25" s="71">
        <v>0</v>
      </c>
      <c r="RM25" s="71">
        <v>0</v>
      </c>
      <c r="RN25" s="71">
        <v>0</v>
      </c>
      <c r="RO25" s="71">
        <v>0</v>
      </c>
      <c r="RP25" s="71">
        <v>0</v>
      </c>
      <c r="RQ25" s="71">
        <v>0</v>
      </c>
      <c r="RR25" s="71">
        <v>0</v>
      </c>
      <c r="RS25" s="71">
        <v>12</v>
      </c>
      <c r="RT25" s="71">
        <v>2</v>
      </c>
      <c r="RU25" s="71">
        <v>0</v>
      </c>
      <c r="RV25" s="71">
        <v>0</v>
      </c>
      <c r="RW25" s="71">
        <v>3</v>
      </c>
      <c r="RX25" s="71">
        <v>0</v>
      </c>
      <c r="RY25" s="71">
        <v>0</v>
      </c>
      <c r="RZ25" s="71">
        <v>1</v>
      </c>
      <c r="SA25" s="71">
        <v>0</v>
      </c>
      <c r="SB25" s="71">
        <v>0</v>
      </c>
      <c r="SC25" s="71">
        <v>3</v>
      </c>
      <c r="SD25" s="71">
        <v>2</v>
      </c>
      <c r="SE25" s="71">
        <v>0</v>
      </c>
      <c r="SF25" s="71">
        <v>2</v>
      </c>
      <c r="SG25" s="71">
        <v>0</v>
      </c>
      <c r="SH25" s="71">
        <v>0</v>
      </c>
    </row>
    <row r="26" spans="1:502">
      <c r="A26" s="16" t="s">
        <v>1928</v>
      </c>
      <c r="B26" s="70">
        <v>18</v>
      </c>
      <c r="C26" s="70">
        <v>18</v>
      </c>
      <c r="D26" s="70">
        <v>1</v>
      </c>
      <c r="E26" s="70">
        <v>2021</v>
      </c>
      <c r="F26" s="70" t="s">
        <v>160</v>
      </c>
      <c r="G26" s="1073" t="s">
        <v>1910</v>
      </c>
      <c r="H26" s="70" t="s">
        <v>1911</v>
      </c>
      <c r="I26" s="1066"/>
      <c r="J26" s="73">
        <v>0</v>
      </c>
      <c r="K26" s="73">
        <v>0</v>
      </c>
      <c r="L26" s="73">
        <v>0</v>
      </c>
      <c r="M26" s="73">
        <v>0</v>
      </c>
      <c r="N26" s="73">
        <v>0</v>
      </c>
      <c r="O26" s="73">
        <v>0</v>
      </c>
      <c r="P26" s="73">
        <v>0</v>
      </c>
      <c r="Q26" s="73">
        <v>0</v>
      </c>
      <c r="R26" s="73">
        <v>42.994999999999997</v>
      </c>
      <c r="S26" s="73">
        <v>0</v>
      </c>
      <c r="T26" s="73">
        <v>0</v>
      </c>
      <c r="U26" s="73">
        <v>0</v>
      </c>
      <c r="V26" s="73">
        <v>0</v>
      </c>
      <c r="W26" s="73">
        <v>0</v>
      </c>
      <c r="X26" s="73">
        <v>0</v>
      </c>
      <c r="Y26" s="73">
        <v>27.388999999999999</v>
      </c>
      <c r="Z26" s="73">
        <v>3.605</v>
      </c>
      <c r="AA26" s="73">
        <v>4.8659999999999997</v>
      </c>
      <c r="AB26" s="73">
        <v>0</v>
      </c>
      <c r="AC26" s="73">
        <v>0</v>
      </c>
      <c r="AD26" s="73">
        <v>18.535</v>
      </c>
      <c r="AE26" s="73">
        <v>0</v>
      </c>
      <c r="AF26" s="73">
        <v>0</v>
      </c>
      <c r="AG26" s="73">
        <v>0</v>
      </c>
      <c r="AH26" s="73">
        <v>5.4009999999999998</v>
      </c>
      <c r="AI26" s="73">
        <v>0</v>
      </c>
      <c r="AJ26" s="73">
        <v>0</v>
      </c>
      <c r="AK26" s="73">
        <v>0</v>
      </c>
      <c r="AL26" s="73">
        <v>20.763000000000002</v>
      </c>
      <c r="AM26" s="73">
        <v>0</v>
      </c>
      <c r="AN26" s="73">
        <v>0</v>
      </c>
      <c r="AO26" s="73">
        <v>0</v>
      </c>
      <c r="AP26" s="73">
        <v>0</v>
      </c>
      <c r="AQ26" s="73">
        <v>0</v>
      </c>
      <c r="AR26" s="73">
        <v>0</v>
      </c>
      <c r="AS26" s="73">
        <v>22.88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11.49</v>
      </c>
      <c r="BN26" s="73">
        <v>0</v>
      </c>
      <c r="BO26" s="73">
        <v>0</v>
      </c>
      <c r="BP26" s="73">
        <v>0</v>
      </c>
      <c r="BQ26" s="73">
        <v>0</v>
      </c>
      <c r="BR26" s="73">
        <v>0</v>
      </c>
      <c r="BS26" s="73">
        <v>0</v>
      </c>
      <c r="BT26" s="73">
        <v>0</v>
      </c>
      <c r="BU26" s="73">
        <v>0</v>
      </c>
      <c r="BV26" s="73">
        <v>0</v>
      </c>
      <c r="BW26" s="73">
        <v>0</v>
      </c>
      <c r="BX26" s="73">
        <v>0</v>
      </c>
      <c r="BY26" s="73">
        <v>0</v>
      </c>
      <c r="BZ26" s="73">
        <v>0</v>
      </c>
      <c r="CA26" s="73">
        <v>0</v>
      </c>
      <c r="CB26" s="73">
        <v>9.1639999999999997</v>
      </c>
      <c r="CC26" s="73">
        <v>0</v>
      </c>
      <c r="CD26" s="73">
        <v>0</v>
      </c>
      <c r="CE26" s="73">
        <v>0</v>
      </c>
      <c r="CF26" s="73">
        <v>0</v>
      </c>
      <c r="CG26" s="73">
        <v>0</v>
      </c>
      <c r="CH26" s="73">
        <v>0</v>
      </c>
      <c r="CI26" s="73">
        <v>0</v>
      </c>
      <c r="CJ26" s="73">
        <v>0</v>
      </c>
      <c r="CK26" s="73">
        <v>0</v>
      </c>
      <c r="CL26" s="73">
        <v>16.027999999999999</v>
      </c>
      <c r="CM26" s="73">
        <v>0</v>
      </c>
      <c r="CN26" s="73">
        <v>7.5819999999999999</v>
      </c>
      <c r="CO26" s="73">
        <v>0</v>
      </c>
      <c r="CP26" s="73">
        <v>0</v>
      </c>
      <c r="CQ26" s="73">
        <v>0</v>
      </c>
      <c r="CR26" s="73">
        <v>0</v>
      </c>
      <c r="CS26" s="73">
        <v>53.737000000000002</v>
      </c>
      <c r="CT26" s="73">
        <v>0</v>
      </c>
      <c r="CU26" s="73">
        <v>0</v>
      </c>
      <c r="CV26" s="73">
        <v>0</v>
      </c>
      <c r="CW26" s="73">
        <v>0</v>
      </c>
      <c r="CX26" s="73">
        <v>0</v>
      </c>
      <c r="CY26" s="73">
        <v>2.5230000000000001</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42.994999999999997</v>
      </c>
      <c r="DT26" s="73">
        <v>0</v>
      </c>
      <c r="DU26" s="73">
        <v>0</v>
      </c>
      <c r="DV26" s="73">
        <v>0</v>
      </c>
      <c r="DW26" s="73">
        <v>0</v>
      </c>
      <c r="DX26" s="73">
        <v>0</v>
      </c>
      <c r="DY26" s="73">
        <v>0</v>
      </c>
      <c r="DZ26" s="73">
        <v>27.388999999999999</v>
      </c>
      <c r="EA26" s="73">
        <v>3.605</v>
      </c>
      <c r="EB26" s="73">
        <v>4.8659999999999997</v>
      </c>
      <c r="EC26" s="73">
        <v>0</v>
      </c>
      <c r="ED26" s="73">
        <v>0</v>
      </c>
      <c r="EE26" s="73">
        <v>18.535</v>
      </c>
      <c r="EF26" s="73">
        <v>0</v>
      </c>
      <c r="EG26" s="73">
        <v>0</v>
      </c>
      <c r="EH26" s="73">
        <v>0</v>
      </c>
      <c r="EI26" s="73">
        <v>5.4009999999999998</v>
      </c>
      <c r="EJ26" s="73">
        <v>0</v>
      </c>
      <c r="EK26" s="73">
        <v>0</v>
      </c>
      <c r="EL26" s="73">
        <v>0</v>
      </c>
      <c r="EM26" s="73">
        <v>20.763000000000002</v>
      </c>
      <c r="EN26" s="73">
        <v>0</v>
      </c>
      <c r="EO26" s="73">
        <v>0</v>
      </c>
      <c r="EP26" s="73">
        <v>0</v>
      </c>
      <c r="EQ26" s="73">
        <v>0</v>
      </c>
      <c r="ER26" s="73">
        <v>0</v>
      </c>
      <c r="ES26" s="73">
        <v>0</v>
      </c>
      <c r="ET26" s="73">
        <v>22.88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11.49</v>
      </c>
      <c r="FO26" s="73">
        <v>0</v>
      </c>
      <c r="FP26" s="73">
        <v>0</v>
      </c>
      <c r="FQ26" s="73">
        <v>0</v>
      </c>
      <c r="FR26" s="73">
        <v>0</v>
      </c>
      <c r="FS26" s="73">
        <v>0</v>
      </c>
      <c r="FT26" s="73">
        <v>0</v>
      </c>
      <c r="FU26" s="73">
        <v>0</v>
      </c>
      <c r="FV26" s="73">
        <v>0</v>
      </c>
      <c r="FW26" s="73">
        <v>0</v>
      </c>
      <c r="FX26" s="73">
        <v>0</v>
      </c>
      <c r="FY26" s="73">
        <v>0</v>
      </c>
      <c r="FZ26" s="73">
        <v>0</v>
      </c>
      <c r="GA26" s="73">
        <v>0</v>
      </c>
      <c r="GB26" s="73">
        <v>0</v>
      </c>
      <c r="GC26" s="73">
        <v>9.1639999999999997</v>
      </c>
      <c r="GD26" s="73">
        <v>0</v>
      </c>
      <c r="GE26" s="73">
        <v>0</v>
      </c>
      <c r="GF26" s="73">
        <v>0</v>
      </c>
      <c r="GG26" s="73">
        <v>0</v>
      </c>
      <c r="GH26" s="73">
        <v>0</v>
      </c>
      <c r="GI26" s="73">
        <v>0</v>
      </c>
      <c r="GJ26" s="73">
        <v>0</v>
      </c>
      <c r="GK26" s="73">
        <v>0</v>
      </c>
      <c r="GL26" s="73">
        <v>0</v>
      </c>
      <c r="GM26" s="73">
        <v>16.027999999999999</v>
      </c>
      <c r="GN26" s="73">
        <v>0</v>
      </c>
      <c r="GO26" s="73">
        <v>7.5819999999999999</v>
      </c>
      <c r="GP26" s="73">
        <v>0</v>
      </c>
      <c r="GQ26" s="73">
        <v>0</v>
      </c>
      <c r="GR26" s="73">
        <v>0</v>
      </c>
      <c r="GS26" s="73">
        <v>0</v>
      </c>
      <c r="GT26" s="73">
        <v>53.737000000000002</v>
      </c>
      <c r="GU26" s="73">
        <v>0</v>
      </c>
      <c r="GV26" s="73">
        <v>0</v>
      </c>
      <c r="GW26" s="73">
        <v>0</v>
      </c>
      <c r="GX26" s="73">
        <v>0</v>
      </c>
      <c r="GY26" s="73">
        <v>0</v>
      </c>
      <c r="GZ26" s="73">
        <v>2.5230000000000001</v>
      </c>
      <c r="HA26" s="73">
        <v>0</v>
      </c>
      <c r="HB26" s="73">
        <v>0</v>
      </c>
      <c r="HC26" s="73">
        <v>0</v>
      </c>
      <c r="HD26" s="73">
        <v>0</v>
      </c>
      <c r="HE26" s="73">
        <v>0</v>
      </c>
      <c r="HF26" s="73">
        <v>0</v>
      </c>
      <c r="HG26" s="73">
        <v>0</v>
      </c>
      <c r="HH26" s="73">
        <v>0</v>
      </c>
      <c r="HI26" s="73">
        <v>0</v>
      </c>
      <c r="HJ26" s="73">
        <v>0</v>
      </c>
      <c r="HK26" s="73">
        <v>123.554</v>
      </c>
      <c r="HL26" s="73">
        <v>22.88</v>
      </c>
      <c r="HM26" s="73">
        <v>0</v>
      </c>
      <c r="HN26" s="73">
        <v>0</v>
      </c>
      <c r="HO26" s="73">
        <v>11.49</v>
      </c>
      <c r="HP26" s="73">
        <v>0</v>
      </c>
      <c r="HQ26" s="73">
        <v>0</v>
      </c>
      <c r="HR26" s="73">
        <v>9.1639999999999997</v>
      </c>
      <c r="HS26" s="73">
        <v>0</v>
      </c>
      <c r="HT26" s="73">
        <v>0</v>
      </c>
      <c r="HU26" s="73">
        <v>16.027999999999999</v>
      </c>
      <c r="HV26" s="73">
        <v>7.5819999999999999</v>
      </c>
      <c r="HW26" s="73">
        <v>0</v>
      </c>
      <c r="HX26" s="73">
        <v>56.26</v>
      </c>
      <c r="HY26" s="73">
        <v>0</v>
      </c>
      <c r="HZ26" s="73">
        <v>0</v>
      </c>
      <c r="IA26" s="73">
        <v>0</v>
      </c>
      <c r="IB26" s="73">
        <v>0</v>
      </c>
      <c r="IC26" s="73">
        <v>0</v>
      </c>
      <c r="ID26" s="73">
        <v>0</v>
      </c>
      <c r="IE26" s="73">
        <v>0</v>
      </c>
      <c r="IF26" s="73">
        <v>123.554</v>
      </c>
      <c r="IG26" s="73">
        <v>22.88</v>
      </c>
      <c r="IH26" s="73">
        <v>0</v>
      </c>
      <c r="II26" s="73">
        <v>0</v>
      </c>
      <c r="IJ26" s="73">
        <v>11.49</v>
      </c>
      <c r="IK26" s="73">
        <v>0</v>
      </c>
      <c r="IL26" s="73">
        <v>0</v>
      </c>
      <c r="IM26" s="73">
        <v>9.1639999999999997</v>
      </c>
      <c r="IN26" s="73">
        <v>0</v>
      </c>
      <c r="IO26" s="73">
        <v>0</v>
      </c>
      <c r="IP26" s="73">
        <v>16.027999999999999</v>
      </c>
      <c r="IQ26" s="73">
        <v>7.5819999999999999</v>
      </c>
      <c r="IR26" s="73">
        <v>0</v>
      </c>
      <c r="IS26" s="73">
        <v>56.26</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3</v>
      </c>
      <c r="JM26" s="71">
        <v>1</v>
      </c>
      <c r="JN26" s="71">
        <v>1</v>
      </c>
      <c r="JO26" s="71">
        <v>0</v>
      </c>
      <c r="JP26" s="71">
        <v>0</v>
      </c>
      <c r="JQ26" s="71">
        <v>2</v>
      </c>
      <c r="JR26" s="71">
        <v>0</v>
      </c>
      <c r="JS26" s="71">
        <v>0</v>
      </c>
      <c r="JT26" s="71">
        <v>0</v>
      </c>
      <c r="JU26" s="71">
        <v>1</v>
      </c>
      <c r="JV26" s="71">
        <v>0</v>
      </c>
      <c r="JW26" s="71">
        <v>0</v>
      </c>
      <c r="JX26" s="71">
        <v>0</v>
      </c>
      <c r="JY26" s="71">
        <v>1</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3</v>
      </c>
      <c r="LZ26" s="71">
        <v>0</v>
      </c>
      <c r="MA26" s="71">
        <v>2</v>
      </c>
      <c r="MB26" s="71">
        <v>0</v>
      </c>
      <c r="MC26" s="71">
        <v>0</v>
      </c>
      <c r="MD26" s="71">
        <v>0</v>
      </c>
      <c r="ME26" s="71">
        <v>0</v>
      </c>
      <c r="MF26" s="71">
        <v>1</v>
      </c>
      <c r="MG26" s="71">
        <v>0</v>
      </c>
      <c r="MH26" s="71">
        <v>0</v>
      </c>
      <c r="MI26" s="71">
        <v>0</v>
      </c>
      <c r="MJ26" s="71">
        <v>0</v>
      </c>
      <c r="MK26" s="71">
        <v>0</v>
      </c>
      <c r="ML26" s="71">
        <v>1</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3</v>
      </c>
      <c r="NN26" s="71">
        <v>1</v>
      </c>
      <c r="NO26" s="71">
        <v>1</v>
      </c>
      <c r="NP26" s="71">
        <v>0</v>
      </c>
      <c r="NQ26" s="71">
        <v>0</v>
      </c>
      <c r="NR26" s="71">
        <v>2</v>
      </c>
      <c r="NS26" s="71">
        <v>0</v>
      </c>
      <c r="NT26" s="71">
        <v>0</v>
      </c>
      <c r="NU26" s="71">
        <v>0</v>
      </c>
      <c r="NV26" s="71">
        <v>1</v>
      </c>
      <c r="NW26" s="71">
        <v>0</v>
      </c>
      <c r="NX26" s="71">
        <v>0</v>
      </c>
      <c r="NY26" s="71">
        <v>0</v>
      </c>
      <c r="NZ26" s="71">
        <v>1</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3</v>
      </c>
      <c r="QA26" s="71">
        <v>0</v>
      </c>
      <c r="QB26" s="71">
        <v>2</v>
      </c>
      <c r="QC26" s="71">
        <v>0</v>
      </c>
      <c r="QD26" s="71">
        <v>0</v>
      </c>
      <c r="QE26" s="71">
        <v>0</v>
      </c>
      <c r="QF26" s="71">
        <v>0</v>
      </c>
      <c r="QG26" s="71">
        <v>1</v>
      </c>
      <c r="QH26" s="71">
        <v>0</v>
      </c>
      <c r="QI26" s="71">
        <v>0</v>
      </c>
      <c r="QJ26" s="71">
        <v>0</v>
      </c>
      <c r="QK26" s="71">
        <v>0</v>
      </c>
      <c r="QL26" s="71">
        <v>0</v>
      </c>
      <c r="QM26" s="71">
        <v>1</v>
      </c>
      <c r="QN26" s="71">
        <v>0</v>
      </c>
      <c r="QO26" s="71">
        <v>0</v>
      </c>
      <c r="QP26" s="71">
        <v>0</v>
      </c>
      <c r="QQ26" s="71">
        <v>0</v>
      </c>
      <c r="QR26" s="71">
        <v>0</v>
      </c>
      <c r="QS26" s="71">
        <v>0</v>
      </c>
      <c r="QT26" s="71">
        <v>0</v>
      </c>
      <c r="QU26" s="71">
        <v>0</v>
      </c>
      <c r="QV26" s="71">
        <v>0</v>
      </c>
      <c r="QW26" s="71">
        <v>0</v>
      </c>
      <c r="QX26" s="71">
        <v>12</v>
      </c>
      <c r="QY26" s="71">
        <v>2</v>
      </c>
      <c r="QZ26" s="71">
        <v>0</v>
      </c>
      <c r="RA26" s="71">
        <v>0</v>
      </c>
      <c r="RB26" s="71">
        <v>3</v>
      </c>
      <c r="RC26" s="71">
        <v>0</v>
      </c>
      <c r="RD26" s="71">
        <v>0</v>
      </c>
      <c r="RE26" s="71">
        <v>1</v>
      </c>
      <c r="RF26" s="71">
        <v>0</v>
      </c>
      <c r="RG26" s="71">
        <v>0</v>
      </c>
      <c r="RH26" s="71">
        <v>3</v>
      </c>
      <c r="RI26" s="71">
        <v>2</v>
      </c>
      <c r="RJ26" s="71">
        <v>0</v>
      </c>
      <c r="RK26" s="71">
        <v>2</v>
      </c>
      <c r="RL26" s="71">
        <v>0</v>
      </c>
      <c r="RM26" s="71">
        <v>0</v>
      </c>
      <c r="RN26" s="71">
        <v>0</v>
      </c>
      <c r="RO26" s="71">
        <v>0</v>
      </c>
      <c r="RP26" s="71">
        <v>0</v>
      </c>
      <c r="RQ26" s="71">
        <v>0</v>
      </c>
      <c r="RR26" s="71">
        <v>0</v>
      </c>
      <c r="RS26" s="71">
        <v>12</v>
      </c>
      <c r="RT26" s="71">
        <v>2</v>
      </c>
      <c r="RU26" s="71">
        <v>0</v>
      </c>
      <c r="RV26" s="71">
        <v>0</v>
      </c>
      <c r="RW26" s="71">
        <v>3</v>
      </c>
      <c r="RX26" s="71">
        <v>0</v>
      </c>
      <c r="RY26" s="71">
        <v>0</v>
      </c>
      <c r="RZ26" s="71">
        <v>1</v>
      </c>
      <c r="SA26" s="71">
        <v>0</v>
      </c>
      <c r="SB26" s="71">
        <v>0</v>
      </c>
      <c r="SC26" s="71">
        <v>3</v>
      </c>
      <c r="SD26" s="71">
        <v>2</v>
      </c>
      <c r="SE26" s="71">
        <v>0</v>
      </c>
      <c r="SF26" s="71">
        <v>2</v>
      </c>
      <c r="SG26" s="71">
        <v>0</v>
      </c>
      <c r="SH26" s="71">
        <v>0</v>
      </c>
    </row>
    <row r="27" spans="1:502">
      <c r="A27" s="16" t="s">
        <v>1929</v>
      </c>
      <c r="B27" s="70">
        <v>19</v>
      </c>
      <c r="C27" s="70">
        <v>19</v>
      </c>
      <c r="D27" s="70">
        <v>1</v>
      </c>
      <c r="E27" s="70">
        <v>2022</v>
      </c>
      <c r="F27" s="70" t="s">
        <v>161</v>
      </c>
      <c r="G27" s="1073" t="s">
        <v>1910</v>
      </c>
      <c r="H27" s="70" t="s">
        <v>1911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1930</v>
      </c>
      <c r="B28" s="70">
        <v>20</v>
      </c>
      <c r="C28" s="70">
        <v>20</v>
      </c>
      <c r="D28" s="70">
        <v>1</v>
      </c>
      <c r="E28" s="70">
        <v>2023</v>
      </c>
      <c r="F28" s="70" t="s">
        <v>1539</v>
      </c>
      <c r="G28" s="1073" t="s">
        <v>1910</v>
      </c>
      <c r="H28" s="70" t="s">
        <v>1911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1931</v>
      </c>
      <c r="B29" s="70">
        <v>21</v>
      </c>
      <c r="C29" s="70">
        <v>21</v>
      </c>
      <c r="D29" s="70">
        <v>1</v>
      </c>
      <c r="E29" s="70">
        <v>2024</v>
      </c>
      <c r="F29" s="70" t="s">
        <v>1554</v>
      </c>
      <c r="G29" s="1073" t="s">
        <v>1910</v>
      </c>
      <c r="H29" s="70" t="s">
        <v>1911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1910</v>
      </c>
      <c r="H30" s="70" t="s">
        <v>1911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1910</v>
      </c>
      <c r="H31" s="70" t="s">
        <v>1911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1910</v>
      </c>
      <c r="H32" s="70" t="s">
        <v>1911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1910</v>
      </c>
      <c r="H33" s="70" t="s">
        <v>1911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1910</v>
      </c>
      <c r="H34" s="70" t="s">
        <v>1911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1910</v>
      </c>
      <c r="H35" s="70" t="s">
        <v>1911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2301</v>
      </c>
      <c r="H14" s="70" t="s">
        <v>2302</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2414</v>
      </c>
      <c r="B15" s="70">
        <v>7</v>
      </c>
      <c r="C15" s="70">
        <v>18</v>
      </c>
      <c r="D15" s="70">
        <v>7</v>
      </c>
      <c r="E15" s="70">
        <v>2024</v>
      </c>
      <c r="F15" s="70" t="s">
        <v>1554</v>
      </c>
      <c r="G15" s="1073" t="s">
        <v>2411</v>
      </c>
      <c r="H15" s="70" t="s">
        <v>2412</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2426</v>
      </c>
      <c r="B17" s="70">
        <v>9</v>
      </c>
      <c r="C17" s="70">
        <v>18</v>
      </c>
      <c r="D17" s="70">
        <v>9</v>
      </c>
      <c r="E17" s="70">
        <v>2024</v>
      </c>
      <c r="F17" s="70" t="s">
        <v>1554</v>
      </c>
      <c r="G17" s="1073" t="s">
        <v>2423</v>
      </c>
      <c r="H17" s="70" t="s">
        <v>2424</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2430</v>
      </c>
      <c r="B18" s="70">
        <v>10</v>
      </c>
      <c r="C18" s="70">
        <v>18</v>
      </c>
      <c r="D18" s="70">
        <v>10</v>
      </c>
      <c r="E18" s="70">
        <v>2024</v>
      </c>
      <c r="F18" s="70" t="s">
        <v>1554</v>
      </c>
      <c r="G18" s="1073" t="s">
        <v>2427</v>
      </c>
      <c r="H18" s="70" t="s">
        <v>2428</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2374</v>
      </c>
      <c r="B26" s="70">
        <v>18</v>
      </c>
      <c r="C26" s="70">
        <v>18</v>
      </c>
      <c r="D26" s="70">
        <v>18</v>
      </c>
      <c r="E26" s="70">
        <v>2024</v>
      </c>
      <c r="F26" s="70" t="s">
        <v>1554</v>
      </c>
      <c r="G26" s="1073" t="s">
        <v>2371</v>
      </c>
      <c r="H26" s="70" t="s">
        <v>2372</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1701</v>
      </c>
      <c r="B28" s="70">
        <v>20</v>
      </c>
      <c r="C28" s="70">
        <v>18</v>
      </c>
      <c r="D28" s="70">
        <v>20</v>
      </c>
      <c r="E28" s="70">
        <v>2024</v>
      </c>
      <c r="F28" s="70" t="s">
        <v>1554</v>
      </c>
      <c r="G28" s="1073" t="s">
        <v>1680</v>
      </c>
      <c r="H28" s="70" t="s">
        <v>1681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2418</v>
      </c>
      <c r="B31" s="70">
        <v>23</v>
      </c>
      <c r="C31" s="70">
        <v>18</v>
      </c>
      <c r="D31" s="70">
        <v>23</v>
      </c>
      <c r="E31" s="70">
        <v>2024</v>
      </c>
      <c r="F31" s="70" t="s">
        <v>1554</v>
      </c>
      <c r="G31" s="1073" t="s">
        <v>2415</v>
      </c>
      <c r="H31" s="70" t="s">
        <v>2416</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1931</v>
      </c>
      <c r="B34" s="70">
        <v>26</v>
      </c>
      <c r="C34" s="70">
        <v>18</v>
      </c>
      <c r="D34" s="70">
        <v>26</v>
      </c>
      <c r="E34" s="70">
        <v>2024</v>
      </c>
      <c r="F34" s="70" t="s">
        <v>1554</v>
      </c>
      <c r="G34" s="1073" t="s">
        <v>1910</v>
      </c>
      <c r="H34" s="70" t="s">
        <v>1911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2390</v>
      </c>
      <c r="B36" s="70">
        <v>28</v>
      </c>
      <c r="C36" s="70">
        <v>18</v>
      </c>
      <c r="D36" s="70">
        <v>28</v>
      </c>
      <c r="E36" s="70">
        <v>2024</v>
      </c>
      <c r="F36" s="70" t="s">
        <v>1554</v>
      </c>
      <c r="G36" s="1073" t="s">
        <v>2387</v>
      </c>
      <c r="H36" s="70" t="s">
        <v>2388</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2398</v>
      </c>
      <c r="B41" s="70">
        <v>33</v>
      </c>
      <c r="C41" s="70">
        <v>18</v>
      </c>
      <c r="D41" s="70">
        <v>33</v>
      </c>
      <c r="E41" s="70">
        <v>2024</v>
      </c>
      <c r="F41" s="70" t="s">
        <v>1554</v>
      </c>
      <c r="G41" s="1073" t="s">
        <v>2395</v>
      </c>
      <c r="H41" s="70" t="s">
        <v>2396</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2394</v>
      </c>
      <c r="B42" s="70">
        <v>34</v>
      </c>
      <c r="C42" s="70">
        <v>18</v>
      </c>
      <c r="D42" s="70">
        <v>34</v>
      </c>
      <c r="E42" s="70">
        <v>2024</v>
      </c>
      <c r="F42" s="70" t="s">
        <v>1554</v>
      </c>
      <c r="G42" s="1073" t="s">
        <v>2391</v>
      </c>
      <c r="H42" s="70" t="s">
        <v>2392</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2354</v>
      </c>
      <c r="B48" s="70">
        <v>40</v>
      </c>
      <c r="C48" s="70">
        <v>18</v>
      </c>
      <c r="D48" s="70">
        <v>40</v>
      </c>
      <c r="E48" s="70">
        <v>2024</v>
      </c>
      <c r="F48" s="70" t="s">
        <v>1554</v>
      </c>
      <c r="G48" s="1073" t="s">
        <v>2351</v>
      </c>
      <c r="H48" s="70" t="s">
        <v>2352</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2442</v>
      </c>
      <c r="B50" s="70">
        <v>42</v>
      </c>
      <c r="C50" s="70">
        <v>18</v>
      </c>
      <c r="D50" s="70">
        <v>42</v>
      </c>
      <c r="E50" s="70">
        <v>2024</v>
      </c>
      <c r="F50" s="70" t="s">
        <v>1554</v>
      </c>
      <c r="G50" s="1073" t="s">
        <v>2439</v>
      </c>
      <c r="H50" s="70" t="s">
        <v>2440</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2438</v>
      </c>
      <c r="B51" s="70">
        <v>43</v>
      </c>
      <c r="C51" s="70">
        <v>18</v>
      </c>
      <c r="D51" s="70">
        <v>43</v>
      </c>
      <c r="E51" s="70">
        <v>2024</v>
      </c>
      <c r="F51" s="70" t="s">
        <v>1554</v>
      </c>
      <c r="G51" s="1073" t="s">
        <v>2435</v>
      </c>
      <c r="H51" s="70" t="s">
        <v>2436</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2320</v>
      </c>
      <c r="B194" s="70">
        <v>186</v>
      </c>
      <c r="C194" s="70">
        <v>16</v>
      </c>
      <c r="D194" s="70">
        <v>6</v>
      </c>
      <c r="E194" s="70">
        <v>2022</v>
      </c>
      <c r="F194" s="70" t="s">
        <v>161</v>
      </c>
      <c r="G194" s="1073" t="s">
        <v>2301</v>
      </c>
      <c r="H194" s="70" t="s">
        <v>2302</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2413</v>
      </c>
      <c r="B195" s="70">
        <v>187</v>
      </c>
      <c r="C195" s="70">
        <v>16</v>
      </c>
      <c r="D195" s="70">
        <v>7</v>
      </c>
      <c r="E195" s="70">
        <v>2022</v>
      </c>
      <c r="F195" s="70" t="s">
        <v>161</v>
      </c>
      <c r="G195" s="1073" t="s">
        <v>2411</v>
      </c>
      <c r="H195" s="70" t="s">
        <v>2412</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2425</v>
      </c>
      <c r="B197" s="70">
        <v>189</v>
      </c>
      <c r="C197" s="70">
        <v>16</v>
      </c>
      <c r="D197" s="70">
        <v>9</v>
      </c>
      <c r="E197" s="70">
        <v>2022</v>
      </c>
      <c r="F197" s="70" t="s">
        <v>161</v>
      </c>
      <c r="G197" s="1073" t="s">
        <v>2423</v>
      </c>
      <c r="H197" s="70" t="s">
        <v>2424</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2429</v>
      </c>
      <c r="B198" s="70">
        <v>190</v>
      </c>
      <c r="C198" s="70">
        <v>16</v>
      </c>
      <c r="D198" s="70">
        <v>10</v>
      </c>
      <c r="E198" s="70">
        <v>2022</v>
      </c>
      <c r="F198" s="70" t="s">
        <v>161</v>
      </c>
      <c r="G198" s="1073" t="s">
        <v>2427</v>
      </c>
      <c r="H198" s="70" t="s">
        <v>2428</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2373</v>
      </c>
      <c r="B206" s="70">
        <v>198</v>
      </c>
      <c r="C206" s="70">
        <v>16</v>
      </c>
      <c r="D206" s="70">
        <v>18</v>
      </c>
      <c r="E206" s="70">
        <v>2022</v>
      </c>
      <c r="F206" s="70" t="s">
        <v>161</v>
      </c>
      <c r="G206" s="1073" t="s">
        <v>2371</v>
      </c>
      <c r="H206" s="70" t="s">
        <v>2372</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2417</v>
      </c>
      <c r="B211" s="70">
        <v>203</v>
      </c>
      <c r="C211" s="70">
        <v>16</v>
      </c>
      <c r="D211" s="70">
        <v>23</v>
      </c>
      <c r="E211" s="70">
        <v>2022</v>
      </c>
      <c r="F211" s="70" t="s">
        <v>161</v>
      </c>
      <c r="G211" s="1073" t="s">
        <v>2415</v>
      </c>
      <c r="H211" s="70" t="s">
        <v>2416</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1929</v>
      </c>
      <c r="B214" s="70">
        <v>206</v>
      </c>
      <c r="C214" s="70">
        <v>16</v>
      </c>
      <c r="D214" s="70">
        <v>26</v>
      </c>
      <c r="E214" s="70">
        <v>2022</v>
      </c>
      <c r="F214" s="70" t="s">
        <v>161</v>
      </c>
      <c r="G214" s="1073" t="s">
        <v>1910</v>
      </c>
      <c r="H214" s="70" t="s">
        <v>1911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2389</v>
      </c>
      <c r="B216" s="70">
        <v>208</v>
      </c>
      <c r="C216" s="70">
        <v>16</v>
      </c>
      <c r="D216" s="70">
        <v>28</v>
      </c>
      <c r="E216" s="70">
        <v>2022</v>
      </c>
      <c r="F216" s="70" t="s">
        <v>161</v>
      </c>
      <c r="G216" s="1073" t="s">
        <v>2387</v>
      </c>
      <c r="H216" s="70" t="s">
        <v>2388</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2397</v>
      </c>
      <c r="B221" s="70">
        <v>213</v>
      </c>
      <c r="C221" s="70">
        <v>16</v>
      </c>
      <c r="D221" s="70">
        <v>33</v>
      </c>
      <c r="E221" s="70">
        <v>2022</v>
      </c>
      <c r="F221" s="70" t="s">
        <v>161</v>
      </c>
      <c r="G221" s="1073" t="s">
        <v>2395</v>
      </c>
      <c r="H221" s="70" t="s">
        <v>2396</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2393</v>
      </c>
      <c r="B222" s="70">
        <v>214</v>
      </c>
      <c r="C222" s="70">
        <v>16</v>
      </c>
      <c r="D222" s="70">
        <v>34</v>
      </c>
      <c r="E222" s="70">
        <v>2022</v>
      </c>
      <c r="F222" s="70" t="s">
        <v>161</v>
      </c>
      <c r="G222" s="1073" t="s">
        <v>2391</v>
      </c>
      <c r="H222" s="70" t="s">
        <v>2392</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2353</v>
      </c>
      <c r="B228" s="70">
        <v>220</v>
      </c>
      <c r="C228" s="70">
        <v>16</v>
      </c>
      <c r="D228" s="70">
        <v>40</v>
      </c>
      <c r="E228" s="70">
        <v>2022</v>
      </c>
      <c r="F228" s="70" t="s">
        <v>161</v>
      </c>
      <c r="G228" s="1073" t="s">
        <v>2351</v>
      </c>
      <c r="H228" s="70" t="s">
        <v>2352</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2441</v>
      </c>
      <c r="B230" s="70">
        <v>222</v>
      </c>
      <c r="C230" s="70">
        <v>16</v>
      </c>
      <c r="D230" s="70">
        <v>42</v>
      </c>
      <c r="E230" s="70">
        <v>2022</v>
      </c>
      <c r="F230" s="70" t="s">
        <v>161</v>
      </c>
      <c r="G230" s="1073" t="s">
        <v>2439</v>
      </c>
      <c r="H230" s="70" t="s">
        <v>2440</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2437</v>
      </c>
      <c r="B231" s="70">
        <v>223</v>
      </c>
      <c r="C231" s="70">
        <v>16</v>
      </c>
      <c r="D231" s="70">
        <v>43</v>
      </c>
      <c r="E231" s="70">
        <v>2022</v>
      </c>
      <c r="F231" s="70" t="s">
        <v>161</v>
      </c>
      <c r="G231" s="1073" t="s">
        <v>2435</v>
      </c>
      <c r="H231" s="70" t="s">
        <v>2436</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1910</v>
      </c>
      <c r="H6" s="77" t="s">
        <v>1911</v>
      </c>
      <c r="I6" s="77" t="s">
        <v>2456</v>
      </c>
      <c r="J6" s="77" t="s">
        <v>2457</v>
      </c>
      <c r="K6" s="1080">
        <v>3</v>
      </c>
      <c r="L6" s="1081">
        <v>30</v>
      </c>
      <c r="M6" s="1044"/>
      <c r="N6" s="988">
        <v>1</v>
      </c>
      <c r="O6" s="77" t="s">
        <v>1657</v>
      </c>
      <c r="P6" s="77" t="s">
        <v>1658</v>
      </c>
      <c r="Q6" s="77" t="s">
        <v>1501</v>
      </c>
      <c r="R6" s="16"/>
      <c r="S6" s="77">
        <v>1</v>
      </c>
      <c r="T6" s="77" t="s">
        <v>1910</v>
      </c>
      <c r="U6" s="77" t="s">
        <v>1911</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1652</v>
      </c>
      <c r="AE9" s="77" t="s">
        <v>1653</v>
      </c>
      <c r="AF9" s="77" t="s">
        <v>1501</v>
      </c>
    </row>
    <row r="10" spans="1:32" ht="12">
      <c r="A10" s="16"/>
      <c r="B10" s="16"/>
      <c r="C10" s="16"/>
      <c r="D10" s="16"/>
      <c r="F10" s="75" t="s">
        <v>1501</v>
      </c>
      <c r="G10" s="76" t="s">
        <v>1910</v>
      </c>
      <c r="H10" s="77" t="s">
        <v>1911</v>
      </c>
      <c r="I10" s="77" t="s">
        <v>2456</v>
      </c>
      <c r="J10" s="77" t="s">
        <v>2457</v>
      </c>
      <c r="K10" s="1079">
        <v>3</v>
      </c>
      <c r="L10" s="1045">
        <v>30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2301</v>
      </c>
      <c r="AE11" s="77" t="s">
        <v>2302</v>
      </c>
      <c r="AF11" s="77" t="s">
        <v>1501</v>
      </c>
    </row>
    <row r="12" spans="1:32" ht="12">
      <c r="A12" s="16"/>
      <c r="B12" s="16"/>
      <c r="C12" s="16"/>
      <c r="D12" s="16"/>
      <c r="F12" s="75" t="s">
        <v>1505</v>
      </c>
      <c r="G12" s="76" t="s">
        <v>1910</v>
      </c>
      <c r="H12" s="77"/>
      <c r="I12" s="77" t="s">
        <v>1910</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2411</v>
      </c>
      <c r="AE12" s="77" t="s">
        <v>2412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2423</v>
      </c>
      <c r="AE14" s="77" t="s">
        <v>2424</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2427</v>
      </c>
      <c r="AE15" s="77" t="s">
        <v>2428</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2371</v>
      </c>
      <c r="AE23" s="77" t="s">
        <v>2372</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2415</v>
      </c>
      <c r="AE28" s="77" t="s">
        <v>2416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1910</v>
      </c>
      <c r="AE31" s="77" t="s">
        <v>1911</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2387</v>
      </c>
      <c r="AE33" s="77" t="s">
        <v>2388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2395</v>
      </c>
      <c r="AE38" s="77" t="s">
        <v>2396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2391</v>
      </c>
      <c r="AE39" s="77" t="s">
        <v>2392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2351</v>
      </c>
      <c r="AE45" s="77" t="s">
        <v>2352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2439</v>
      </c>
      <c r="AE47" s="77" t="s">
        <v>2440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2435</v>
      </c>
      <c r="AE48" s="77" t="s">
        <v>2436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高槻市</v>
      </c>
      <c r="K4" s="70" t="str">
        <f>HLOOKUP(K3,比較地域マスタ!$E$5:$L$6,2,0)</f>
        <v>27207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377.6406882024632</v>
      </c>
      <c r="BB5" s="29"/>
      <c r="BC5" s="17"/>
      <c r="BD5" s="1005">
        <f>SUM(BC6:BC8)</f>
        <v>344.046203852796</v>
      </c>
      <c r="BE5" s="29"/>
      <c r="BF5" s="17"/>
      <c r="BG5" s="1005">
        <f>AK35</f>
        <v>207.81852306586134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365.09522689097838</v>
      </c>
      <c r="BA6" s="17"/>
      <c r="BB6" s="29"/>
      <c r="BC6" s="1005">
        <f>O32</f>
        <v>329.38953859508268</v>
      </c>
      <c r="BD6" s="17"/>
      <c r="BE6" s="29"/>
      <c r="BF6" s="1005">
        <f>AK36</f>
        <v>189.66540221591603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10.563103354192</v>
      </c>
      <c r="BA7" s="17"/>
      <c r="BB7" s="29"/>
      <c r="BC7" s="1005">
        <f>O33</f>
        <v>10.40334780506082</v>
      </c>
      <c r="BD7" s="17"/>
      <c r="BE7" s="29"/>
      <c r="BF7" s="1005">
        <f t="shared" ref="BF7:BF8" si="0">AK37</f>
        <v>9.007946587841694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1.9823579572928061</v>
      </c>
      <c r="BA8" s="17"/>
      <c r="BB8" s="29"/>
      <c r="BC8" s="1005">
        <f>O34</f>
        <v>4.2533174526524986</v>
      </c>
      <c r="BD8" s="17"/>
      <c r="BE8" s="29"/>
      <c r="BF8" s="1005">
        <f t="shared" si="0"/>
        <v>9.1451742621035965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1523.4986458388562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306.16492182355148</v>
      </c>
      <c r="BA9" s="1005">
        <f>AZ9</f>
        <v>306.16492182355148</v>
      </c>
      <c r="BB9" s="29"/>
      <c r="BC9" s="1005">
        <f>O35</f>
        <v>438.64532828141728</v>
      </c>
      <c r="BD9" s="1005">
        <f>BC9</f>
        <v>438.64532828141728</v>
      </c>
      <c r="BE9" s="29"/>
      <c r="BF9" s="1005">
        <f>AK39</f>
        <v>293.06670754524936</v>
      </c>
      <c r="BG9" s="1005">
        <f>AK39</f>
        <v>293.06670754524936</v>
      </c>
      <c r="BH9" s="29"/>
    </row>
    <row r="10" spans="1:62" ht="17.100000000000001" customHeight="1" thickBot="1">
      <c r="B10" s="323"/>
      <c r="C10" s="324"/>
      <c r="D10" s="326"/>
      <c r="E10" s="326"/>
      <c r="F10" s="326"/>
      <c r="G10" s="325"/>
      <c r="H10" s="325"/>
      <c r="I10" s="326"/>
      <c r="J10" s="327"/>
      <c r="K10" s="334"/>
      <c r="L10" s="246" t="s">
        <v>114</v>
      </c>
      <c r="M10" s="246"/>
      <c r="N10" s="563"/>
      <c r="O10" s="906">
        <f>SUM(O11:O13)</f>
        <v>377.6406882024632</v>
      </c>
      <c r="P10" s="453">
        <f t="shared" ref="P10:P22" si="1">O10/$O$9</f>
        <v>0.24787727198439996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402.46262863131102</v>
      </c>
      <c r="BA10" s="1005">
        <f>AZ10</f>
        <v>402.46262863131102</v>
      </c>
      <c r="BB10" s="29"/>
      <c r="BC10" s="1005">
        <f>O36</f>
        <v>517.82716603582799</v>
      </c>
      <c r="BD10" s="1005">
        <f>BC10</f>
        <v>517.82716603582799</v>
      </c>
      <c r="BE10" s="29"/>
      <c r="BF10" s="1005">
        <f>AK40</f>
        <v>393.3022433402092</v>
      </c>
      <c r="BG10" s="1005">
        <f>AK40</f>
        <v>393.3022433402092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365.09522689097838</v>
      </c>
      <c r="P11" s="454">
        <f t="shared" si="1"/>
        <v>0.23964263301983618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367.42574918153065</v>
      </c>
      <c r="BB11" s="29"/>
      <c r="BC11" s="1005"/>
      <c r="BD11" s="1005">
        <f>SUM(BC12:BC14)</f>
        <v>331.69304891433251</v>
      </c>
      <c r="BE11" s="29"/>
      <c r="BF11" s="17"/>
      <c r="BG11" s="1005">
        <f>AK41</f>
        <v>272.92387429494937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10.563103354192</v>
      </c>
      <c r="P12" s="454">
        <f t="shared" si="1"/>
        <v>6.9334510949800232E-3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346.51287518285267</v>
      </c>
      <c r="BA12" s="17"/>
      <c r="BB12" s="29"/>
      <c r="BC12" s="1005">
        <f>O38</f>
        <v>304.12469302345039</v>
      </c>
      <c r="BD12" s="17"/>
      <c r="BE12" s="29"/>
      <c r="BF12" s="1005">
        <f>AK42</f>
        <v>252.40596808595529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1.9823579572928061</v>
      </c>
      <c r="P13" s="454">
        <f t="shared" si="1"/>
        <v>1.301187869583761E-3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20.912873998677998</v>
      </c>
      <c r="BA13" s="17"/>
      <c r="BB13" s="29"/>
      <c r="BC13" s="1005">
        <f>O41</f>
        <v>27.568355890882099</v>
      </c>
      <c r="BD13" s="17"/>
      <c r="BE13" s="29"/>
      <c r="BF13" s="1005">
        <f>AK45</f>
        <v>20.517906208994077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306.16492182355148</v>
      </c>
      <c r="P14" s="453">
        <f t="shared" si="1"/>
        <v>0.20096172888619371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402.46262863131102</v>
      </c>
      <c r="P15" s="453">
        <f t="shared" si="1"/>
        <v>0.26416999432888266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69.804657999999989</v>
      </c>
      <c r="BA15" s="1005">
        <f>AZ15</f>
        <v>69.804657999999989</v>
      </c>
      <c r="BB15" s="29"/>
      <c r="BC15" s="1005">
        <f>O43</f>
        <v>48.712610919107497</v>
      </c>
      <c r="BD15" s="1005">
        <f>BC15</f>
        <v>48.712610919107497</v>
      </c>
      <c r="BE15" s="29"/>
      <c r="BF15" s="1005">
        <f>AK47</f>
        <v>66.526528016832458</v>
      </c>
      <c r="BG15" s="1005">
        <f>AK47</f>
        <v>66.526528016832458</v>
      </c>
      <c r="BH15" s="29"/>
    </row>
    <row r="16" spans="1:62" ht="17.100000000000001" customHeight="1" thickBot="1">
      <c r="B16" s="323"/>
      <c r="C16" s="324"/>
      <c r="D16" s="326"/>
      <c r="E16" s="326"/>
      <c r="F16" s="326"/>
      <c r="G16" s="325"/>
      <c r="H16" s="325"/>
      <c r="I16" s="326"/>
      <c r="J16" s="327"/>
      <c r="K16" s="335"/>
      <c r="L16" s="246" t="s">
        <v>128</v>
      </c>
      <c r="M16" s="344"/>
      <c r="N16" s="345"/>
      <c r="O16" s="906">
        <f>SUM(O18:O21)</f>
        <v>367.42574918153065</v>
      </c>
      <c r="P16" s="453">
        <f t="shared" si="1"/>
        <v>0.24117235035625628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346.51287518285267</v>
      </c>
      <c r="P17" s="454">
        <f t="shared" si="1"/>
        <v>0.22744547632469908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242.9374929078719</v>
      </c>
      <c r="P18" s="454">
        <f t="shared" si="1"/>
        <v>0.15946026179373968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103.5753822749808</v>
      </c>
      <c r="P19" s="454">
        <f t="shared" si="1"/>
        <v>6.7985214530959417E-2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20.912873998677998</v>
      </c>
      <c r="P20" s="454">
        <f t="shared" si="1"/>
        <v>1.3726874031557229E-2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69.804657999999989</v>
      </c>
      <c r="P22" s="612">
        <f t="shared" si="1"/>
        <v>4.5818654444267477E-2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283.07071629619043</v>
      </c>
      <c r="AZ22" s="1005">
        <f t="shared" si="3"/>
        <v>286.32049618041839</v>
      </c>
      <c r="BA22" s="1005">
        <f t="shared" si="3"/>
        <v>288.98291895057486</v>
      </c>
      <c r="BB22" s="1005">
        <f t="shared" si="3"/>
        <v>344.69236563027783</v>
      </c>
      <c r="BC22" s="1005">
        <f t="shared" si="3"/>
        <v>344.046203852796</v>
      </c>
      <c r="BD22" s="1005">
        <f t="shared" si="3"/>
        <v>331.94719488424272</v>
      </c>
      <c r="BE22" s="1005">
        <f t="shared" si="3"/>
        <v>309.14974771513482</v>
      </c>
      <c r="BF22" s="1005">
        <f t="shared" si="3"/>
        <v>340.74073663799862</v>
      </c>
      <c r="BG22" s="1005">
        <f t="shared" si="3"/>
        <v>315.9169258227887</v>
      </c>
      <c r="BH22" s="1005">
        <f t="shared" si="3"/>
        <v>282.65893045136198</v>
      </c>
      <c r="BI22" s="1005">
        <f t="shared" si="3"/>
        <v>269.02446578150949</v>
      </c>
      <c r="BJ22" s="1005">
        <f t="shared" si="3"/>
        <v>235.26897844741345</v>
      </c>
      <c r="BK22" s="1005">
        <f t="shared" si="3"/>
        <v>218.86639245106304</v>
      </c>
      <c r="BL22" s="1005">
        <f t="shared" si="3"/>
        <v>207.81852306586134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282.82091677812991</v>
      </c>
      <c r="AZ23" s="1005">
        <f t="shared" ref="AZ23:BL23" si="4">Y39</f>
        <v>305.29724149629902</v>
      </c>
      <c r="BA23" s="1005">
        <f t="shared" si="4"/>
        <v>389.36200425952381</v>
      </c>
      <c r="BB23" s="1005">
        <f t="shared" si="4"/>
        <v>435.49900414890408</v>
      </c>
      <c r="BC23" s="1005">
        <f t="shared" si="4"/>
        <v>438.64532828141728</v>
      </c>
      <c r="BD23" s="1005">
        <f t="shared" si="4"/>
        <v>447.70848128564478</v>
      </c>
      <c r="BE23" s="1005">
        <f t="shared" si="4"/>
        <v>410.39491141426532</v>
      </c>
      <c r="BF23" s="1005">
        <f t="shared" si="4"/>
        <v>374.25942939147853</v>
      </c>
      <c r="BG23" s="1005">
        <f t="shared" si="4"/>
        <v>336.129116662993</v>
      </c>
      <c r="BH23" s="1005">
        <f t="shared" si="4"/>
        <v>293.24076272153945</v>
      </c>
      <c r="BI23" s="1005">
        <f t="shared" si="4"/>
        <v>279.37587445705492</v>
      </c>
      <c r="BJ23" s="1005">
        <f t="shared" si="4"/>
        <v>268.76529122886058</v>
      </c>
      <c r="BK23" s="1005">
        <f t="shared" si="4"/>
        <v>271.97420407203083</v>
      </c>
      <c r="BL23" s="1005">
        <f t="shared" si="4"/>
        <v>293.06670754524936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338.74149781277202</v>
      </c>
      <c r="AZ24" s="1005">
        <f t="shared" ref="AZ24:BL24" si="5">Y40</f>
        <v>393.54443805351713</v>
      </c>
      <c r="BA24" s="1005">
        <f t="shared" si="5"/>
        <v>485.26827560911107</v>
      </c>
      <c r="BB24" s="1005">
        <f t="shared" si="5"/>
        <v>516.70387571061258</v>
      </c>
      <c r="BC24" s="1005">
        <f t="shared" si="5"/>
        <v>517.82716603582799</v>
      </c>
      <c r="BD24" s="1005">
        <f t="shared" si="5"/>
        <v>500.88661136793519</v>
      </c>
      <c r="BE24" s="1005">
        <f t="shared" si="5"/>
        <v>468.74249393136608</v>
      </c>
      <c r="BF24" s="1005">
        <f t="shared" si="5"/>
        <v>471.275933803143</v>
      </c>
      <c r="BG24" s="1005">
        <f t="shared" si="5"/>
        <v>441.63794658732564</v>
      </c>
      <c r="BH24" s="1005">
        <f t="shared" si="5"/>
        <v>355.76988943792213</v>
      </c>
      <c r="BI24" s="1005">
        <f t="shared" si="5"/>
        <v>311.15596727375367</v>
      </c>
      <c r="BJ24" s="1005">
        <f t="shared" si="5"/>
        <v>382.69697551372326</v>
      </c>
      <c r="BK24" s="1005">
        <f t="shared" si="5"/>
        <v>317.66132704325986</v>
      </c>
      <c r="BL24" s="1005">
        <f t="shared" si="5"/>
        <v>393.3022433402092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341.63011982808723</v>
      </c>
      <c r="AZ25" s="1005">
        <f t="shared" ref="AZ25:BL25" si="6">Y41</f>
        <v>342.08377542196035</v>
      </c>
      <c r="BA25" s="1005">
        <f t="shared" si="6"/>
        <v>339.21275589442598</v>
      </c>
      <c r="BB25" s="1005">
        <f t="shared" si="6"/>
        <v>340.29640277346596</v>
      </c>
      <c r="BC25" s="1005">
        <f t="shared" si="6"/>
        <v>331.69304891433251</v>
      </c>
      <c r="BD25" s="1005">
        <f t="shared" si="6"/>
        <v>321.19661817393711</v>
      </c>
      <c r="BE25" s="1005">
        <f t="shared" si="6"/>
        <v>318.76999983994489</v>
      </c>
      <c r="BF25" s="1005">
        <f t="shared" si="6"/>
        <v>313.25223987692209</v>
      </c>
      <c r="BG25" s="1005">
        <f t="shared" si="6"/>
        <v>308.83844572643227</v>
      </c>
      <c r="BH25" s="1005">
        <f t="shared" si="6"/>
        <v>302.74879034520831</v>
      </c>
      <c r="BI25" s="1005">
        <f t="shared" si="6"/>
        <v>296.47523297403984</v>
      </c>
      <c r="BJ25" s="1005">
        <f t="shared" si="6"/>
        <v>268.48219469248011</v>
      </c>
      <c r="BK25" s="1005">
        <f t="shared" si="6"/>
        <v>265.49660816213384</v>
      </c>
      <c r="BL25" s="1005">
        <f t="shared" si="6"/>
        <v>272.92387429494937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59.795978938380003</v>
      </c>
      <c r="AZ26" s="1005">
        <f t="shared" si="7"/>
        <v>58.481771949300011</v>
      </c>
      <c r="BA26" s="1005">
        <f t="shared" si="7"/>
        <v>49.170685736480003</v>
      </c>
      <c r="BB26" s="1005">
        <f t="shared" si="7"/>
        <v>50.095433972499997</v>
      </c>
      <c r="BC26" s="1005">
        <f t="shared" si="7"/>
        <v>48.712610919107497</v>
      </c>
      <c r="BD26" s="1005">
        <f t="shared" si="7"/>
        <v>48.137096536307332</v>
      </c>
      <c r="BE26" s="1005">
        <f t="shared" si="7"/>
        <v>43.204671429569991</v>
      </c>
      <c r="BF26" s="1005">
        <f t="shared" si="7"/>
        <v>52.943914558080003</v>
      </c>
      <c r="BG26" s="1005">
        <f t="shared" si="7"/>
        <v>22.886793982064074</v>
      </c>
      <c r="BH26" s="1005">
        <f t="shared" si="7"/>
        <v>51.649471347459993</v>
      </c>
      <c r="BI26" s="1005">
        <f t="shared" si="7"/>
        <v>62.782296264919999</v>
      </c>
      <c r="BJ26" s="1005">
        <f t="shared" si="7"/>
        <v>55.642148169763729</v>
      </c>
      <c r="BK26" s="1005">
        <f t="shared" si="7"/>
        <v>56.170460414299988</v>
      </c>
      <c r="BL26" s="1005">
        <f t="shared" si="7"/>
        <v>66.526528016832458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1306.0592296535597</v>
      </c>
      <c r="AZ27" s="1005">
        <f t="shared" si="8"/>
        <v>1385.727723101495</v>
      </c>
      <c r="BA27" s="1005">
        <f t="shared" si="8"/>
        <v>1551.9966404501156</v>
      </c>
      <c r="BB27" s="1005">
        <f t="shared" si="8"/>
        <v>1687.2870822357604</v>
      </c>
      <c r="BC27" s="1005">
        <f t="shared" si="8"/>
        <v>1680.9243580034811</v>
      </c>
      <c r="BD27" s="1005">
        <f t="shared" si="8"/>
        <v>1649.8760022480672</v>
      </c>
      <c r="BE27" s="1005">
        <f t="shared" si="8"/>
        <v>1550.2618243302811</v>
      </c>
      <c r="BF27" s="1005">
        <f t="shared" si="8"/>
        <v>1552.4722542676222</v>
      </c>
      <c r="BG27" s="1005">
        <f t="shared" si="8"/>
        <v>1425.4092287816036</v>
      </c>
      <c r="BH27" s="1005">
        <f t="shared" si="8"/>
        <v>1286.0678443034917</v>
      </c>
      <c r="BI27" s="1005">
        <f t="shared" si="8"/>
        <v>1218.8138367512781</v>
      </c>
      <c r="BJ27" s="1005">
        <f t="shared" si="8"/>
        <v>1210.855588052241</v>
      </c>
      <c r="BK27" s="1005">
        <f t="shared" si="8"/>
        <v>1130.1689921427876</v>
      </c>
      <c r="BL27" s="1005">
        <f t="shared" si="8"/>
        <v>1233.6378762631016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1680.9243580034811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344.046203852796</v>
      </c>
      <c r="P31" s="453">
        <f t="shared" ref="P31:P43" si="9">O31/$O$30</f>
        <v>0.20467679120399984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329.38953859508268</v>
      </c>
      <c r="P32" s="454">
        <f t="shared" si="9"/>
        <v>0.19595738322592654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10.40334780506082</v>
      </c>
      <c r="P33" s="454">
        <f t="shared" si="9"/>
        <v>6.1890636277157664E-3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4.2533174526524986</v>
      </c>
      <c r="P34" s="454">
        <f t="shared" si="9"/>
        <v>2.5303443503575493E-3</v>
      </c>
      <c r="Q34" s="328"/>
      <c r="R34" s="13"/>
      <c r="S34" s="323"/>
      <c r="T34" s="563" t="s">
        <v>112</v>
      </c>
      <c r="U34" s="332"/>
      <c r="V34" s="332"/>
      <c r="W34" s="332"/>
      <c r="X34" s="893">
        <f>X35+X39+X40+X41+X47</f>
        <v>1306.0592296535597</v>
      </c>
      <c r="Y34" s="894">
        <f t="shared" ref="Y34:AK34" si="10">Y35+Y39+Y40+Y41+Y47</f>
        <v>1385.727723101495</v>
      </c>
      <c r="Z34" s="894">
        <f t="shared" si="10"/>
        <v>1551.9966404501156</v>
      </c>
      <c r="AA34" s="894">
        <f t="shared" si="10"/>
        <v>1687.2870822357604</v>
      </c>
      <c r="AB34" s="894">
        <f t="shared" si="10"/>
        <v>1680.9243580034811</v>
      </c>
      <c r="AC34" s="894">
        <f t="shared" si="10"/>
        <v>1649.8760022480672</v>
      </c>
      <c r="AD34" s="894">
        <f t="shared" si="10"/>
        <v>1550.2618243302811</v>
      </c>
      <c r="AE34" s="894">
        <f t="shared" si="10"/>
        <v>1552.4722542676222</v>
      </c>
      <c r="AF34" s="894">
        <f t="shared" si="10"/>
        <v>1425.4092287816036</v>
      </c>
      <c r="AG34" s="894">
        <f t="shared" si="10"/>
        <v>1286.0678443034917</v>
      </c>
      <c r="AH34" s="894">
        <f t="shared" si="10"/>
        <v>1218.8138367512781</v>
      </c>
      <c r="AI34" s="894">
        <f t="shared" si="10"/>
        <v>1210.855588052241</v>
      </c>
      <c r="AJ34" s="894">
        <f t="shared" si="10"/>
        <v>1130.1689921427876</v>
      </c>
      <c r="AK34" s="895">
        <f t="shared" si="10"/>
        <v>1233.6378762631016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438.64532828141728</v>
      </c>
      <c r="P35" s="453">
        <f t="shared" si="9"/>
        <v>0.26095482892663802</v>
      </c>
      <c r="Q35" s="328"/>
      <c r="R35" s="13"/>
      <c r="S35" s="323"/>
      <c r="T35" s="334"/>
      <c r="U35" s="246" t="s">
        <v>114</v>
      </c>
      <c r="V35" s="344"/>
      <c r="W35" s="344"/>
      <c r="X35" s="896">
        <f>SUM(X36:X38)</f>
        <v>283.07071629619043</v>
      </c>
      <c r="Y35" s="897">
        <f t="shared" ref="Y35:AK35" si="11">SUM(Y36:Y38)</f>
        <v>286.32049618041839</v>
      </c>
      <c r="Z35" s="897">
        <f t="shared" si="11"/>
        <v>288.98291895057486</v>
      </c>
      <c r="AA35" s="897">
        <f t="shared" si="11"/>
        <v>344.69236563027783</v>
      </c>
      <c r="AB35" s="897">
        <f t="shared" si="11"/>
        <v>344.046203852796</v>
      </c>
      <c r="AC35" s="897">
        <f t="shared" si="11"/>
        <v>331.94719488424272</v>
      </c>
      <c r="AD35" s="897">
        <f t="shared" si="11"/>
        <v>309.14974771513482</v>
      </c>
      <c r="AE35" s="897">
        <f t="shared" si="11"/>
        <v>340.74073663799862</v>
      </c>
      <c r="AF35" s="897">
        <f t="shared" si="11"/>
        <v>315.9169258227887</v>
      </c>
      <c r="AG35" s="897">
        <f t="shared" si="11"/>
        <v>282.65893045136198</v>
      </c>
      <c r="AH35" s="897">
        <f t="shared" si="11"/>
        <v>269.02446578150949</v>
      </c>
      <c r="AI35" s="897">
        <f t="shared" si="11"/>
        <v>235.26897844741345</v>
      </c>
      <c r="AJ35" s="897">
        <f t="shared" si="11"/>
        <v>218.86639245106304</v>
      </c>
      <c r="AK35" s="898">
        <f t="shared" si="11"/>
        <v>207.81852306586134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517.82716603582799</v>
      </c>
      <c r="P36" s="453">
        <f t="shared" si="9"/>
        <v>0.3080609568005056</v>
      </c>
      <c r="Q36" s="328"/>
      <c r="R36" s="13"/>
      <c r="S36" s="356" t="s">
        <v>184</v>
      </c>
      <c r="T36" s="335"/>
      <c r="U36" s="346"/>
      <c r="V36" s="336" t="s">
        <v>184</v>
      </c>
      <c r="W36" s="357"/>
      <c r="X36" s="899">
        <f>VLOOKUP(年度マスタ!$K$4&amp;"_"&amp;X$33,データシート1!$A:$BT,MATCH("aa_"&amp;$S36,データシート1!$A$1:$BT$1,0),0)</f>
        <v>270.02735296441608</v>
      </c>
      <c r="Y36" s="900">
        <f>VLOOKUP(年度マスタ!$K$4&amp;"_"&amp;Y$33,データシート1!$A:$BT,MATCH("aa_"&amp;$S36,データシート1!$A$1:$BT$1,0),0)</f>
        <v>272.9214503171296</v>
      </c>
      <c r="Z36" s="900">
        <f>VLOOKUP(年度マスタ!$K$4&amp;"_"&amp;Z$33,データシート1!$A:$BT,MATCH("aa_"&amp;$S36,データシート1!$A$1:$BT$1,0),0)</f>
        <v>271.55238592306978</v>
      </c>
      <c r="AA36" s="900">
        <f>VLOOKUP(年度マスタ!$K$4&amp;"_"&amp;AA$33,データシート1!$A:$BT,MATCH("aa_"&amp;$S36,データシート1!$A$1:$BT$1,0),0)</f>
        <v>327.62885220893838</v>
      </c>
      <c r="AB36" s="900">
        <f>VLOOKUP(年度マスタ!$K$4&amp;"_"&amp;AB$33,データシート1!$A:$BT,MATCH("aa_"&amp;$S36,データシート1!$A$1:$BT$1,0),0)</f>
        <v>329.38953859508268</v>
      </c>
      <c r="AC36" s="900">
        <f>VLOOKUP(年度マスタ!$K$4&amp;"_"&amp;AC$33,データシート1!$A:$BT,MATCH("aa_"&amp;$S36,データシート1!$A$1:$BT$1,0),0)</f>
        <v>313.7972966608362</v>
      </c>
      <c r="AD36" s="900">
        <f>VLOOKUP(年度マスタ!$K$4&amp;"_"&amp;AD$33,データシート1!$A:$BT,MATCH("aa_"&amp;$S36,データシート1!$A$1:$BT$1,0),0)</f>
        <v>290.52684480837661</v>
      </c>
      <c r="AE36" s="900">
        <f>VLOOKUP(年度マスタ!$K$4&amp;"_"&amp;AE$33,データシート1!$A:$BT,MATCH("aa_"&amp;$S36,データシート1!$A$1:$BT$1,0),0)</f>
        <v>322.75647577529122</v>
      </c>
      <c r="AF36" s="900">
        <f>VLOOKUP(年度マスタ!$K$4&amp;"_"&amp;AF$33,データシート1!$A:$BT,MATCH("aa_"&amp;$S36,データシート1!$A$1:$BT$1,0),0)</f>
        <v>299.34192279615911</v>
      </c>
      <c r="AG36" s="900">
        <f>VLOOKUP(年度マスタ!$K$4&amp;"_"&amp;AG$33,データシート1!$A:$BT,MATCH("aa_"&amp;$S36,データシート1!$A$1:$BT$1,0),0)</f>
        <v>267.57418797613366</v>
      </c>
      <c r="AH36" s="900">
        <f>VLOOKUP(年度マスタ!$K$4&amp;"_"&amp;AH$33,データシート1!$A:$BT,MATCH("aa_"&amp;$S36,データシート1!$A$1:$BT$1,0),0)</f>
        <v>254.77072067779253</v>
      </c>
      <c r="AI36" s="900">
        <f>VLOOKUP(年度マスタ!$K$4&amp;"_"&amp;AI$33,データシート1!$A:$BT,MATCH("aa_"&amp;$S36,データシート1!$A$1:$BT$1,0),0)</f>
        <v>216.73221209911529</v>
      </c>
      <c r="AJ36" s="900">
        <f>VLOOKUP(年度マスタ!$K$4&amp;"_"&amp;AJ$33,データシート1!$A:$BT,MATCH("aa_"&amp;$S36,データシート1!$A$1:$BT$1,0),0)</f>
        <v>200.14710331334672</v>
      </c>
      <c r="AK36" s="901">
        <f>VLOOKUP(年度マスタ!$K$4&amp;"_"&amp;AK$33,データシート1!$A:$BT,MATCH("aa_"&amp;$S36,データシート1!$A$1:$BT$1,0),0)</f>
        <v>189.66540221591603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331.69304891433251</v>
      </c>
      <c r="P37" s="453">
        <f t="shared" si="9"/>
        <v>0.19732776631799251</v>
      </c>
      <c r="Q37" s="328"/>
      <c r="R37" s="13"/>
      <c r="S37" s="356" t="s">
        <v>187</v>
      </c>
      <c r="T37" s="335"/>
      <c r="U37" s="346"/>
      <c r="V37" s="336" t="s">
        <v>194</v>
      </c>
      <c r="W37" s="357"/>
      <c r="X37" s="899">
        <f>VLOOKUP(年度マスタ!$K$4&amp;"_"&amp;X$33,データシート1!$A:$BT,MATCH("aa_"&amp;$S37,データシート1!$A$1:$BT$1,0),0)</f>
        <v>7.2758580087686706</v>
      </c>
      <c r="Y37" s="900">
        <f>VLOOKUP(年度マスタ!$K$4&amp;"_"&amp;Y$33,データシート1!$A:$BT,MATCH("aa_"&amp;$S37,データシート1!$A$1:$BT$1,0),0)</f>
        <v>7.9280661086203787</v>
      </c>
      <c r="Z37" s="900">
        <f>VLOOKUP(年度マスタ!$K$4&amp;"_"&amp;Z$33,データシート1!$A:$BT,MATCH("aa_"&amp;$S37,データシート1!$A$1:$BT$1,0),0)</f>
        <v>12.617185320807531</v>
      </c>
      <c r="AA37" s="900">
        <f>VLOOKUP(年度マスタ!$K$4&amp;"_"&amp;AA$33,データシート1!$A:$BT,MATCH("aa_"&amp;$S37,データシート1!$A$1:$BT$1,0),0)</f>
        <v>12.26948327167665</v>
      </c>
      <c r="AB37" s="900">
        <f>VLOOKUP(年度マスタ!$K$4&amp;"_"&amp;AB$33,データシート1!$A:$BT,MATCH("aa_"&amp;$S37,データシート1!$A$1:$BT$1,0),0)</f>
        <v>10.40334780506082</v>
      </c>
      <c r="AC37" s="900">
        <f>VLOOKUP(年度マスタ!$K$4&amp;"_"&amp;AC$33,データシート1!$A:$BT,MATCH("aa_"&amp;$S37,データシート1!$A$1:$BT$1,0),0)</f>
        <v>10.53584925816649</v>
      </c>
      <c r="AD37" s="900">
        <f>VLOOKUP(年度マスタ!$K$4&amp;"_"&amp;AD$33,データシート1!$A:$BT,MATCH("aa_"&amp;$S37,データシート1!$A$1:$BT$1,0),0)</f>
        <v>10.06606521124154</v>
      </c>
      <c r="AE37" s="900">
        <f>VLOOKUP(年度マスタ!$K$4&amp;"_"&amp;AE$33,データシート1!$A:$BT,MATCH("aa_"&amp;$S37,データシート1!$A$1:$BT$1,0),0)</f>
        <v>9.8042440420612369</v>
      </c>
      <c r="AF37" s="900">
        <f>VLOOKUP(年度マスタ!$K$4&amp;"_"&amp;AF$33,データシート1!$A:$BT,MATCH("aa_"&amp;$S37,データシート1!$A$1:$BT$1,0),0)</f>
        <v>9.6460997265635182</v>
      </c>
      <c r="AG37" s="900">
        <f>VLOOKUP(年度マスタ!$K$4&amp;"_"&amp;AG$33,データシート1!$A:$BT,MATCH("aa_"&amp;$S37,データシート1!$A$1:$BT$1,0),0)</f>
        <v>8.6682843380127075</v>
      </c>
      <c r="AH37" s="900">
        <f>VLOOKUP(年度マスタ!$K$4&amp;"_"&amp;AH$33,データシート1!$A:$BT,MATCH("aa_"&amp;$S37,データシート1!$A$1:$BT$1,0),0)</f>
        <v>7.7825259429037423</v>
      </c>
      <c r="AI37" s="900">
        <f>VLOOKUP(年度マスタ!$K$4&amp;"_"&amp;AI$33,データシート1!$A:$BT,MATCH("aa_"&amp;$S37,データシート1!$A$1:$BT$1,0),0)</f>
        <v>8.1712378187660608</v>
      </c>
      <c r="AJ37" s="900">
        <f>VLOOKUP(年度マスタ!$K$4&amp;"_"&amp;AJ$33,データシート1!$A:$BT,MATCH("aa_"&amp;$S37,データシート1!$A$1:$BT$1,0),0)</f>
        <v>8.8032364509742109</v>
      </c>
      <c r="AK37" s="901">
        <f>VLOOKUP(年度マスタ!$K$4&amp;"_"&amp;AK$33,データシート1!$A:$BT,MATCH("aa_"&amp;$S37,データシート1!$A$1:$BT$1,0),0)</f>
        <v>9.007946587841694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304.12469302345039</v>
      </c>
      <c r="P38" s="454">
        <f t="shared" si="9"/>
        <v>0.1809270545550751</v>
      </c>
      <c r="Q38" s="328"/>
      <c r="R38" s="13"/>
      <c r="S38" s="356" t="s">
        <v>188</v>
      </c>
      <c r="T38" s="335"/>
      <c r="U38" s="348"/>
      <c r="V38" s="358" t="s">
        <v>197</v>
      </c>
      <c r="W38" s="358"/>
      <c r="X38" s="899">
        <f>VLOOKUP(年度マスタ!$K$4&amp;"_"&amp;X$33,データシート1!$A:$BT,MATCH("aa_"&amp;$S38,データシート1!$A$1:$BT$1,0),0)</f>
        <v>5.7675053230056754</v>
      </c>
      <c r="Y38" s="900">
        <f>VLOOKUP(年度マスタ!$K$4&amp;"_"&amp;Y$33,データシート1!$A:$BT,MATCH("aa_"&amp;$S38,データシート1!$A$1:$BT$1,0),0)</f>
        <v>5.4709797546683818</v>
      </c>
      <c r="Z38" s="900">
        <f>VLOOKUP(年度マスタ!$K$4&amp;"_"&amp;Z$33,データシート1!$A:$BT,MATCH("aa_"&amp;$S38,データシート1!$A$1:$BT$1,0),0)</f>
        <v>4.8133477066975487</v>
      </c>
      <c r="AA38" s="900">
        <f>VLOOKUP(年度マスタ!$K$4&amp;"_"&amp;AA$33,データシート1!$A:$BT,MATCH("aa_"&amp;$S38,データシート1!$A$1:$BT$1,0),0)</f>
        <v>4.7940301496627749</v>
      </c>
      <c r="AB38" s="900">
        <f>VLOOKUP(年度マスタ!$K$4&amp;"_"&amp;AB$33,データシート1!$A:$BT,MATCH("aa_"&amp;$S38,データシート1!$A$1:$BT$1,0),0)</f>
        <v>4.2533174526524986</v>
      </c>
      <c r="AC38" s="900">
        <f>VLOOKUP(年度マスタ!$K$4&amp;"_"&amp;AC$33,データシート1!$A:$BT,MATCH("aa_"&amp;$S38,データシート1!$A$1:$BT$1,0),0)</f>
        <v>7.6140489652400589</v>
      </c>
      <c r="AD38" s="900">
        <f>VLOOKUP(年度マスタ!$K$4&amp;"_"&amp;AD$33,データシート1!$A:$BT,MATCH("aa_"&amp;$S38,データシート1!$A$1:$BT$1,0),0)</f>
        <v>8.5568376955166769</v>
      </c>
      <c r="AE38" s="900">
        <f>VLOOKUP(年度マスタ!$K$4&amp;"_"&amp;AE$33,データシート1!$A:$BT,MATCH("aa_"&amp;$S38,データシート1!$A$1:$BT$1,0),0)</f>
        <v>8.1800168206461894</v>
      </c>
      <c r="AF38" s="900">
        <f>VLOOKUP(年度マスタ!$K$4&amp;"_"&amp;AF$33,データシート1!$A:$BT,MATCH("aa_"&amp;$S38,データシート1!$A$1:$BT$1,0),0)</f>
        <v>6.9289033000660369</v>
      </c>
      <c r="AG38" s="900">
        <f>VLOOKUP(年度マスタ!$K$4&amp;"_"&amp;AG$33,データシート1!$A:$BT,MATCH("aa_"&amp;$S38,データシート1!$A$1:$BT$1,0),0)</f>
        <v>6.4164581372156286</v>
      </c>
      <c r="AH38" s="900">
        <f>VLOOKUP(年度マスタ!$K$4&amp;"_"&amp;AH$33,データシート1!$A:$BT,MATCH("aa_"&amp;$S38,データシート1!$A$1:$BT$1,0),0)</f>
        <v>6.4712191608132157</v>
      </c>
      <c r="AI38" s="900">
        <f>VLOOKUP(年度マスタ!$K$4&amp;"_"&amp;AI$33,データシート1!$A:$BT,MATCH("aa_"&amp;$S38,データシート1!$A$1:$BT$1,0),0)</f>
        <v>10.365528529532101</v>
      </c>
      <c r="AJ38" s="900">
        <f>VLOOKUP(年度マスタ!$K$4&amp;"_"&amp;AJ$33,データシート1!$A:$BT,MATCH("aa_"&amp;$S38,データシート1!$A$1:$BT$1,0),0)</f>
        <v>9.9160526867421126</v>
      </c>
      <c r="AK38" s="901">
        <f>VLOOKUP(年度マスタ!$K$4&amp;"_"&amp;AK$33,データシート1!$A:$BT,MATCH("aa_"&amp;$S38,データシート1!$A$1:$BT$1,0),0)</f>
        <v>9.1451742621035965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208.44848786584836</v>
      </c>
      <c r="P39" s="454">
        <f t="shared" si="9"/>
        <v>0.1240082499092542</v>
      </c>
      <c r="Q39" s="328"/>
      <c r="R39" s="13"/>
      <c r="S39" s="356" t="s">
        <v>189</v>
      </c>
      <c r="T39" s="335"/>
      <c r="U39" s="343" t="s">
        <v>199</v>
      </c>
      <c r="V39" s="344"/>
      <c r="W39" s="344"/>
      <c r="X39" s="896">
        <f>VLOOKUP(年度マスタ!$K$4&amp;"_"&amp;X$33,データシート1!$A:$BT,MATCH("aa_"&amp;$S39,データシート1!$A$1:$BT$1,0),0)</f>
        <v>282.82091677812991</v>
      </c>
      <c r="Y39" s="897">
        <f>VLOOKUP(年度マスタ!$K$4&amp;"_"&amp;Y$33,データシート1!$A:$BT,MATCH("aa_"&amp;$S39,データシート1!$A$1:$BT$1,0),0)</f>
        <v>305.29724149629902</v>
      </c>
      <c r="Z39" s="897">
        <f>VLOOKUP(年度マスタ!$K$4&amp;"_"&amp;Z$33,データシート1!$A:$BT,MATCH("aa_"&amp;$S39,データシート1!$A$1:$BT$1,0),0)</f>
        <v>389.36200425952381</v>
      </c>
      <c r="AA39" s="897">
        <f>VLOOKUP(年度マスタ!$K$4&amp;"_"&amp;AA$33,データシート1!$A:$BT,MATCH("aa_"&amp;$S39,データシート1!$A$1:$BT$1,0),0)</f>
        <v>435.49900414890408</v>
      </c>
      <c r="AB39" s="897">
        <f>VLOOKUP(年度マスタ!$K$4&amp;"_"&amp;AB$33,データシート1!$A:$BT,MATCH("aa_"&amp;$S39,データシート1!$A$1:$BT$1,0),0)</f>
        <v>438.64532828141728</v>
      </c>
      <c r="AC39" s="897">
        <f>VLOOKUP(年度マスタ!$K$4&amp;"_"&amp;AC$33,データシート1!$A:$BT,MATCH("aa_"&amp;$S39,データシート1!$A$1:$BT$1,0),0)</f>
        <v>447.70848128564478</v>
      </c>
      <c r="AD39" s="897">
        <f>VLOOKUP(年度マスタ!$K$4&amp;"_"&amp;AD$33,データシート1!$A:$BT,MATCH("aa_"&amp;$S39,データシート1!$A$1:$BT$1,0),0)</f>
        <v>410.39491141426532</v>
      </c>
      <c r="AE39" s="897">
        <f>VLOOKUP(年度マスタ!$K$4&amp;"_"&amp;AE$33,データシート1!$A:$BT,MATCH("aa_"&amp;$S39,データシート1!$A$1:$BT$1,0),0)</f>
        <v>374.25942939147853</v>
      </c>
      <c r="AF39" s="897">
        <f>VLOOKUP(年度マスタ!$K$4&amp;"_"&amp;AF$33,データシート1!$A:$BT,MATCH("aa_"&amp;$S39,データシート1!$A$1:$BT$1,0),0)</f>
        <v>336.129116662993</v>
      </c>
      <c r="AG39" s="897">
        <f>VLOOKUP(年度マスタ!$K$4&amp;"_"&amp;AG$33,データシート1!$A:$BT,MATCH("aa_"&amp;$S39,データシート1!$A$1:$BT$1,0),0)</f>
        <v>293.24076272153945</v>
      </c>
      <c r="AH39" s="897">
        <f>VLOOKUP(年度マスタ!$K$4&amp;"_"&amp;AH$33,データシート1!$A:$BT,MATCH("aa_"&amp;$S39,データシート1!$A$1:$BT$1,0),0)</f>
        <v>279.37587445705492</v>
      </c>
      <c r="AI39" s="897">
        <f>VLOOKUP(年度マスタ!$K$4&amp;"_"&amp;AI$33,データシート1!$A:$BT,MATCH("aa_"&amp;$S39,データシート1!$A$1:$BT$1,0),0)</f>
        <v>268.76529122886058</v>
      </c>
      <c r="AJ39" s="897">
        <f>VLOOKUP(年度マスタ!$K$4&amp;"_"&amp;AJ$33,データシート1!$A:$BT,MATCH("aa_"&amp;$S39,データシート1!$A$1:$BT$1,0),0)</f>
        <v>271.97420407203083</v>
      </c>
      <c r="AK39" s="898">
        <f>VLOOKUP(年度マスタ!$K$4&amp;"_"&amp;AK$33,データシート1!$A:$BT,MATCH("aa_"&amp;$S39,データシート1!$A$1:$BT$1,0),0)</f>
        <v>293.06670754524936</v>
      </c>
      <c r="AL39" s="330"/>
      <c r="AW39" s="17" t="str">
        <f>年度マスタ!K4</f>
        <v>27207</v>
      </c>
      <c r="AX39" s="17" t="s">
        <v>200</v>
      </c>
      <c r="AY39" s="17">
        <f>VLOOKUP($AW39&amp;"_"&amp;$AY$34,データシート1!$A:$BT,MATCH($AY$31&amp;"_"&amp;AY$36,データシート1!$A$1:$BT$1,0),0)</f>
        <v>189.66540221591603</v>
      </c>
      <c r="AZ39" s="17">
        <f>VLOOKUP($AW39&amp;"_"&amp;$AY$34,データシート1!$A:$BT,MATCH($AY$31&amp;"_"&amp;AZ$36,データシート1!$A$1:$BT$1,0),0)</f>
        <v>9.007946587841694</v>
      </c>
      <c r="BA39" s="17">
        <f>VLOOKUP($AW39&amp;"_"&amp;$AY$34,データシート1!$A:$BT,MATCH($AY$31&amp;"_"&amp;BA$36,データシート1!$A$1:$BT$1,0),0)</f>
        <v>9.1451742621035965</v>
      </c>
      <c r="BB39" s="17">
        <f>VLOOKUP($AW39&amp;"_"&amp;$AY$34,データシート1!$A:$BT,MATCH($AY$31&amp;"_"&amp;BB$36,データシート1!$A$1:$BT$1,0),0)</f>
        <v>293.06670754524936</v>
      </c>
      <c r="BC39" s="17">
        <f>VLOOKUP($AW39&amp;"_"&amp;$AY$34,データシート1!$A:$BT,MATCH($AY$31&amp;"_"&amp;BC$36,データシート1!$A$1:$BT$1,0),0)</f>
        <v>393.3022433402092</v>
      </c>
      <c r="BD39" s="17">
        <f>VLOOKUP($AW39&amp;"_"&amp;$AY$34,データシート1!$A:$BT,MATCH($AY$31&amp;"_"&amp;BD$36,データシート1!$A$1:$BT$1,0),0)</f>
        <v>161.64725774793186</v>
      </c>
      <c r="BE39" s="17">
        <f>VLOOKUP($AW39&amp;"_"&amp;$AY$34,データシート1!$A:$BT,MATCH($AY$31&amp;"_"&amp;BE$36,データシート1!$A$1:$BT$1,0),0)</f>
        <v>90.758710338023448</v>
      </c>
      <c r="BF39" s="17">
        <f>VLOOKUP($AW39&amp;"_"&amp;$AY$34,データシート1!$A:$BT,MATCH($AY$31&amp;"_"&amp;BF$36,データシート1!$A$1:$BT$1,0),0)</f>
        <v>20.517906208994077</v>
      </c>
      <c r="BG39" s="17">
        <f>VLOOKUP($AW39&amp;"_"&amp;$AY$34,データシート1!$A:$BT,MATCH($AY$31&amp;"_"&amp;BG$36,データシート1!$A$1:$BT$1,0),0)</f>
        <v>0</v>
      </c>
      <c r="BH39" s="17">
        <f>VLOOKUP($AW39&amp;"_"&amp;$AY$34,データシート1!$A:$BT,MATCH($AY$31&amp;"_"&amp;BH$36,データシート1!$A$1:$BT$1,0),0)</f>
        <v>66.526528016832458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95.676205157602055</v>
      </c>
      <c r="P40" s="454">
        <f t="shared" si="9"/>
        <v>5.69188046458209E-2</v>
      </c>
      <c r="Q40" s="328"/>
      <c r="R40" s="13"/>
      <c r="S40" s="356" t="s">
        <v>165</v>
      </c>
      <c r="T40" s="335"/>
      <c r="U40" s="343" t="s">
        <v>165</v>
      </c>
      <c r="V40" s="344"/>
      <c r="W40" s="344"/>
      <c r="X40" s="896">
        <f>VLOOKUP(年度マスタ!$K$4&amp;"_"&amp;X$33,データシート1!$A:$BT,MATCH("aa_"&amp;$S40,データシート1!$A$1:$BT$1,0),0)</f>
        <v>338.74149781277202</v>
      </c>
      <c r="Y40" s="897">
        <f>VLOOKUP(年度マスタ!$K$4&amp;"_"&amp;Y$33,データシート1!$A:$BT,MATCH("aa_"&amp;$S40,データシート1!$A$1:$BT$1,0),0)</f>
        <v>393.54443805351713</v>
      </c>
      <c r="Z40" s="897">
        <f>VLOOKUP(年度マスタ!$K$4&amp;"_"&amp;Z$33,データシート1!$A:$BT,MATCH("aa_"&amp;$S40,データシート1!$A$1:$BT$1,0),0)</f>
        <v>485.26827560911107</v>
      </c>
      <c r="AA40" s="897">
        <f>VLOOKUP(年度マスタ!$K$4&amp;"_"&amp;AA$33,データシート1!$A:$BT,MATCH("aa_"&amp;$S40,データシート1!$A$1:$BT$1,0),0)</f>
        <v>516.70387571061258</v>
      </c>
      <c r="AB40" s="897">
        <f>VLOOKUP(年度マスタ!$K$4&amp;"_"&amp;AB$33,データシート1!$A:$BT,MATCH("aa_"&amp;$S40,データシート1!$A$1:$BT$1,0),0)</f>
        <v>517.82716603582799</v>
      </c>
      <c r="AC40" s="897">
        <f>VLOOKUP(年度マスタ!$K$4&amp;"_"&amp;AC$33,データシート1!$A:$BT,MATCH("aa_"&amp;$S40,データシート1!$A$1:$BT$1,0),0)</f>
        <v>500.88661136793519</v>
      </c>
      <c r="AD40" s="897">
        <f>VLOOKUP(年度マスタ!$K$4&amp;"_"&amp;AD$33,データシート1!$A:$BT,MATCH("aa_"&amp;$S40,データシート1!$A$1:$BT$1,0),0)</f>
        <v>468.74249393136608</v>
      </c>
      <c r="AE40" s="897">
        <f>VLOOKUP(年度マスタ!$K$4&amp;"_"&amp;AE$33,データシート1!$A:$BT,MATCH("aa_"&amp;$S40,データシート1!$A$1:$BT$1,0),0)</f>
        <v>471.275933803143</v>
      </c>
      <c r="AF40" s="897">
        <f>VLOOKUP(年度マスタ!$K$4&amp;"_"&amp;AF$33,データシート1!$A:$BT,MATCH("aa_"&amp;$S40,データシート1!$A$1:$BT$1,0),0)</f>
        <v>441.63794658732564</v>
      </c>
      <c r="AG40" s="897">
        <f>VLOOKUP(年度マスタ!$K$4&amp;"_"&amp;AG$33,データシート1!$A:$BT,MATCH("aa_"&amp;$S40,データシート1!$A$1:$BT$1,0),0)</f>
        <v>355.76988943792213</v>
      </c>
      <c r="AH40" s="897">
        <f>VLOOKUP(年度マスタ!$K$4&amp;"_"&amp;AH$33,データシート1!$A:$BT,MATCH("aa_"&amp;$S40,データシート1!$A$1:$BT$1,0),0)</f>
        <v>311.15596727375367</v>
      </c>
      <c r="AI40" s="897">
        <f>VLOOKUP(年度マスタ!$K$4&amp;"_"&amp;AI$33,データシート1!$A:$BT,MATCH("aa_"&amp;$S40,データシート1!$A$1:$BT$1,0),0)</f>
        <v>382.69697551372326</v>
      </c>
      <c r="AJ40" s="897">
        <f>VLOOKUP(年度マスタ!$K$4&amp;"_"&amp;AJ$33,データシート1!$A:$BT,MATCH("aa_"&amp;$S40,データシート1!$A$1:$BT$1,0),0)</f>
        <v>317.66132704325986</v>
      </c>
      <c r="AK40" s="898">
        <f>VLOOKUP(年度マスタ!$K$4&amp;"_"&amp;AK$33,データシート1!$A:$BT,MATCH("aa_"&amp;$S40,データシート1!$A$1:$BT$1,0),0)</f>
        <v>393.3022433402092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27.568355890882099</v>
      </c>
      <c r="P41" s="454">
        <f t="shared" si="9"/>
        <v>1.6400711762917415E-2</v>
      </c>
      <c r="Q41" s="328"/>
      <c r="R41" s="13"/>
      <c r="S41" s="356" t="s">
        <v>201</v>
      </c>
      <c r="T41" s="335"/>
      <c r="U41" s="246" t="s">
        <v>128</v>
      </c>
      <c r="V41" s="344"/>
      <c r="W41" s="344"/>
      <c r="X41" s="896">
        <f>X42+X45+X46</f>
        <v>341.63011982808723</v>
      </c>
      <c r="Y41" s="897">
        <f t="shared" ref="Y41:AH41" si="12">Y42+Y45+Y46</f>
        <v>342.08377542196035</v>
      </c>
      <c r="Z41" s="897">
        <f t="shared" si="12"/>
        <v>339.21275589442598</v>
      </c>
      <c r="AA41" s="897">
        <f t="shared" si="12"/>
        <v>340.29640277346596</v>
      </c>
      <c r="AB41" s="897">
        <f t="shared" si="12"/>
        <v>331.69304891433251</v>
      </c>
      <c r="AC41" s="897">
        <f t="shared" si="12"/>
        <v>321.19661817393711</v>
      </c>
      <c r="AD41" s="897">
        <f t="shared" si="12"/>
        <v>318.76999983994489</v>
      </c>
      <c r="AE41" s="897">
        <f t="shared" si="12"/>
        <v>313.25223987692209</v>
      </c>
      <c r="AF41" s="897">
        <f t="shared" si="12"/>
        <v>308.83844572643227</v>
      </c>
      <c r="AG41" s="897">
        <f t="shared" si="12"/>
        <v>302.74879034520831</v>
      </c>
      <c r="AH41" s="897">
        <f t="shared" si="12"/>
        <v>296.47523297403984</v>
      </c>
      <c r="AI41" s="897">
        <f>AI42+AI45+AI46</f>
        <v>268.48219469248011</v>
      </c>
      <c r="AJ41" s="897">
        <f>AJ42+AJ45+AJ46</f>
        <v>265.49660816213384</v>
      </c>
      <c r="AK41" s="898">
        <f>AK42+AK45+AK46</f>
        <v>272.92387429494937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320.8974804915814</v>
      </c>
      <c r="Y42" s="900">
        <f t="shared" ref="Y42:AK42" si="13">SUM(Y43:Y44)</f>
        <v>320.46921170488633</v>
      </c>
      <c r="Z42" s="900">
        <f t="shared" si="13"/>
        <v>314.35015281606337</v>
      </c>
      <c r="AA42" s="900">
        <f t="shared" si="13"/>
        <v>313.12776255892493</v>
      </c>
      <c r="AB42" s="900">
        <f t="shared" si="13"/>
        <v>304.12469302345039</v>
      </c>
      <c r="AC42" s="900">
        <f t="shared" si="13"/>
        <v>294.81121456063642</v>
      </c>
      <c r="AD42" s="900">
        <f t="shared" si="13"/>
        <v>292.96262235443396</v>
      </c>
      <c r="AE42" s="900">
        <f t="shared" si="13"/>
        <v>288.23324549954384</v>
      </c>
      <c r="AF42" s="900">
        <f t="shared" si="13"/>
        <v>284.68912295708094</v>
      </c>
      <c r="AG42" s="900">
        <f t="shared" si="13"/>
        <v>280.40730010202162</v>
      </c>
      <c r="AH42" s="900">
        <f t="shared" si="13"/>
        <v>274.78390567367421</v>
      </c>
      <c r="AI42" s="900">
        <f t="shared" si="13"/>
        <v>247.78214600014061</v>
      </c>
      <c r="AJ42" s="900">
        <f t="shared" si="13"/>
        <v>245.06456541236776</v>
      </c>
      <c r="AK42" s="901">
        <f t="shared" si="13"/>
        <v>252.40596808595529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48.712610919107497</v>
      </c>
      <c r="P43" s="612">
        <f t="shared" si="9"/>
        <v>2.897965675086411E-2</v>
      </c>
      <c r="Q43" s="328"/>
      <c r="R43" s="13"/>
      <c r="S43" s="356" t="s">
        <v>190</v>
      </c>
      <c r="T43" s="359"/>
      <c r="U43" s="346"/>
      <c r="V43" s="360"/>
      <c r="W43" s="347" t="s">
        <v>190</v>
      </c>
      <c r="X43" s="899">
        <f>VLOOKUP(年度マスタ!$K$4&amp;"_"&amp;X$33,データシート1!$A:$BT,MATCH("aa_"&amp;$S43,データシート1!$A$1:$BT$1,0),0)</f>
        <v>225.1503479883402</v>
      </c>
      <c r="Y43" s="900">
        <f>VLOOKUP(年度マスタ!$K$4&amp;"_"&amp;Y$33,データシート1!$A:$BT,MATCH("aa_"&amp;$S43,データシート1!$A$1:$BT$1,0),0)</f>
        <v>223.31939188281041</v>
      </c>
      <c r="Z43" s="900">
        <f>VLOOKUP(年度マスタ!$K$4&amp;"_"&amp;Z$33,データシート1!$A:$BT,MATCH("aa_"&amp;$S43,データシート1!$A$1:$BT$1,0),0)</f>
        <v>219.27048583441945</v>
      </c>
      <c r="AA43" s="900">
        <f>VLOOKUP(年度マスタ!$K$4&amp;"_"&amp;AA$33,データシート1!$A:$BT,MATCH("aa_"&amp;$S43,データシート1!$A$1:$BT$1,0),0)</f>
        <v>217.52206923972764</v>
      </c>
      <c r="AB43" s="900">
        <f>VLOOKUP(年度マスタ!$K$4&amp;"_"&amp;AB$33,データシート1!$A:$BT,MATCH("aa_"&amp;$S43,データシート1!$A$1:$BT$1,0),0)</f>
        <v>208.44848786584836</v>
      </c>
      <c r="AC43" s="900">
        <f>VLOOKUP(年度マスタ!$K$4&amp;"_"&amp;AC$33,データシート1!$A:$BT,MATCH("aa_"&amp;$S43,データシート1!$A$1:$BT$1,0),0)</f>
        <v>197.63343328944006</v>
      </c>
      <c r="AD43" s="900">
        <f>VLOOKUP(年度マスタ!$K$4&amp;"_"&amp;AD$33,データシート1!$A:$BT,MATCH("aa_"&amp;$S43,データシート1!$A$1:$BT$1,0),0)</f>
        <v>195.32614244598398</v>
      </c>
      <c r="AE43" s="900">
        <f>VLOOKUP(年度マスタ!$K$4&amp;"_"&amp;AE$33,データシート1!$A:$BT,MATCH("aa_"&amp;$S43,データシート1!$A$1:$BT$1,0),0)</f>
        <v>193.01201303582189</v>
      </c>
      <c r="AF43" s="900">
        <f>VLOOKUP(年度マスタ!$K$4&amp;"_"&amp;AF$33,データシート1!$A:$BT,MATCH("aa_"&amp;$S43,データシート1!$A$1:$BT$1,0),0)</f>
        <v>189.67519161816452</v>
      </c>
      <c r="AG43" s="900">
        <f>VLOOKUP(年度マスタ!$K$4&amp;"_"&amp;AG$33,データシート1!$A:$BT,MATCH("aa_"&amp;$S43,データシート1!$A$1:$BT$1,0),0)</f>
        <v>185.93764963371896</v>
      </c>
      <c r="AH43" s="900">
        <f>VLOOKUP(年度マスタ!$K$4&amp;"_"&amp;AH$33,データシート1!$A:$BT,MATCH("aa_"&amp;$S43,データシート1!$A$1:$BT$1,0),0)</f>
        <v>180.63242016390922</v>
      </c>
      <c r="AI43" s="900">
        <f>VLOOKUP(年度マスタ!$K$4&amp;"_"&amp;AI$33,データシート1!$A:$BT,MATCH("aa_"&amp;$S43,データシート1!$A$1:$BT$1,0),0)</f>
        <v>158.60379993169769</v>
      </c>
      <c r="AJ43" s="900">
        <f>VLOOKUP(年度マスタ!$K$4&amp;"_"&amp;AJ$33,データシート1!$A:$BT,MATCH("aa_"&amp;$S43,データシート1!$A$1:$BT$1,0),0)</f>
        <v>153.57281644931348</v>
      </c>
      <c r="AK43" s="901">
        <f>VLOOKUP(年度マスタ!$K$4&amp;"_"&amp;AK$33,データシート1!$A:$BT,MATCH("aa_"&amp;$S43,データシート1!$A$1:$BT$1,0),0)</f>
        <v>161.64725774793186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95.74713250324119</v>
      </c>
      <c r="Y44" s="900">
        <f>VLOOKUP(年度マスタ!$K$4&amp;"_"&amp;Y$33,データシート1!$A:$BT,MATCH("aa_"&amp;$S44,データシート1!$A$1:$BT$1,0),0)</f>
        <v>97.149819822075926</v>
      </c>
      <c r="Z44" s="900">
        <f>VLOOKUP(年度マスタ!$K$4&amp;"_"&amp;Z$33,データシート1!$A:$BT,MATCH("aa_"&amp;$S44,データシート1!$A$1:$BT$1,0),0)</f>
        <v>95.079666981643925</v>
      </c>
      <c r="AA44" s="900">
        <f>VLOOKUP(年度マスタ!$K$4&amp;"_"&amp;AA$33,データシート1!$A:$BT,MATCH("aa_"&amp;$S44,データシート1!$A$1:$BT$1,0),0)</f>
        <v>95.605693319197272</v>
      </c>
      <c r="AB44" s="900">
        <f>VLOOKUP(年度マスタ!$K$4&amp;"_"&amp;AB$33,データシート1!$A:$BT,MATCH("aa_"&amp;$S44,データシート1!$A$1:$BT$1,0),0)</f>
        <v>95.676205157602055</v>
      </c>
      <c r="AC44" s="900">
        <f>VLOOKUP(年度マスタ!$K$4&amp;"_"&amp;AC$33,データシート1!$A:$BT,MATCH("aa_"&amp;$S44,データシート1!$A$1:$BT$1,0),0)</f>
        <v>97.177781271196338</v>
      </c>
      <c r="AD44" s="900">
        <f>VLOOKUP(年度マスタ!$K$4&amp;"_"&amp;AD$33,データシート1!$A:$BT,MATCH("aa_"&amp;$S44,データシート1!$A$1:$BT$1,0),0)</f>
        <v>97.636479908449971</v>
      </c>
      <c r="AE44" s="900">
        <f>VLOOKUP(年度マスタ!$K$4&amp;"_"&amp;AE$33,データシート1!$A:$BT,MATCH("aa_"&amp;$S44,データシート1!$A$1:$BT$1,0),0)</f>
        <v>95.221232463721961</v>
      </c>
      <c r="AF44" s="900">
        <f>VLOOKUP(年度マスタ!$K$4&amp;"_"&amp;AF$33,データシート1!$A:$BT,MATCH("aa_"&amp;$S44,データシート1!$A$1:$BT$1,0),0)</f>
        <v>95.013931338916407</v>
      </c>
      <c r="AG44" s="900">
        <f>VLOOKUP(年度マスタ!$K$4&amp;"_"&amp;AG$33,データシート1!$A:$BT,MATCH("aa_"&amp;$S44,データシート1!$A$1:$BT$1,0),0)</f>
        <v>94.469650468302689</v>
      </c>
      <c r="AH44" s="900">
        <f>VLOOKUP(年度マスタ!$K$4&amp;"_"&amp;AH$33,データシート1!$A:$BT,MATCH("aa_"&amp;$S44,データシート1!$A$1:$BT$1,0),0)</f>
        <v>94.15148550976501</v>
      </c>
      <c r="AI44" s="900">
        <f>VLOOKUP(年度マスタ!$K$4&amp;"_"&amp;AI$33,データシート1!$A:$BT,MATCH("aa_"&amp;$S44,データシート1!$A$1:$BT$1,0),0)</f>
        <v>89.17834606844292</v>
      </c>
      <c r="AJ44" s="900">
        <f>VLOOKUP(年度マスタ!$K$4&amp;"_"&amp;AJ$33,データシート1!$A:$BT,MATCH("aa_"&amp;$S44,データシート1!$A$1:$BT$1,0),0)</f>
        <v>91.491748963054263</v>
      </c>
      <c r="AK44" s="901">
        <f>VLOOKUP(年度マスタ!$K$4&amp;"_"&amp;AK$33,データシート1!$A:$BT,MATCH("aa_"&amp;$S44,データシート1!$A$1:$BT$1,0),0)</f>
        <v>90.758710338023448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20.732639336505802</v>
      </c>
      <c r="Y45" s="900">
        <f>VLOOKUP(年度マスタ!$K$4&amp;"_"&amp;Y$33,データシート1!$A:$BT,MATCH("aa_"&amp;$S45,データシート1!$A$1:$BT$1,0),0)</f>
        <v>21.614563717073999</v>
      </c>
      <c r="Z45" s="900">
        <f>VLOOKUP(年度マスタ!$K$4&amp;"_"&amp;Z$33,データシート1!$A:$BT,MATCH("aa_"&amp;$S45,データシート1!$A$1:$BT$1,0),0)</f>
        <v>24.8626030783626</v>
      </c>
      <c r="AA45" s="900">
        <f>VLOOKUP(年度マスタ!$K$4&amp;"_"&amp;AA$33,データシート1!$A:$BT,MATCH("aa_"&amp;$S45,データシート1!$A$1:$BT$1,0),0)</f>
        <v>27.168640214541</v>
      </c>
      <c r="AB45" s="900">
        <f>VLOOKUP(年度マスタ!$K$4&amp;"_"&amp;AB$33,データシート1!$A:$BT,MATCH("aa_"&amp;$S45,データシート1!$A$1:$BT$1,0),0)</f>
        <v>27.568355890882099</v>
      </c>
      <c r="AC45" s="900">
        <f>VLOOKUP(年度マスタ!$K$4&amp;"_"&amp;AC$33,データシート1!$A:$BT,MATCH("aa_"&amp;$S45,データシート1!$A$1:$BT$1,0),0)</f>
        <v>26.385403613300699</v>
      </c>
      <c r="AD45" s="900">
        <f>VLOOKUP(年度マスタ!$K$4&amp;"_"&amp;AD$33,データシート1!$A:$BT,MATCH("aa_"&amp;$S45,データシート1!$A$1:$BT$1,0),0)</f>
        <v>25.807377485510901</v>
      </c>
      <c r="AE45" s="900">
        <f>VLOOKUP(年度マスタ!$K$4&amp;"_"&amp;AE$33,データシート1!$A:$BT,MATCH("aa_"&amp;$S45,データシート1!$A$1:$BT$1,0),0)</f>
        <v>25.018994377378235</v>
      </c>
      <c r="AF45" s="900">
        <f>VLOOKUP(年度マスタ!$K$4&amp;"_"&amp;AF$33,データシート1!$A:$BT,MATCH("aa_"&amp;$S45,データシート1!$A$1:$BT$1,0),0)</f>
        <v>24.149322769351301</v>
      </c>
      <c r="AG45" s="900">
        <f>VLOOKUP(年度マスタ!$K$4&amp;"_"&amp;AG$33,データシート1!$A:$BT,MATCH("aa_"&amp;$S45,データシート1!$A$1:$BT$1,0),0)</f>
        <v>22.341490243186701</v>
      </c>
      <c r="AH45" s="900">
        <f>VLOOKUP(年度マスタ!$K$4&amp;"_"&amp;AH$33,データシート1!$A:$BT,MATCH("aa_"&amp;$S45,データシート1!$A$1:$BT$1,0),0)</f>
        <v>21.6913273003656</v>
      </c>
      <c r="AI45" s="900">
        <f>VLOOKUP(年度マスタ!$K$4&amp;"_"&amp;AI$33,データシート1!$A:$BT,MATCH("aa_"&amp;$S45,データシート1!$A$1:$BT$1,0),0)</f>
        <v>20.7000486923395</v>
      </c>
      <c r="AJ45" s="900">
        <f>VLOOKUP(年度マスタ!$K$4&amp;"_"&amp;AJ$33,データシート1!$A:$BT,MATCH("aa_"&amp;$S45,データシート1!$A$1:$BT$1,0),0)</f>
        <v>20.432042749766101</v>
      </c>
      <c r="AK45" s="901">
        <f>VLOOKUP(年度マスタ!$K$4&amp;"_"&amp;AK$33,データシート1!$A:$BT,MATCH("aa_"&amp;$S45,データシート1!$A$1:$BT$1,0),0)</f>
        <v>20.517906208994077</v>
      </c>
      <c r="AL45" s="330"/>
      <c r="AW45" s="17" t="str">
        <f>AW48</f>
        <v>高槻市</v>
      </c>
      <c r="AX45" s="1010">
        <f t="shared" ref="AX45:BB45" si="15">AX48/$BC48</f>
        <v>0.16845990793941809</v>
      </c>
      <c r="AY45" s="1010">
        <f t="shared" si="15"/>
        <v>0.23756299412028278</v>
      </c>
      <c r="AZ45" s="1010">
        <f t="shared" si="15"/>
        <v>0.31881498688382398</v>
      </c>
      <c r="BA45" s="1010">
        <f t="shared" si="15"/>
        <v>0.22123499897853499</v>
      </c>
      <c r="BB45" s="1010">
        <f t="shared" si="15"/>
        <v>5.3927112077940244E-2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59.795978938380003</v>
      </c>
      <c r="Y47" s="903">
        <f>VLOOKUP(年度マスタ!$K$4&amp;"_"&amp;Y$33,データシート1!$A:$BT,MATCH("aa_"&amp;$S47,データシート1!$A$1:$BT$1,0),0)</f>
        <v>58.481771949300011</v>
      </c>
      <c r="Z47" s="903">
        <f>VLOOKUP(年度マスタ!$K$4&amp;"_"&amp;Z$33,データシート1!$A:$BT,MATCH("aa_"&amp;$S47,データシート1!$A$1:$BT$1,0),0)</f>
        <v>49.170685736480003</v>
      </c>
      <c r="AA47" s="903">
        <f>VLOOKUP(年度マスタ!$K$4&amp;"_"&amp;AA$33,データシート1!$A:$BT,MATCH("aa_"&amp;$S47,データシート1!$A$1:$BT$1,0),0)</f>
        <v>50.095433972499997</v>
      </c>
      <c r="AB47" s="903">
        <f>VLOOKUP(年度マスタ!$K$4&amp;"_"&amp;AB$33,データシート1!$A:$BT,MATCH("aa_"&amp;$S47,データシート1!$A$1:$BT$1,0),0)</f>
        <v>48.712610919107497</v>
      </c>
      <c r="AC47" s="903">
        <f>VLOOKUP(年度マスタ!$K$4&amp;"_"&amp;AC$33,データシート1!$A:$BT,MATCH("aa_"&amp;$S47,データシート1!$A$1:$BT$1,0),0)</f>
        <v>48.137096536307332</v>
      </c>
      <c r="AD47" s="903">
        <f>VLOOKUP(年度マスタ!$K$4&amp;"_"&amp;AD$33,データシート1!$A:$BT,MATCH("aa_"&amp;$S47,データシート1!$A$1:$BT$1,0),0)</f>
        <v>43.204671429569991</v>
      </c>
      <c r="AE47" s="903">
        <f>VLOOKUP(年度マスタ!$K$4&amp;"_"&amp;AE$33,データシート1!$A:$BT,MATCH("aa_"&amp;$S47,データシート1!$A$1:$BT$1,0),0)</f>
        <v>52.943914558080003</v>
      </c>
      <c r="AF47" s="903">
        <f>VLOOKUP(年度マスタ!$K$4&amp;"_"&amp;AF$33,データシート1!$A:$BT,MATCH("aa_"&amp;$S47,データシート1!$A$1:$BT$1,0),0)</f>
        <v>22.886793982064074</v>
      </c>
      <c r="AG47" s="903">
        <f>VLOOKUP(年度マスタ!$K$4&amp;"_"&amp;AG$33,データシート1!$A:$BT,MATCH("aa_"&amp;$S47,データシート1!$A$1:$BT$1,0),0)</f>
        <v>51.649471347459993</v>
      </c>
      <c r="AH47" s="903">
        <f>VLOOKUP(年度マスタ!$K$4&amp;"_"&amp;AH$33,データシート1!$A:$BT,MATCH("aa_"&amp;$S47,データシート1!$A$1:$BT$1,0),0)</f>
        <v>62.782296264919999</v>
      </c>
      <c r="AI47" s="903">
        <f>VLOOKUP(年度マスタ!$K$4&amp;"_"&amp;AI$33,データシート1!$A:$BT,MATCH("aa_"&amp;$S47,データシート1!$A$1:$BT$1,0),0)</f>
        <v>55.642148169763729</v>
      </c>
      <c r="AJ47" s="903">
        <f>VLOOKUP(年度マスタ!$K$4&amp;"_"&amp;AJ$33,データシート1!$A:$BT,MATCH("aa_"&amp;$S47,データシート1!$A$1:$BT$1,0),0)</f>
        <v>56.170460414299988</v>
      </c>
      <c r="AK47" s="904">
        <f>VLOOKUP(年度マスタ!$K$4&amp;"_"&amp;AK$33,データシート1!$A:$BT,MATCH("aa_"&amp;$S47,データシート1!$A$1:$BT$1,0),0)</f>
        <v>66.526528016832458</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高槻市</v>
      </c>
      <c r="AX48" s="1011">
        <f>SUM(AY39:BA39)</f>
        <v>207.81852306586134</v>
      </c>
      <c r="AY48" s="1011">
        <f>BB39</f>
        <v>293.06670754524936</v>
      </c>
      <c r="AZ48" s="1011">
        <f>BC39</f>
        <v>393.3022433402092</v>
      </c>
      <c r="BA48" s="1011">
        <f>SUM(BD39:BG39)</f>
        <v>272.92387429494937</v>
      </c>
      <c r="BB48" s="1011">
        <f>BH39</f>
        <v>66.526528016832458</v>
      </c>
      <c r="BC48" s="1011">
        <f>SUM(AX48:BB48)</f>
        <v>1233.6378762631016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1233.6378762631016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207.81852306586134</v>
      </c>
      <c r="P52" s="453">
        <f t="shared" ref="P52:P64" si="18">O52/$O$51</f>
        <v>0.16845990793941809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189.66540221591603</v>
      </c>
      <c r="P53" s="454">
        <f t="shared" si="18"/>
        <v>0.15374479485863771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9.007946587841694</v>
      </c>
      <c r="P54" s="454">
        <f t="shared" si="18"/>
        <v>7.3019374333157571E-3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9.1451742621035965</v>
      </c>
      <c r="P55" s="454">
        <f t="shared" si="18"/>
        <v>7.4131756474646194E-3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293.06670754524936</v>
      </c>
      <c r="P56" s="453">
        <f t="shared" si="18"/>
        <v>0.23756299412028278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393.3022433402092</v>
      </c>
      <c r="P57" s="453">
        <f t="shared" si="18"/>
        <v>0.31881498688382398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272.92387429494937</v>
      </c>
      <c r="P58" s="453">
        <f t="shared" si="18"/>
        <v>0.22123499897853499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252.40596808595529</v>
      </c>
      <c r="P59" s="454">
        <f t="shared" si="18"/>
        <v>0.20460296570216843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161.64725774793186</v>
      </c>
      <c r="P60" s="454">
        <f t="shared" si="18"/>
        <v>0.13103298857650902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90.758710338023448</v>
      </c>
      <c r="P61" s="454">
        <f t="shared" si="18"/>
        <v>7.3569977125659422E-2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20.517906208994077</v>
      </c>
      <c r="P62" s="454">
        <f t="shared" si="18"/>
        <v>1.6632033276366559E-2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66.526528016832458</v>
      </c>
      <c r="P64" s="612">
        <f t="shared" si="18"/>
        <v>5.3927112077940244E-2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3536.9744999999998</v>
      </c>
      <c r="AI7" s="78">
        <f>VLOOKUP(年度マスタ!$K$4&amp;"_"&amp;$AG7,データシート1!$A:$BT,MATCH("ab_"&amp;AI$2,データシート1!$A$1:$BT$1,0),0)</f>
        <v>6280</v>
      </c>
      <c r="AJ7" s="78">
        <f>VLOOKUP(年度マスタ!$K$4&amp;"_"&amp;$AG7,データシート1!$A:$BT,MATCH("ab_"&amp;AJ$2,データシート1!$A$1:$BT$1,0),0)</f>
        <v>123</v>
      </c>
      <c r="AK7" s="78">
        <f>VLOOKUP(年度マスタ!$K$4&amp;"_"&amp;$AG7,データシート1!$A:$BT,MATCH("ab_"&amp;AK$2,データシート1!$A$1:$BT$1,0),0)</f>
        <v>92204</v>
      </c>
      <c r="AL7" s="78">
        <f>VLOOKUP(年度マスタ!$K$4&amp;"_"&amp;$AG7,データシート1!$A:$BT,MATCH("ab_"&amp;AL$2,データシート1!$A$1:$BT$1,0),0)</f>
        <v>151850</v>
      </c>
      <c r="AM7" s="78">
        <f>VLOOKUP(年度マスタ!$K$4&amp;"_"&amp;$AG7,データシート1!$A:$BT,MATCH("ab_"&amp;AM$2,データシート1!$A$1:$BT$1,0),0)</f>
        <v>113819</v>
      </c>
      <c r="AN7" s="78">
        <f>VLOOKUP(年度マスタ!$K$4&amp;"_"&amp;$AG7,データシート1!$A:$BT,MATCH("ab_"&amp;AN$2,データシート1!$A$1:$BT$1,0),0)</f>
        <v>19271</v>
      </c>
      <c r="AO7" s="78">
        <f>VLOOKUP(年度マスタ!$K$4&amp;"_"&amp;$AG7,データシート1!$A:$BT,MATCH("ab_"&amp;AO$2,データシート1!$A$1:$BT$1,0),0)</f>
        <v>355636</v>
      </c>
      <c r="AP7" s="78">
        <f>VLOOKUP(年度マスタ!$K$4&amp;"_"&amp;$AG7,データシート1!$A:$BT,MATCH("ab_"&amp;AP$2,データシート1!$A$1:$BT$1,0),0)</f>
        <v>0</v>
      </c>
      <c r="AQ7" s="954">
        <f>VLOOKUP(年度マスタ!$K$4&amp;"_"&amp;$AG7,データシート1!$A:$BT,MATCH("ab_"&amp;AQ$2,データシート1!$A$1:$BT$1,0),0)</f>
        <v>59.795978938380003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3604.2541999999999</v>
      </c>
      <c r="AI8" s="78">
        <f>VLOOKUP(年度マスタ!$K$4&amp;"_"&amp;$AG8,データシート1!$A:$BT,MATCH("ab_"&amp;AI$2,データシート1!$A$1:$BT$1,0),0)</f>
        <v>6280</v>
      </c>
      <c r="AJ8" s="78">
        <f>VLOOKUP(年度マスタ!$K$4&amp;"_"&amp;$AG8,データシート1!$A:$BT,MATCH("ab_"&amp;AJ$2,データシート1!$A$1:$BT$1,0),0)</f>
        <v>123</v>
      </c>
      <c r="AK8" s="78">
        <f>VLOOKUP(年度マスタ!$K$4&amp;"_"&amp;$AG8,データシート1!$A:$BT,MATCH("ab_"&amp;AK$2,データシート1!$A$1:$BT$1,0),0)</f>
        <v>92204</v>
      </c>
      <c r="AL8" s="78">
        <f>VLOOKUP(年度マスタ!$K$4&amp;"_"&amp;$AG8,データシート1!$A:$BT,MATCH("ab_"&amp;AL$2,データシート1!$A$1:$BT$1,0),0)</f>
        <v>152754</v>
      </c>
      <c r="AM8" s="78">
        <f>VLOOKUP(年度マスタ!$K$4&amp;"_"&amp;$AG8,データシート1!$A:$BT,MATCH("ab_"&amp;AM$2,データシート1!$A$1:$BT$1,0),0)</f>
        <v>113418</v>
      </c>
      <c r="AN8" s="78">
        <f>VLOOKUP(年度マスタ!$K$4&amp;"_"&amp;$AG8,データシート1!$A:$BT,MATCH("ab_"&amp;AN$2,データシート1!$A$1:$BT$1,0),0)</f>
        <v>19065</v>
      </c>
      <c r="AO8" s="78">
        <f>VLOOKUP(年度マスタ!$K$4&amp;"_"&amp;$AG8,データシート1!$A:$BT,MATCH("ab_"&amp;AO$2,データシート1!$A$1:$BT$1,0),0)</f>
        <v>355275</v>
      </c>
      <c r="AP8" s="78">
        <f>VLOOKUP(年度マスタ!$K$4&amp;"_"&amp;$AG8,データシート1!$A:$BT,MATCH("ab_"&amp;AP$2,データシート1!$A$1:$BT$1,0),0)</f>
        <v>0</v>
      </c>
      <c r="AQ8" s="954">
        <f>VLOOKUP(年度マスタ!$K$4&amp;"_"&amp;$AG8,データシート1!$A:$BT,MATCH("ab_"&amp;AQ$2,データシート1!$A$1:$BT$1,0),0)</f>
        <v>58.481771949300011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3246.3869</v>
      </c>
      <c r="AI9" s="78">
        <f>VLOOKUP(年度マスタ!$K$4&amp;"_"&amp;$AG9,データシート1!$A:$BT,MATCH("ab_"&amp;AI$2,データシート1!$A$1:$BT$1,0),0)</f>
        <v>6280</v>
      </c>
      <c r="AJ9" s="78">
        <f>VLOOKUP(年度マスタ!$K$4&amp;"_"&amp;$AG9,データシート1!$A:$BT,MATCH("ab_"&amp;AJ$2,データシート1!$A$1:$BT$1,0),0)</f>
        <v>123</v>
      </c>
      <c r="AK9" s="78">
        <f>VLOOKUP(年度マスタ!$K$4&amp;"_"&amp;$AG9,データシート1!$A:$BT,MATCH("ab_"&amp;AK$2,データシート1!$A$1:$BT$1,0),0)</f>
        <v>92204</v>
      </c>
      <c r="AL9" s="78">
        <f>VLOOKUP(年度マスタ!$K$4&amp;"_"&amp;$AG9,データシート1!$A:$BT,MATCH("ab_"&amp;AL$2,データシート1!$A$1:$BT$1,0),0)</f>
        <v>153571</v>
      </c>
      <c r="AM9" s="78">
        <f>VLOOKUP(年度マスタ!$K$4&amp;"_"&amp;$AG9,データシート1!$A:$BT,MATCH("ab_"&amp;AM$2,データシート1!$A$1:$BT$1,0),0)</f>
        <v>113781</v>
      </c>
      <c r="AN9" s="78">
        <f>VLOOKUP(年度マスタ!$K$4&amp;"_"&amp;$AG9,データシート1!$A:$BT,MATCH("ab_"&amp;AN$2,データシート1!$A$1:$BT$1,0),0)</f>
        <v>19214</v>
      </c>
      <c r="AO9" s="78">
        <f>VLOOKUP(年度マスタ!$K$4&amp;"_"&amp;$AG9,データシート1!$A:$BT,MATCH("ab_"&amp;AO$2,データシート1!$A$1:$BT$1,0),0)</f>
        <v>354284</v>
      </c>
      <c r="AP9" s="78">
        <f>VLOOKUP(年度マスタ!$K$4&amp;"_"&amp;$AG9,データシート1!$A:$BT,MATCH("ab_"&amp;AP$2,データシート1!$A$1:$BT$1,0),0)</f>
        <v>0</v>
      </c>
      <c r="AQ9" s="954">
        <f>VLOOKUP(年度マスタ!$K$4&amp;"_"&amp;$AG9,データシート1!$A:$BT,MATCH("ab_"&amp;AQ$2,データシート1!$A$1:$BT$1,0),0)</f>
        <v>49.170685736480003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3808.1909999999998</v>
      </c>
      <c r="AI10" s="78">
        <f>VLOOKUP(年度マスタ!$K$4&amp;"_"&amp;$AG10,データシート1!$A:$BT,MATCH("ab_"&amp;AI$2,データシート1!$A$1:$BT$1,0),0)</f>
        <v>6280</v>
      </c>
      <c r="AJ10" s="78">
        <f>VLOOKUP(年度マスタ!$K$4&amp;"_"&amp;$AG10,データシート1!$A:$BT,MATCH("ab_"&amp;AJ$2,データシート1!$A$1:$BT$1,0),0)</f>
        <v>123</v>
      </c>
      <c r="AK10" s="78">
        <f>VLOOKUP(年度マスタ!$K$4&amp;"_"&amp;$AG10,データシート1!$A:$BT,MATCH("ab_"&amp;AK$2,データシート1!$A$1:$BT$1,0),0)</f>
        <v>92204</v>
      </c>
      <c r="AL10" s="78">
        <f>VLOOKUP(年度マスタ!$K$4&amp;"_"&amp;$AG10,データシート1!$A:$BT,MATCH("ab_"&amp;AL$2,データシート1!$A$1:$BT$1,0),0)</f>
        <v>155749</v>
      </c>
      <c r="AM10" s="78">
        <f>VLOOKUP(年度マスタ!$K$4&amp;"_"&amp;$AG10,データシート1!$A:$BT,MATCH("ab_"&amp;AM$2,データシート1!$A$1:$BT$1,0),0)</f>
        <v>113769</v>
      </c>
      <c r="AN10" s="78">
        <f>VLOOKUP(年度マスタ!$K$4&amp;"_"&amp;$AG10,データシート1!$A:$BT,MATCH("ab_"&amp;AN$2,データシート1!$A$1:$BT$1,0),0)</f>
        <v>19211</v>
      </c>
      <c r="AO10" s="78">
        <f>VLOOKUP(年度マスタ!$K$4&amp;"_"&amp;$AG10,データシート1!$A:$BT,MATCH("ab_"&amp;AO$2,データシート1!$A$1:$BT$1,0),0)</f>
        <v>356329</v>
      </c>
      <c r="AP10" s="78">
        <f>VLOOKUP(年度マスタ!$K$4&amp;"_"&amp;$AG10,データシート1!$A:$BT,MATCH("ab_"&amp;AP$2,データシート1!$A$1:$BT$1,0),0)</f>
        <v>0</v>
      </c>
      <c r="AQ10" s="954">
        <f>VLOOKUP(年度マスタ!$K$4&amp;"_"&amp;$AG10,データシート1!$A:$BT,MATCH("ab_"&amp;AQ$2,データシート1!$A$1:$BT$1,0),0)</f>
        <v>50.095433972499997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3786.1059</v>
      </c>
      <c r="AI11" s="78">
        <f>VLOOKUP(年度マスタ!$K$4&amp;"_"&amp;$AG11,データシート1!$A:$BT,MATCH("ab_"&amp;AI$2,データシート1!$A$1:$BT$1,0),0)</f>
        <v>6280</v>
      </c>
      <c r="AJ11" s="78">
        <f>VLOOKUP(年度マスタ!$K$4&amp;"_"&amp;$AG11,データシート1!$A:$BT,MATCH("ab_"&amp;AJ$2,データシート1!$A$1:$BT$1,0),0)</f>
        <v>123</v>
      </c>
      <c r="AK11" s="78">
        <f>VLOOKUP(年度マスタ!$K$4&amp;"_"&amp;$AG11,データシート1!$A:$BT,MATCH("ab_"&amp;AK$2,データシート1!$A$1:$BT$1,0),0)</f>
        <v>92204</v>
      </c>
      <c r="AL11" s="78">
        <f>VLOOKUP(年度マスタ!$K$4&amp;"_"&amp;$AG11,データシート1!$A:$BT,MATCH("ab_"&amp;AL$2,データシート1!$A$1:$BT$1,0),0)</f>
        <v>156382</v>
      </c>
      <c r="AM11" s="78">
        <f>VLOOKUP(年度マスタ!$K$4&amp;"_"&amp;$AG11,データシート1!$A:$BT,MATCH("ab_"&amp;AM$2,データシート1!$A$1:$BT$1,0),0)</f>
        <v>113891</v>
      </c>
      <c r="AN11" s="78">
        <f>VLOOKUP(年度マスタ!$K$4&amp;"_"&amp;$AG11,データシート1!$A:$BT,MATCH("ab_"&amp;AN$2,データシート1!$A$1:$BT$1,0),0)</f>
        <v>19153</v>
      </c>
      <c r="AO11" s="78">
        <f>VLOOKUP(年度マスタ!$K$4&amp;"_"&amp;$AG11,データシート1!$A:$BT,MATCH("ab_"&amp;AO$2,データシート1!$A$1:$BT$1,0),0)</f>
        <v>356388</v>
      </c>
      <c r="AP11" s="78">
        <f>VLOOKUP(年度マスタ!$K$4&amp;"_"&amp;$AG11,データシート1!$A:$BT,MATCH("ab_"&amp;AP$2,データシート1!$A$1:$BT$1,0),0)</f>
        <v>0</v>
      </c>
      <c r="AQ11" s="954">
        <f>VLOOKUP(年度マスタ!$K$4&amp;"_"&amp;$AG11,データシート1!$A:$BT,MATCH("ab_"&amp;AQ$2,データシート1!$A$1:$BT$1,0),0)</f>
        <v>48.712610919107497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3837.8557000000001</v>
      </c>
      <c r="AI12" s="78">
        <f>VLOOKUP(年度マスタ!$K$4&amp;"_"&amp;$AG12,データシート1!$A:$BT,MATCH("ab_"&amp;AI$2,データシート1!$A$1:$BT$1,0),0)</f>
        <v>5298</v>
      </c>
      <c r="AJ12" s="78">
        <f>VLOOKUP(年度マスタ!$K$4&amp;"_"&amp;$AG12,データシート1!$A:$BT,MATCH("ab_"&amp;AJ$2,データシート1!$A$1:$BT$1,0),0)</f>
        <v>83</v>
      </c>
      <c r="AK12" s="78">
        <f>VLOOKUP(年度マスタ!$K$4&amp;"_"&amp;$AG12,データシート1!$A:$BT,MATCH("ab_"&amp;AK$2,データシート1!$A$1:$BT$1,0),0)</f>
        <v>94528</v>
      </c>
      <c r="AL12" s="78">
        <f>VLOOKUP(年度マスタ!$K$4&amp;"_"&amp;$AG12,データシート1!$A:$BT,MATCH("ab_"&amp;AL$2,データシート1!$A$1:$BT$1,0),0)</f>
        <v>157020</v>
      </c>
      <c r="AM12" s="78">
        <f>VLOOKUP(年度マスタ!$K$4&amp;"_"&amp;$AG12,データシート1!$A:$BT,MATCH("ab_"&amp;AM$2,データシート1!$A$1:$BT$1,0),0)</f>
        <v>113729</v>
      </c>
      <c r="AN12" s="78">
        <f>VLOOKUP(年度マスタ!$K$4&amp;"_"&amp;$AG12,データシート1!$A:$BT,MATCH("ab_"&amp;AN$2,データシート1!$A$1:$BT$1,0),0)</f>
        <v>19353</v>
      </c>
      <c r="AO12" s="78">
        <f>VLOOKUP(年度マスタ!$K$4&amp;"_"&amp;$AG12,データシート1!$A:$BT,MATCH("ab_"&amp;AO$2,データシート1!$A$1:$BT$1,0),0)</f>
        <v>355515</v>
      </c>
      <c r="AP12" s="78">
        <f>VLOOKUP(年度マスタ!$K$4&amp;"_"&amp;$AG12,データシート1!$A:$BT,MATCH("ab_"&amp;AP$2,データシート1!$A$1:$BT$1,0),0)</f>
        <v>0</v>
      </c>
      <c r="AQ12" s="954">
        <f>VLOOKUP(年度マスタ!$K$4&amp;"_"&amp;$AG12,データシート1!$A:$BT,MATCH("ab_"&amp;AQ$2,データシート1!$A$1:$BT$1,0),0)</f>
        <v>48.137096536307332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3746.1801</v>
      </c>
      <c r="AI13" s="78">
        <f>VLOOKUP(年度マスタ!$K$4&amp;"_"&amp;$AG13,データシート1!$A:$BT,MATCH("ab_"&amp;AI$2,データシート1!$A$1:$BT$1,0),0)</f>
        <v>5298</v>
      </c>
      <c r="AJ13" s="78">
        <f>VLOOKUP(年度マスタ!$K$4&amp;"_"&amp;$AG13,データシート1!$A:$BT,MATCH("ab_"&amp;AJ$2,データシート1!$A$1:$BT$1,0),0)</f>
        <v>83</v>
      </c>
      <c r="AK13" s="78">
        <f>VLOOKUP(年度マスタ!$K$4&amp;"_"&amp;$AG13,データシート1!$A:$BT,MATCH("ab_"&amp;AK$2,データシート1!$A$1:$BT$1,0),0)</f>
        <v>94528</v>
      </c>
      <c r="AL13" s="78">
        <f>VLOOKUP(年度マスタ!$K$4&amp;"_"&amp;$AG13,データシート1!$A:$BT,MATCH("ab_"&amp;AL$2,データシート1!$A$1:$BT$1,0),0)</f>
        <v>157917</v>
      </c>
      <c r="AM13" s="78">
        <f>VLOOKUP(年度マスタ!$K$4&amp;"_"&amp;$AG13,データシート1!$A:$BT,MATCH("ab_"&amp;AM$2,データシート1!$A$1:$BT$1,0),0)</f>
        <v>113483</v>
      </c>
      <c r="AN13" s="78">
        <f>VLOOKUP(年度マスタ!$K$4&amp;"_"&amp;$AG13,データシート1!$A:$BT,MATCH("ab_"&amp;AN$2,データシート1!$A$1:$BT$1,0),0)</f>
        <v>19429</v>
      </c>
      <c r="AO13" s="78">
        <f>VLOOKUP(年度マスタ!$K$4&amp;"_"&amp;$AG13,データシート1!$A:$BT,MATCH("ab_"&amp;AO$2,データシート1!$A$1:$BT$1,0),0)</f>
        <v>355209</v>
      </c>
      <c r="AP13" s="78">
        <f>VLOOKUP(年度マスタ!$K$4&amp;"_"&amp;$AG13,データシート1!$A:$BT,MATCH("ab_"&amp;AP$2,データシート1!$A$1:$BT$1,0),0)</f>
        <v>0</v>
      </c>
      <c r="AQ13" s="954">
        <f>VLOOKUP(年度マスタ!$K$4&amp;"_"&amp;$AG13,データシート1!$A:$BT,MATCH("ab_"&amp;AQ$2,データシート1!$A$1:$BT$1,0),0)</f>
        <v>43.204671429569991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3950.1790000000001</v>
      </c>
      <c r="AI14" s="78">
        <f>VLOOKUP(年度マスタ!$K$4&amp;"_"&amp;$AG14,データシート1!$A:$BT,MATCH("ab_"&amp;AI$2,データシート1!$A$1:$BT$1,0),0)</f>
        <v>5298</v>
      </c>
      <c r="AJ14" s="78">
        <f>VLOOKUP(年度マスタ!$K$4&amp;"_"&amp;$AG14,データシート1!$A:$BT,MATCH("ab_"&amp;AJ$2,データシート1!$A$1:$BT$1,0),0)</f>
        <v>83</v>
      </c>
      <c r="AK14" s="78">
        <f>VLOOKUP(年度マスタ!$K$4&amp;"_"&amp;$AG14,データシート1!$A:$BT,MATCH("ab_"&amp;AK$2,データシート1!$A$1:$BT$1,0),0)</f>
        <v>94528</v>
      </c>
      <c r="AL14" s="78">
        <f>VLOOKUP(年度マスタ!$K$4&amp;"_"&amp;$AG14,データシート1!$A:$BT,MATCH("ab_"&amp;AL$2,データシート1!$A$1:$BT$1,0),0)</f>
        <v>158794</v>
      </c>
      <c r="AM14" s="78">
        <f>VLOOKUP(年度マスタ!$K$4&amp;"_"&amp;$AG14,データシート1!$A:$BT,MATCH("ab_"&amp;AM$2,データシート1!$A$1:$BT$1,0),0)</f>
        <v>113517</v>
      </c>
      <c r="AN14" s="78">
        <f>VLOOKUP(年度マスタ!$K$4&amp;"_"&amp;$AG14,データシート1!$A:$BT,MATCH("ab_"&amp;AN$2,データシート1!$A$1:$BT$1,0),0)</f>
        <v>19598</v>
      </c>
      <c r="AO14" s="78">
        <f>VLOOKUP(年度マスタ!$K$4&amp;"_"&amp;$AG14,データシート1!$A:$BT,MATCH("ab_"&amp;AO$2,データシート1!$A$1:$BT$1,0),0)</f>
        <v>354216</v>
      </c>
      <c r="AP14" s="78">
        <f>VLOOKUP(年度マスタ!$K$4&amp;"_"&amp;$AG14,データシート1!$A:$BT,MATCH("ab_"&amp;AP$2,データシート1!$A$1:$BT$1,0),0)</f>
        <v>0</v>
      </c>
      <c r="AQ14" s="954">
        <f>VLOOKUP(年度マスタ!$K$4&amp;"_"&amp;$AG14,データシート1!$A:$BT,MATCH("ab_"&amp;AQ$2,データシート1!$A$1:$BT$1,0),0)</f>
        <v>52.943914558080003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4372.6478999999999</v>
      </c>
      <c r="AI15" s="78">
        <f>VLOOKUP(年度マスタ!$K$4&amp;"_"&amp;$AG15,データシート1!$A:$BT,MATCH("ab_"&amp;AI$2,データシート1!$A$1:$BT$1,0),0)</f>
        <v>5298</v>
      </c>
      <c r="AJ15" s="78">
        <f>VLOOKUP(年度マスタ!$K$4&amp;"_"&amp;$AG15,データシート1!$A:$BT,MATCH("ab_"&amp;AJ$2,データシート1!$A$1:$BT$1,0),0)</f>
        <v>83</v>
      </c>
      <c r="AK15" s="78">
        <f>VLOOKUP(年度マスタ!$K$4&amp;"_"&amp;$AG15,データシート1!$A:$BT,MATCH("ab_"&amp;AK$2,データシート1!$A$1:$BT$1,0),0)</f>
        <v>94528</v>
      </c>
      <c r="AL15" s="78">
        <f>VLOOKUP(年度マスタ!$K$4&amp;"_"&amp;$AG15,データシート1!$A:$BT,MATCH("ab_"&amp;AL$2,データシート1!$A$1:$BT$1,0),0)</f>
        <v>159548</v>
      </c>
      <c r="AM15" s="78">
        <f>VLOOKUP(年度マスタ!$K$4&amp;"_"&amp;$AG15,データシート1!$A:$BT,MATCH("ab_"&amp;AM$2,データシート1!$A$1:$BT$1,0),0)</f>
        <v>113405</v>
      </c>
      <c r="AN15" s="78">
        <f>VLOOKUP(年度マスタ!$K$4&amp;"_"&amp;$AG15,データシート1!$A:$BT,MATCH("ab_"&amp;AN$2,データシート1!$A$1:$BT$1,0),0)</f>
        <v>19680</v>
      </c>
      <c r="AO15" s="78">
        <f>VLOOKUP(年度マスタ!$K$4&amp;"_"&amp;$AG15,データシート1!$A:$BT,MATCH("ab_"&amp;AO$2,データシート1!$A$1:$BT$1,0),0)</f>
        <v>353563</v>
      </c>
      <c r="AP15" s="78">
        <f>VLOOKUP(年度マスタ!$K$4&amp;"_"&amp;$AG15,データシート1!$A:$BT,MATCH("ab_"&amp;AP$2,データシート1!$A$1:$BT$1,0),0)</f>
        <v>0</v>
      </c>
      <c r="AQ15" s="954">
        <f>VLOOKUP(年度マスタ!$K$4&amp;"_"&amp;$AG15,データシート1!$A:$BT,MATCH("ab_"&amp;AQ$2,データシート1!$A$1:$BT$1,0),0)</f>
        <v>22.88679398206407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4480.0349999999999</v>
      </c>
      <c r="AI16" s="78">
        <f>VLOOKUP(年度マスタ!$K$4&amp;"_"&amp;$AG16,データシート1!$A:$BT,MATCH("ab_"&amp;AI$2,データシート1!$A$1:$BT$1,0),0)</f>
        <v>5298</v>
      </c>
      <c r="AJ16" s="78">
        <f>VLOOKUP(年度マスタ!$K$4&amp;"_"&amp;$AG16,データシート1!$A:$BT,MATCH("ab_"&amp;AJ$2,データシート1!$A$1:$BT$1,0),0)</f>
        <v>83</v>
      </c>
      <c r="AK16" s="78">
        <f>VLOOKUP(年度マスタ!$K$4&amp;"_"&amp;$AG16,データシート1!$A:$BT,MATCH("ab_"&amp;AK$2,データシート1!$A$1:$BT$1,0),0)</f>
        <v>94528</v>
      </c>
      <c r="AL16" s="78">
        <f>VLOOKUP(年度マスタ!$K$4&amp;"_"&amp;$AG16,データシート1!$A:$BT,MATCH("ab_"&amp;AL$2,データシート1!$A$1:$BT$1,0),0)</f>
        <v>159956</v>
      </c>
      <c r="AM16" s="78">
        <f>VLOOKUP(年度マスタ!$K$4&amp;"_"&amp;$AG16,データシート1!$A:$BT,MATCH("ab_"&amp;AM$2,データシート1!$A$1:$BT$1,0),0)</f>
        <v>113299</v>
      </c>
      <c r="AN16" s="78">
        <f>VLOOKUP(年度マスタ!$K$4&amp;"_"&amp;$AG16,データシート1!$A:$BT,MATCH("ab_"&amp;AN$2,データシート1!$A$1:$BT$1,0),0)</f>
        <v>19764</v>
      </c>
      <c r="AO16" s="78">
        <f>VLOOKUP(年度マスタ!$K$4&amp;"_"&amp;$AG16,データシート1!$A:$BT,MATCH("ab_"&amp;AO$2,データシート1!$A$1:$BT$1,0),0)</f>
        <v>352496</v>
      </c>
      <c r="AP16" s="78">
        <f>VLOOKUP(年度マスタ!$K$4&amp;"_"&amp;$AG16,データシート1!$A:$BT,MATCH("ab_"&amp;AP$2,データシート1!$A$1:$BT$1,0),0)</f>
        <v>0</v>
      </c>
      <c r="AQ16" s="954">
        <f>VLOOKUP(年度マスタ!$K$4&amp;"_"&amp;$AG16,データシート1!$A:$BT,MATCH("ab_"&amp;AQ$2,データシート1!$A$1:$BT$1,0),0)</f>
        <v>51.649471347459993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4379.7089999999998</v>
      </c>
      <c r="AI17" s="151">
        <f>VLOOKUP(年度マスタ!$K$4&amp;"_"&amp;$AG17,データシート1!$A:$BT,MATCH("ab_"&amp;AI$2,データシート1!$A$1:$BT$1,0),0)</f>
        <v>5298</v>
      </c>
      <c r="AJ17" s="151">
        <f>VLOOKUP(年度マスタ!$K$4&amp;"_"&amp;$AG17,データシート1!$A:$BT,MATCH("ab_"&amp;AJ$2,データシート1!$A$1:$BT$1,0),0)</f>
        <v>83</v>
      </c>
      <c r="AK17" s="151">
        <f>VLOOKUP(年度マスタ!$K$4&amp;"_"&amp;$AG17,データシート1!$A:$BT,MATCH("ab_"&amp;AK$2,データシート1!$A$1:$BT$1,0),0)</f>
        <v>94528</v>
      </c>
      <c r="AL17" s="151">
        <f>VLOOKUP(年度マスタ!$K$4&amp;"_"&amp;$AG17,データシート1!$A:$BT,MATCH("ab_"&amp;AL$2,データシート1!$A$1:$BT$1,0),0)</f>
        <v>160870</v>
      </c>
      <c r="AM17" s="151">
        <f>VLOOKUP(年度マスタ!$K$4&amp;"_"&amp;$AG17,データシート1!$A:$BT,MATCH("ab_"&amp;AM$2,データシート1!$A$1:$BT$1,0),0)</f>
        <v>113088</v>
      </c>
      <c r="AN17" s="151">
        <f>VLOOKUP(年度マスタ!$K$4&amp;"_"&amp;$AG17,データシート1!$A:$BT,MATCH("ab_"&amp;AN$2,データシート1!$A$1:$BT$1,0),0)</f>
        <v>19550</v>
      </c>
      <c r="AO17" s="151">
        <f>VLOOKUP(年度マスタ!$K$4&amp;"_"&amp;$AG17,データシート1!$A:$BT,MATCH("ab_"&amp;AO$2,データシート1!$A$1:$BT$1,0),0)</f>
        <v>351503</v>
      </c>
      <c r="AP17" s="151">
        <f>VLOOKUP(年度マスタ!$K$4&amp;"_"&amp;$AG17,データシート1!$A:$BT,MATCH("ab_"&amp;AP$2,データシート1!$A$1:$BT$1,0),0)</f>
        <v>0</v>
      </c>
      <c r="AQ17" s="955">
        <f>VLOOKUP(年度マスタ!$K$4&amp;"_"&amp;$AG17,データシート1!$A:$BT,MATCH("ab_"&amp;AQ$2,データシート1!$A$1:$BT$1,0),0)</f>
        <v>62.782296264919999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3815.8470000000002</v>
      </c>
      <c r="AI18" s="78">
        <f>VLOOKUP(年度マスタ!$K$4&amp;"_"&amp;$AG18,データシート1!$A:$BT,MATCH("ab_"&amp;AI$2,データシート1!$A$1:$BT$1,0),0)</f>
        <v>5339</v>
      </c>
      <c r="AJ18" s="78">
        <f>VLOOKUP(年度マスタ!$K$4&amp;"_"&amp;$AG18,データシート1!$A:$BT,MATCH("ab_"&amp;AJ$2,データシート1!$A$1:$BT$1,0),0)</f>
        <v>150</v>
      </c>
      <c r="AK18" s="78">
        <f>VLOOKUP(年度マスタ!$K$4&amp;"_"&amp;$AG18,データシート1!$A:$BT,MATCH("ab_"&amp;AK$2,データシート1!$A$1:$BT$1,0),0)</f>
        <v>96317</v>
      </c>
      <c r="AL18" s="78">
        <f>VLOOKUP(年度マスタ!$K$4&amp;"_"&amp;$AG18,データシート1!$A:$BT,MATCH("ab_"&amp;AL$2,データシート1!$A$1:$BT$1,0),0)</f>
        <v>162262</v>
      </c>
      <c r="AM18" s="78">
        <f>VLOOKUP(年度マスタ!$K$4&amp;"_"&amp;$AG18,データシート1!$A:$BT,MATCH("ab_"&amp;AM$2,データシート1!$A$1:$BT$1,0),0)</f>
        <v>113334</v>
      </c>
      <c r="AN18" s="78">
        <f>VLOOKUP(年度マスタ!$K$4&amp;"_"&amp;$AG18,データシート1!$A:$BT,MATCH("ab_"&amp;AN$2,データシート1!$A$1:$BT$1,0),0)</f>
        <v>19682</v>
      </c>
      <c r="AO18" s="78">
        <f>VLOOKUP(年度マスタ!$K$4&amp;"_"&amp;$AG18,データシート1!$A:$BT,MATCH("ab_"&amp;AO$2,データシート1!$A$1:$BT$1,0),0)</f>
        <v>351082</v>
      </c>
      <c r="AP18" s="78">
        <f>VLOOKUP(年度マスタ!$K$4&amp;"_"&amp;$AG18,データシート1!$A:$BT,MATCH("ab_"&amp;AP$2,データシート1!$A$1:$BT$1,0),0)</f>
        <v>0</v>
      </c>
      <c r="AQ18" s="954">
        <f>VLOOKUP(年度マスタ!$K$4&amp;"_"&amp;$AG18,データシート1!$A:$BT,MATCH("ab_"&amp;AQ$2,データシート1!$A$1:$BT$1,0),0)</f>
        <v>55.642148169763729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4183.3437000000004</v>
      </c>
      <c r="AI19" s="78">
        <f>VLOOKUP(年度マスタ!$K$4&amp;"_"&amp;$AG19,データシート1!$A:$BT,MATCH("ab_"&amp;AI$2,データシート1!$A$1:$BT$1,0),0)</f>
        <v>5339</v>
      </c>
      <c r="AJ19" s="78">
        <f>VLOOKUP(年度マスタ!$K$4&amp;"_"&amp;$AG19,データシート1!$A:$BT,MATCH("ab_"&amp;AJ$2,データシート1!$A$1:$BT$1,0),0)</f>
        <v>150</v>
      </c>
      <c r="AK19" s="78">
        <f>VLOOKUP(年度マスタ!$K$4&amp;"_"&amp;$AG19,データシート1!$A:$BT,MATCH("ab_"&amp;AK$2,データシート1!$A$1:$BT$1,0),0)</f>
        <v>96317</v>
      </c>
      <c r="AL19" s="78">
        <f>VLOOKUP(年度マスタ!$K$4&amp;"_"&amp;$AG19,データシート1!$A:$BT,MATCH("ab_"&amp;AL$2,データシート1!$A$1:$BT$1,0),0)</f>
        <v>162906</v>
      </c>
      <c r="AM19" s="78">
        <f>VLOOKUP(年度マスタ!$K$4&amp;"_"&amp;$AG19,データシート1!$A:$BT,MATCH("ab_"&amp;AM$2,データシート1!$A$1:$BT$1,0),0)</f>
        <v>112993</v>
      </c>
      <c r="AN19" s="78">
        <f>VLOOKUP(年度マスタ!$K$4&amp;"_"&amp;$AG19,データシート1!$A:$BT,MATCH("ab_"&amp;AN$2,データシート1!$A$1:$BT$1,0),0)</f>
        <v>19690</v>
      </c>
      <c r="AO19" s="78">
        <f>VLOOKUP(年度マスタ!$K$4&amp;"_"&amp;$AG19,データシート1!$A:$BT,MATCH("ab_"&amp;AO$2,データシート1!$A$1:$BT$1,0),0)</f>
        <v>349941</v>
      </c>
      <c r="AP19" s="78">
        <f>VLOOKUP(年度マスタ!$K$4&amp;"_"&amp;$AG19,データシート1!$A:$BT,MATCH("ab_"&amp;AP$2,データシート1!$A$1:$BT$1,0),0)</f>
        <v>0</v>
      </c>
      <c r="AQ19" s="954">
        <f>VLOOKUP(年度マスタ!$K$4&amp;"_"&amp;$AG19,データシート1!$A:$BT,MATCH("ab_"&amp;AQ$2,データシート1!$A$1:$BT$1,0),0)</f>
        <v>56.170460414299988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4119.8995999999997</v>
      </c>
      <c r="AI20" s="78">
        <f>VLOOKUP(年度マスタ!$K$4&amp;"_"&amp;$AG20,データシート1!$A:$BT,MATCH("ab_"&amp;AI$2,データシート1!$A$1:$BT$1,0),0)</f>
        <v>5339</v>
      </c>
      <c r="AJ20" s="78">
        <f>VLOOKUP(年度マスタ!$K$4&amp;"_"&amp;$AG20,データシート1!$A:$BT,MATCH("ab_"&amp;AJ$2,データシート1!$A$1:$BT$1,0),0)</f>
        <v>150</v>
      </c>
      <c r="AK20" s="78">
        <f>VLOOKUP(年度マスタ!$K$4&amp;"_"&amp;$AG20,データシート1!$A:$BT,MATCH("ab_"&amp;AK$2,データシート1!$A$1:$BT$1,0),0)</f>
        <v>96317</v>
      </c>
      <c r="AL20" s="78">
        <f>VLOOKUP(年度マスタ!$K$4&amp;"_"&amp;$AG20,データシート1!$A:$BT,MATCH("ab_"&amp;AL$2,データシート1!$A$1:$BT$1,0),0)</f>
        <v>163964</v>
      </c>
      <c r="AM20" s="78">
        <f>VLOOKUP(年度マスタ!$K$4&amp;"_"&amp;$AG20,データシート1!$A:$BT,MATCH("ab_"&amp;AM$2,データシート1!$A$1:$BT$1,0),0)</f>
        <v>113000</v>
      </c>
      <c r="AN20" s="78">
        <f>VLOOKUP(年度マスタ!$K$4&amp;"_"&amp;$AG20,データシート1!$A:$BT,MATCH("ab_"&amp;AN$2,データシート1!$A$1:$BT$1,0),0)</f>
        <v>19830</v>
      </c>
      <c r="AO20" s="78">
        <f>VLOOKUP(年度マスタ!$K$4&amp;"_"&amp;$AG20,データシート1!$A:$BT,MATCH("ab_"&amp;AO$2,データシート1!$A$1:$BT$1,0),0)</f>
        <v>348530</v>
      </c>
      <c r="AP20" s="78">
        <f>VLOOKUP(年度マスタ!$K$4&amp;"_"&amp;$AG20,データシート1!$A:$BT,MATCH("ab_"&amp;AP$2,データシート1!$A$1:$BT$1,0),0)</f>
        <v>0</v>
      </c>
      <c r="AQ20" s="954">
        <f>VLOOKUP(年度マスタ!$K$4&amp;"_"&amp;$AG20,データシート1!$A:$BT,MATCH("ab_"&amp;AQ$2,データシート1!$A$1:$BT$1,0),0)</f>
        <v>66.526528016832458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123.554</v>
      </c>
      <c r="BE13" s="70" t="str">
        <f>年度マスタ!K4</f>
        <v>27207</v>
      </c>
      <c r="BF13" s="70" t="str">
        <f>年度マスタ!K4</f>
        <v>27207</v>
      </c>
      <c r="BG13" s="70" t="str">
        <f>年度マスタ!K4</f>
        <v>27207</v>
      </c>
      <c r="BH13" s="278" t="s">
        <v>195</v>
      </c>
      <c r="BI13" s="278" t="s">
        <v>195</v>
      </c>
      <c r="BJ13" s="278" t="s">
        <v>195</v>
      </c>
      <c r="BK13" s="278" t="str">
        <f>年度マスタ!K4</f>
        <v>27207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123.554</v>
      </c>
      <c r="AY14" s="70"/>
      <c r="BE14" s="70" t="str">
        <f>AP2</f>
        <v>高槻市</v>
      </c>
      <c r="BF14" s="70" t="str">
        <f>AP2</f>
        <v>高槻市</v>
      </c>
      <c r="BG14" s="70" t="str">
        <f>AP2</f>
        <v>高槻市</v>
      </c>
      <c r="BH14" s="70" t="s">
        <v>205</v>
      </c>
      <c r="BI14" s="70" t="s">
        <v>205</v>
      </c>
      <c r="BJ14" s="70" t="s">
        <v>205</v>
      </c>
      <c r="BK14" s="70" t="str">
        <f>AP2</f>
        <v>高槻市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123.404</v>
      </c>
      <c r="AY17" s="165">
        <f>AX17</f>
        <v>123.404</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27.388999999999999</v>
      </c>
      <c r="BG17" s="952">
        <f t="shared" ref="BG17:BG39" si="2">BF17/BE17</f>
        <v>9.129666666666667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0.15781074002060616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3.605</v>
      </c>
      <c r="BG18" s="952">
        <f t="shared" si="2"/>
        <v>3.605</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0.51610141760258044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18.535</v>
      </c>
      <c r="BG19" s="952">
        <f t="shared" si="2"/>
        <v>9.2675000000000001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8.0563475225341519E-2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270.48599999999999</v>
      </c>
      <c r="G21" s="877">
        <f t="shared" ref="G21:O21" si="5">SUM(G22,G26,G27,G28)</f>
        <v>300.137</v>
      </c>
      <c r="H21" s="877">
        <f t="shared" si="5"/>
        <v>258.91400000000004</v>
      </c>
      <c r="I21" s="877">
        <f t="shared" si="5"/>
        <v>274.11199999999997</v>
      </c>
      <c r="J21" s="877">
        <f t="shared" si="5"/>
        <v>270.76499999999999</v>
      </c>
      <c r="K21" s="877">
        <f t="shared" si="5"/>
        <v>267.99900000000002</v>
      </c>
      <c r="L21" s="877">
        <f t="shared" si="5"/>
        <v>252.42200000000003</v>
      </c>
      <c r="M21" s="877">
        <f t="shared" si="5"/>
        <v>245.73599999999999</v>
      </c>
      <c r="N21" s="877">
        <f t="shared" si="5"/>
        <v>236.33500000000001</v>
      </c>
      <c r="O21" s="877">
        <f t="shared" si="5"/>
        <v>235.64699999999999</v>
      </c>
      <c r="P21" s="878">
        <f>SUM(P22,P26,P27,P28)</f>
        <v>246.958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42.994999999999997</v>
      </c>
      <c r="BG21" s="952">
        <f t="shared" si="2"/>
        <v>14.331666666666665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1.6577593632122063</v>
      </c>
    </row>
    <row r="22" spans="2:63" ht="15.95" customHeight="1" thickBot="1">
      <c r="B22" s="285"/>
      <c r="C22" s="522"/>
      <c r="D22" s="408" t="s">
        <v>114</v>
      </c>
      <c r="E22" s="409"/>
      <c r="F22" s="879">
        <f>SUM(F23:F25)</f>
        <v>152.499</v>
      </c>
      <c r="G22" s="879">
        <f t="shared" ref="G22:P22" si="6">SUM(G23:G25)</f>
        <v>170.19900000000001</v>
      </c>
      <c r="H22" s="879">
        <f t="shared" si="6"/>
        <v>121.64700000000001</v>
      </c>
      <c r="I22" s="879">
        <f t="shared" si="6"/>
        <v>145.02799999999999</v>
      </c>
      <c r="J22" s="879">
        <f t="shared" si="6"/>
        <v>141.48699999999999</v>
      </c>
      <c r="K22" s="879">
        <f t="shared" si="6"/>
        <v>137.411</v>
      </c>
      <c r="L22" s="879">
        <f t="shared" si="6"/>
        <v>140.17500000000001</v>
      </c>
      <c r="M22" s="879">
        <f t="shared" si="6"/>
        <v>128.78700000000001</v>
      </c>
      <c r="N22" s="879">
        <f t="shared" si="6"/>
        <v>108.78100000000001</v>
      </c>
      <c r="O22" s="879">
        <f t="shared" si="6"/>
        <v>114.94799999999999</v>
      </c>
      <c r="P22" s="880">
        <f t="shared" si="6"/>
        <v>123.554</v>
      </c>
      <c r="Z22" s="273"/>
      <c r="AB22" s="272"/>
      <c r="AC22" s="521" t="s">
        <v>286</v>
      </c>
      <c r="AP22" s="16" t="s">
        <v>287</v>
      </c>
      <c r="AQ22" s="273"/>
      <c r="AV22" s="70" t="str">
        <f>AW22</f>
        <v>エネルギー起源CO2</v>
      </c>
      <c r="AW22" s="70" t="str">
        <f>D56</f>
        <v>エネルギー起源CO2</v>
      </c>
      <c r="AX22" s="165">
        <f>P56</f>
        <v>183.60300000000001</v>
      </c>
      <c r="AY22" s="165">
        <f>AX22</f>
        <v>183.60300000000001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152.499</v>
      </c>
      <c r="G23" s="881">
        <f>IFERROR(VLOOKUP(年度マスタ!$K$4&amp;"_"&amp;G$20,データシート1!$A:$BU,MATCH("ba_"&amp;$E23,データシート1!$A$1:$BU$1,0),0),0)</f>
        <v>170.19900000000001</v>
      </c>
      <c r="H23" s="881">
        <f>IFERROR(VLOOKUP(年度マスタ!$K$4&amp;"_"&amp;H$20,データシート1!$A:$BU,MATCH("ba_"&amp;$E23,データシート1!$A$1:$BU$1,0),0),0)</f>
        <v>121.64700000000001</v>
      </c>
      <c r="I23" s="881">
        <f>IFERROR(VLOOKUP(年度マスタ!$K$4&amp;"_"&amp;I$20,データシート1!$A:$BU,MATCH("ba_"&amp;$E23,データシート1!$A$1:$BU$1,0),0),0)</f>
        <v>145.02799999999999</v>
      </c>
      <c r="J23" s="881">
        <f>IFERROR(VLOOKUP(年度マスタ!$K$4&amp;"_"&amp;J$20,データシート1!$A:$BU,MATCH("ba_"&amp;$E23,データシート1!$A$1:$BU$1,0),0),0)</f>
        <v>141.48699999999999</v>
      </c>
      <c r="K23" s="881">
        <f>IFERROR(VLOOKUP(年度マスタ!$K$4&amp;"_"&amp;K$20,データシート1!$A:$BU,MATCH("ba_"&amp;$E23,データシート1!$A$1:$BU$1,0),0),0)</f>
        <v>137.411</v>
      </c>
      <c r="L23" s="881">
        <f>IFERROR(VLOOKUP(年度マスタ!$K$4&amp;"_"&amp;L$20,データシート1!$A:$BU,MATCH("ba_"&amp;$E23,データシート1!$A$1:$BU$1,0),0),0)</f>
        <v>140.17500000000001</v>
      </c>
      <c r="M23" s="881">
        <f>IFERROR(VLOOKUP(年度マスタ!$K$4&amp;"_"&amp;M$20,データシート1!$A:$BU,MATCH("ba_"&amp;$E23,データシート1!$A$1:$BU$1,0),0),0)</f>
        <v>128.78700000000001</v>
      </c>
      <c r="N23" s="881">
        <f>IFERROR(VLOOKUP(年度マスタ!$K$4&amp;"_"&amp;N$20,データシート1!$A:$BU,MATCH("ba_"&amp;$E23,データシート1!$A$1:$BU$1,0),0),0)</f>
        <v>108.78100000000001</v>
      </c>
      <c r="O23" s="881">
        <f>IFERROR(VLOOKUP(年度マスタ!$K$4&amp;"_"&amp;O$20,データシート1!$A:$BU,MATCH("ba_"&amp;$E23,データシート1!$A$1:$BU$1,0),0),0)</f>
        <v>114.94799999999999</v>
      </c>
      <c r="P23" s="882">
        <f>IFERROR(VLOOKUP(年度マスタ!$K$4&amp;"_"&amp;P$20,データシート1!$A:$BU,MATCH("ba_"&amp;$E23,データシート1!$A$1:$BU$1,0),0),0)</f>
        <v>123.554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53.737000000000002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678.34492321009861</v>
      </c>
      <c r="AG24" s="877">
        <f t="shared" ref="AG24:AP24" si="11">AG25+AG29</f>
        <v>780.19136977918197</v>
      </c>
      <c r="AH24" s="877">
        <f t="shared" si="11"/>
        <v>782.69153213421328</v>
      </c>
      <c r="AI24" s="877">
        <f t="shared" si="11"/>
        <v>779.65567616988756</v>
      </c>
      <c r="AJ24" s="877">
        <f t="shared" si="11"/>
        <v>719.54465912940009</v>
      </c>
      <c r="AK24" s="877">
        <f t="shared" si="11"/>
        <v>715.00016602947721</v>
      </c>
      <c r="AL24" s="877">
        <f t="shared" si="11"/>
        <v>652.04604248578175</v>
      </c>
      <c r="AM24" s="877">
        <f t="shared" si="11"/>
        <v>575.89969317290138</v>
      </c>
      <c r="AN24" s="877">
        <f t="shared" si="11"/>
        <v>548.40034023856447</v>
      </c>
      <c r="AO24" s="877">
        <f t="shared" si="11"/>
        <v>504.03426967627399</v>
      </c>
      <c r="AP24" s="878">
        <f t="shared" si="11"/>
        <v>490.84059652309384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288.98291895057486</v>
      </c>
      <c r="AG25" s="879">
        <f>①CO2排出量の現状把握!AA35</f>
        <v>344.69236563027783</v>
      </c>
      <c r="AH25" s="879">
        <f>①CO2排出量の現状把握!AB35</f>
        <v>344.046203852796</v>
      </c>
      <c r="AI25" s="879">
        <f>①CO2排出量の現状把握!AC35</f>
        <v>331.94719488424272</v>
      </c>
      <c r="AJ25" s="879">
        <f>①CO2排出量の現状把握!AD35</f>
        <v>309.14974771513482</v>
      </c>
      <c r="AK25" s="879">
        <f>①CO2排出量の現状把握!AE35</f>
        <v>340.74073663799862</v>
      </c>
      <c r="AL25" s="879">
        <f>①CO2排出量の現状把握!AF35</f>
        <v>315.9169258227887</v>
      </c>
      <c r="AM25" s="879">
        <f>①CO2排出量の現状把握!AG35</f>
        <v>282.65893045136198</v>
      </c>
      <c r="AN25" s="879">
        <f>①CO2排出量の現状把握!AH35</f>
        <v>269.02446578150949</v>
      </c>
      <c r="AO25" s="879">
        <f>①CO2排出量の現状把握!AI35</f>
        <v>235.26897844741345</v>
      </c>
      <c r="AP25" s="880">
        <f>①CO2排出量の現状把握!AJ35</f>
        <v>218.86639245106304</v>
      </c>
      <c r="AQ25" s="273"/>
      <c r="AV25" s="70" t="str">
        <f>AW25</f>
        <v>廃棄物原燃料以外</v>
      </c>
      <c r="AW25" s="70" t="str">
        <f>E59</f>
        <v>廃棄物原燃料以外</v>
      </c>
      <c r="AX25" s="287">
        <f t="shared" si="12"/>
        <v>53.737000000000002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117.98700000000001</v>
      </c>
      <c r="G26" s="879">
        <f>IFERROR(VLOOKUP(年度マスタ!$K$4&amp;"_"&amp;G$20,データシート1!$A:$BU,MATCH("ba_"&amp;$D26,データシート1!$A$1:$BU$1,0),0),0)</f>
        <v>129.93799999999999</v>
      </c>
      <c r="H26" s="879">
        <f>IFERROR(VLOOKUP(年度マスタ!$K$4&amp;"_"&amp;H$20,データシート1!$A:$BU,MATCH("ba_"&amp;$D26,データシート1!$A$1:$BU$1,0),0),0)</f>
        <v>137.26700000000002</v>
      </c>
      <c r="I26" s="879">
        <f>IFERROR(VLOOKUP(年度マスタ!$K$4&amp;"_"&amp;I$20,データシート1!$A:$BU,MATCH("ba_"&amp;$D26,データシート1!$A$1:$BU$1,0),0),0)</f>
        <v>129.084</v>
      </c>
      <c r="J26" s="879">
        <f>IFERROR(VLOOKUP(年度マスタ!$K$4&amp;"_"&amp;J$20,データシート1!$A:$BU,MATCH("ba_"&amp;$D26,データシート1!$A$1:$BU$1,0),0),0)</f>
        <v>129.27799999999999</v>
      </c>
      <c r="K26" s="879">
        <f>IFERROR(VLOOKUP(年度マスタ!$K$4&amp;"_"&amp;K$20,データシート1!$A:$BU,MATCH("ba_"&amp;$D26,データシート1!$A$1:$BU$1,0),0),0)</f>
        <v>130.58800000000002</v>
      </c>
      <c r="L26" s="879">
        <f>IFERROR(VLOOKUP(年度マスタ!$K$4&amp;"_"&amp;L$20,データシート1!$A:$BU,MATCH("ba_"&amp;$D26,データシート1!$A$1:$BU$1,0),0),0)</f>
        <v>112.247</v>
      </c>
      <c r="M26" s="879">
        <f>IFERROR(VLOOKUP(年度マスタ!$K$4&amp;"_"&amp;M$20,データシート1!$A:$BU,MATCH("ba_"&amp;$D26,データシート1!$A$1:$BU$1,0),0),0)</f>
        <v>116.94899999999998</v>
      </c>
      <c r="N26" s="879">
        <f>IFERROR(VLOOKUP(年度マスタ!$K$4&amp;"_"&amp;N$20,データシート1!$A:$BU,MATCH("ba_"&amp;$D26,データシート1!$A$1:$BU$1,0),0),0)</f>
        <v>127.554</v>
      </c>
      <c r="O26" s="879">
        <f>IFERROR(VLOOKUP(年度マスタ!$K$4&amp;"_"&amp;O$20,データシート1!$A:$BU,MATCH("ba_"&amp;$D26,データシート1!$A$1:$BU$1,0),0),0)</f>
        <v>120.69899999999998</v>
      </c>
      <c r="P26" s="880">
        <f>IFERROR(VLOOKUP(年度マスタ!$K$4&amp;"_"&amp;P$20,データシート1!$A:$BU,MATCH("ba_"&amp;$D26,データシート1!$A$1:$BU$1,0),0),0)</f>
        <v>123.404</v>
      </c>
      <c r="Z26" s="273"/>
      <c r="AB26" s="272"/>
      <c r="AC26" s="522"/>
      <c r="AD26" s="410"/>
      <c r="AE26" s="409" t="s">
        <v>184</v>
      </c>
      <c r="AF26" s="881">
        <f>①CO2排出量の現状把握!Z36</f>
        <v>271.55238592306978</v>
      </c>
      <c r="AG26" s="881">
        <f>①CO2排出量の現状把握!AA36</f>
        <v>327.62885220893838</v>
      </c>
      <c r="AH26" s="881">
        <f>①CO2排出量の現状把握!AB36</f>
        <v>329.38953859508268</v>
      </c>
      <c r="AI26" s="881">
        <f>①CO2排出量の現状把握!AC36</f>
        <v>313.7972966608362</v>
      </c>
      <c r="AJ26" s="881">
        <f>①CO2排出量の現状把握!AD36</f>
        <v>290.52684480837661</v>
      </c>
      <c r="AK26" s="881">
        <f>①CO2排出量の現状把握!AE36</f>
        <v>322.75647577529122</v>
      </c>
      <c r="AL26" s="881">
        <f>①CO2排出量の現状把握!AF36</f>
        <v>299.34192279615911</v>
      </c>
      <c r="AM26" s="881">
        <f>①CO2排出量の現状把握!AG36</f>
        <v>267.57418797613366</v>
      </c>
      <c r="AN26" s="881">
        <f>①CO2排出量の現状把握!AH36</f>
        <v>254.77072067779253</v>
      </c>
      <c r="AO26" s="881">
        <f>①CO2排出量の現状把握!AI36</f>
        <v>216.73221209911529</v>
      </c>
      <c r="AP26" s="882">
        <f>①CO2排出量の現状把握!AJ36</f>
        <v>200.14710331334672</v>
      </c>
      <c r="AQ26" s="273"/>
      <c r="AV26" s="70" t="str">
        <f>AW26</f>
        <v>CH4</v>
      </c>
      <c r="AW26" s="70" t="str">
        <f t="shared" ref="AW26:AW31" si="13">D60</f>
        <v>CH4</v>
      </c>
      <c r="AX26" s="287">
        <f t="shared" si="12"/>
        <v>1.196</v>
      </c>
      <c r="AY26" s="287">
        <f>AX26</f>
        <v>1.196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12.617185320807531</v>
      </c>
      <c r="AG27" s="881">
        <f>①CO2排出量の現状把握!AA37</f>
        <v>12.26948327167665</v>
      </c>
      <c r="AH27" s="881">
        <f>①CO2排出量の現状把握!AB37</f>
        <v>10.40334780506082</v>
      </c>
      <c r="AI27" s="881">
        <f>①CO2排出量の現状把握!AC37</f>
        <v>10.53584925816649</v>
      </c>
      <c r="AJ27" s="881">
        <f>①CO2排出量の現状把握!AD37</f>
        <v>10.06606521124154</v>
      </c>
      <c r="AK27" s="881">
        <f>①CO2排出量の現状把握!AE37</f>
        <v>9.8042440420612369</v>
      </c>
      <c r="AL27" s="881">
        <f>①CO2排出量の現状把握!AF37</f>
        <v>9.6460997265635182</v>
      </c>
      <c r="AM27" s="881">
        <f>①CO2排出量の現状把握!AG37</f>
        <v>8.6682843380127075</v>
      </c>
      <c r="AN27" s="881">
        <f>①CO2排出量の現状把握!AH37</f>
        <v>7.7825259429037423</v>
      </c>
      <c r="AO27" s="881">
        <f>①CO2排出量の現状把握!AI37</f>
        <v>8.1712378187660608</v>
      </c>
      <c r="AP27" s="882">
        <f>①CO2排出量の現状把握!AJ37</f>
        <v>8.8032364509742109</v>
      </c>
      <c r="AQ27" s="273"/>
      <c r="AV27" s="70" t="str">
        <f t="shared" ref="AV27:AV31" si="14">AW27</f>
        <v>N2O</v>
      </c>
      <c r="AW27" s="70" t="str">
        <f t="shared" si="13"/>
        <v>N2O</v>
      </c>
      <c r="AX27" s="287">
        <f t="shared" si="12"/>
        <v>8.4220000000000006</v>
      </c>
      <c r="AY27" s="287">
        <f t="shared" ref="AY27:AY31" si="15">AX27</f>
        <v>8.4220000000000006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4.8659999999999997</v>
      </c>
      <c r="BG27" s="952">
        <f t="shared" si="2"/>
        <v>4.8659999999999997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0.56104540024382654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4.8133477066975487</v>
      </c>
      <c r="AG28" s="881">
        <f>①CO2排出量の現状把握!AA38</f>
        <v>4.7940301496627749</v>
      </c>
      <c r="AH28" s="881">
        <f>①CO2排出量の現状把握!AB38</f>
        <v>4.2533174526524986</v>
      </c>
      <c r="AI28" s="881">
        <f>①CO2排出量の現状把握!AC38</f>
        <v>7.6140489652400589</v>
      </c>
      <c r="AJ28" s="881">
        <f>①CO2排出量の現状把握!AD38</f>
        <v>8.5568376955166769</v>
      </c>
      <c r="AK28" s="881">
        <f>①CO2排出量の現状把握!AE38</f>
        <v>8.1800168206461894</v>
      </c>
      <c r="AL28" s="881">
        <f>①CO2排出量の現状把握!AF38</f>
        <v>6.9289033000660369</v>
      </c>
      <c r="AM28" s="881">
        <f>①CO2排出量の現状把握!AG38</f>
        <v>6.4164581372156286</v>
      </c>
      <c r="AN28" s="881">
        <f>①CO2排出量の現状把握!AH38</f>
        <v>6.4712191608132157</v>
      </c>
      <c r="AO28" s="881">
        <f>①CO2排出量の現状把握!AI38</f>
        <v>10.365528529532101</v>
      </c>
      <c r="AP28" s="882">
        <f>①CO2排出量の現状把握!AJ38</f>
        <v>9.9160526867421126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389.36200425952381</v>
      </c>
      <c r="AG29" s="883">
        <f>①CO2排出量の現状把握!AA39</f>
        <v>435.49900414890408</v>
      </c>
      <c r="AH29" s="883">
        <f>①CO2排出量の現状把握!AB39</f>
        <v>438.64532828141728</v>
      </c>
      <c r="AI29" s="883">
        <f>①CO2排出量の現状把握!AC39</f>
        <v>447.70848128564478</v>
      </c>
      <c r="AJ29" s="883">
        <f>①CO2排出量の現状把握!AD39</f>
        <v>410.39491141426532</v>
      </c>
      <c r="AK29" s="883">
        <f>①CO2排出量の現状把握!AE39</f>
        <v>374.25942939147853</v>
      </c>
      <c r="AL29" s="883">
        <f>①CO2排出量の現状把握!AF39</f>
        <v>336.129116662993</v>
      </c>
      <c r="AM29" s="883">
        <f>①CO2排出量の現状把握!AG39</f>
        <v>293.24076272153945</v>
      </c>
      <c r="AN29" s="883">
        <f>①CO2排出量の現状把握!AH39</f>
        <v>279.37587445705492</v>
      </c>
      <c r="AO29" s="883">
        <f>①CO2排出量の現状把握!AI39</f>
        <v>268.76529122886058</v>
      </c>
      <c r="AP29" s="884">
        <f>①CO2排出量の現状把握!AJ39</f>
        <v>271.97420407203083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0.39874404708447181</v>
      </c>
      <c r="AG32" s="461">
        <f t="shared" si="16"/>
        <v>0.38469664190844349</v>
      </c>
      <c r="AH32" s="461">
        <f t="shared" si="16"/>
        <v>0.33079954154352897</v>
      </c>
      <c r="AI32" s="461">
        <f t="shared" si="16"/>
        <v>0.35158084315706406</v>
      </c>
      <c r="AJ32" s="461">
        <f t="shared" si="16"/>
        <v>0.37630047914969883</v>
      </c>
      <c r="AK32" s="461">
        <f t="shared" si="16"/>
        <v>0.37482368918632009</v>
      </c>
      <c r="AL32" s="461">
        <f t="shared" si="16"/>
        <v>0.38712296916594541</v>
      </c>
      <c r="AM32" s="461">
        <f t="shared" si="16"/>
        <v>0.42669930703752451</v>
      </c>
      <c r="AN32" s="461">
        <f t="shared" si="16"/>
        <v>0.4309534160704383</v>
      </c>
      <c r="AO32" s="461">
        <f t="shared" si="16"/>
        <v>0.46752178210292911</v>
      </c>
      <c r="AP32" s="461">
        <f t="shared" si="16"/>
        <v>0.50313279249790155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5.4009999999999998</v>
      </c>
      <c r="BG32" s="952">
        <f t="shared" si="2"/>
        <v>5.4009999999999998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0.33973243736671727</v>
      </c>
    </row>
    <row r="33" spans="2:63" ht="15.95" customHeight="1" thickBot="1">
      <c r="B33" s="285"/>
      <c r="Z33" s="273"/>
      <c r="AB33" s="272"/>
      <c r="AC33" s="522"/>
      <c r="AD33" s="408" t="s">
        <v>114</v>
      </c>
      <c r="AE33" s="409"/>
      <c r="AF33" s="458">
        <f>IFERROR(IF(F22/AF25&gt;1,1,F22/AF25),0)</f>
        <v>0.52770939041584708</v>
      </c>
      <c r="AG33" s="458">
        <f t="shared" ref="AG33:AP33" si="17">IFERROR(IF(G22/AG25&gt;1,1,G22/AG25),0)</f>
        <v>0.49377072709106068</v>
      </c>
      <c r="AH33" s="458">
        <f t="shared" si="17"/>
        <v>0.3535775097581022</v>
      </c>
      <c r="AI33" s="458">
        <f t="shared" si="17"/>
        <v>0.43690081505455841</v>
      </c>
      <c r="AJ33" s="458">
        <f t="shared" si="17"/>
        <v>0.4576649376093711</v>
      </c>
      <c r="AK33" s="458">
        <f t="shared" si="17"/>
        <v>0.40327141789913079</v>
      </c>
      <c r="AL33" s="458">
        <f t="shared" si="17"/>
        <v>0.44370841997440225</v>
      </c>
      <c r="AM33" s="458">
        <f t="shared" si="17"/>
        <v>0.45562685670092701</v>
      </c>
      <c r="AN33" s="458">
        <f>IFERROR(IF(N22/AN25&gt;1,1,N22/AN25),0)</f>
        <v>0.40435355826836739</v>
      </c>
      <c r="AO33" s="458">
        <f t="shared" si="17"/>
        <v>0.48858120079648665</v>
      </c>
      <c r="AP33" s="458">
        <f t="shared" si="17"/>
        <v>0.56451791714721933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0.56158225044357613</v>
      </c>
      <c r="AG34" s="459">
        <f t="shared" ref="AG34:AP36" si="18">IFERROR(IF(G23/AG26&gt;1,1,G23/AG26),0)</f>
        <v>0.51948721503764017</v>
      </c>
      <c r="AH34" s="459">
        <f t="shared" si="18"/>
        <v>0.36931045387431144</v>
      </c>
      <c r="AI34" s="459">
        <f t="shared" si="18"/>
        <v>0.46217096687340697</v>
      </c>
      <c r="AJ34" s="459">
        <f t="shared" si="18"/>
        <v>0.48700146829227042</v>
      </c>
      <c r="AK34" s="459">
        <f t="shared" si="18"/>
        <v>0.42574203869938143</v>
      </c>
      <c r="AL34" s="459">
        <f t="shared" si="18"/>
        <v>0.46827720852001758</v>
      </c>
      <c r="AM34" s="459">
        <f t="shared" si="18"/>
        <v>0.48131324240994122</v>
      </c>
      <c r="AN34" s="459">
        <f t="shared" si="18"/>
        <v>0.42697606581556474</v>
      </c>
      <c r="AO34" s="459">
        <f t="shared" si="18"/>
        <v>0.53036878499367845</v>
      </c>
      <c r="AP34" s="459">
        <f t="shared" si="18"/>
        <v>0.61731595388900573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20.763000000000002</v>
      </c>
      <c r="BG36" s="952">
        <f t="shared" si="2"/>
        <v>20.763000000000002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1.7153133839823063</v>
      </c>
    </row>
    <row r="37" spans="2:63" ht="15.95" customHeight="1">
      <c r="B37" s="290"/>
      <c r="C37" s="29"/>
      <c r="Z37" s="273"/>
      <c r="AB37" s="272"/>
      <c r="AC37" s="522"/>
      <c r="AD37" s="408" t="s">
        <v>199</v>
      </c>
      <c r="AE37" s="413"/>
      <c r="AF37" s="460">
        <f>IFERROR(IF(F26/AF29&gt;1,1,F26/AF29),0)</f>
        <v>0.3030264861728969</v>
      </c>
      <c r="AG37" s="460">
        <f t="shared" ref="AG37:AP37" si="21">IFERROR(IF(G26/AG29&gt;1,1,G26/AG29),0)</f>
        <v>0.29836577985737966</v>
      </c>
      <c r="AH37" s="460">
        <f t="shared" si="21"/>
        <v>0.31293391528368225</v>
      </c>
      <c r="AI37" s="460">
        <f t="shared" si="21"/>
        <v>0.28832154269072796</v>
      </c>
      <c r="AJ37" s="460">
        <f t="shared" si="21"/>
        <v>0.31500877911593494</v>
      </c>
      <c r="AK37" s="460">
        <f t="shared" si="21"/>
        <v>0.34892374044477009</v>
      </c>
      <c r="AL37" s="460">
        <f t="shared" si="21"/>
        <v>0.33394012727716227</v>
      </c>
      <c r="AM37" s="460">
        <f t="shared" si="21"/>
        <v>0.39881563161481204</v>
      </c>
      <c r="AN37" s="460">
        <f t="shared" si="21"/>
        <v>0.45656769843813888</v>
      </c>
      <c r="AO37" s="460">
        <f t="shared" si="21"/>
        <v>0.44908700616859665</v>
      </c>
      <c r="AP37" s="460">
        <f t="shared" si="21"/>
        <v>0.4537342077019817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22.88</v>
      </c>
      <c r="BG40" s="952">
        <f t="shared" ref="BG40:BG51" si="22">BF40/BE40</f>
        <v>11.44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1.1575422960587263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11.49</v>
      </c>
      <c r="BG43" s="952">
        <f t="shared" si="22"/>
        <v>3.83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0.92955791370808794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9.1639999999999997</v>
      </c>
      <c r="BG46" s="952">
        <f t="shared" si="22"/>
        <v>9.1639999999999997</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0.75962331735538913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16.027999999999999</v>
      </c>
      <c r="BG49" s="952">
        <f t="shared" si="22"/>
        <v>5.3426666666666662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0.62562475529734685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7.5819999999999999</v>
      </c>
      <c r="BG50" s="952">
        <f t="shared" si="22"/>
        <v>3.7909999999999999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0.68383432130161981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56.26</v>
      </c>
      <c r="BG52" s="952">
        <f t="shared" ref="BG52" si="26">BF52/BE52</f>
        <v>28.13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1.0547805469525817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270.48599999999999</v>
      </c>
      <c r="G55" s="885">
        <f t="shared" ref="G55:P55" si="32">SUM(G56,G57,G60,G61,G62,G63,G64,G65,)</f>
        <v>300.13700000000006</v>
      </c>
      <c r="H55" s="885">
        <f t="shared" si="32"/>
        <v>258.91400000000004</v>
      </c>
      <c r="I55" s="885">
        <f t="shared" si="32"/>
        <v>274.11200000000002</v>
      </c>
      <c r="J55" s="885">
        <f t="shared" si="32"/>
        <v>270.76500000000004</v>
      </c>
      <c r="K55" s="885">
        <f t="shared" si="32"/>
        <v>267.99900000000002</v>
      </c>
      <c r="L55" s="885">
        <f t="shared" si="32"/>
        <v>252.422</v>
      </c>
      <c r="M55" s="885">
        <f t="shared" si="32"/>
        <v>245.73600000000002</v>
      </c>
      <c r="N55" s="885">
        <f t="shared" si="32"/>
        <v>236.33500000000001</v>
      </c>
      <c r="O55" s="885">
        <f t="shared" si="32"/>
        <v>235.64699999999999</v>
      </c>
      <c r="P55" s="886">
        <f t="shared" si="32"/>
        <v>246.958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206.345</v>
      </c>
      <c r="G56" s="887">
        <f>IFERROR(VLOOKUP(年度マスタ!$K$4&amp;"_"&amp;G$54,データシート1!$A:$CE,MATCH("bc_"&amp;$C56,データシート1!$A$1:$CE$1,0),0),0)</f>
        <v>238.09800000000001</v>
      </c>
      <c r="H56" s="887">
        <f>IFERROR(VLOOKUP(年度マスタ!$K$4&amp;"_"&amp;H$54,データシート1!$A:$CE,MATCH("bc_"&amp;$C56,データシート1!$A$1:$CE$1,0),0),0)</f>
        <v>198.43700000000001</v>
      </c>
      <c r="I56" s="887">
        <f>IFERROR(VLOOKUP(年度マスタ!$K$4&amp;"_"&amp;I$54,データシート1!$A:$CE,MATCH("bc_"&amp;$C56,データシート1!$A$1:$CE$1,0),0),0)</f>
        <v>221.96799999999999</v>
      </c>
      <c r="J56" s="887">
        <f>IFERROR(VLOOKUP(年度マスタ!$K$4&amp;"_"&amp;J$54,データシート1!$A:$CE,MATCH("bc_"&amp;$C56,データシート1!$A$1:$CE$1,0),0),0)</f>
        <v>218.66499999999999</v>
      </c>
      <c r="K56" s="887">
        <f>IFERROR(VLOOKUP(年度マスタ!$K$4&amp;"_"&amp;K$54,データシート1!$A:$CE,MATCH("bc_"&amp;$C56,データシート1!$A$1:$CE$1,0),0),0)</f>
        <v>214.405</v>
      </c>
      <c r="L56" s="887">
        <f>IFERROR(VLOOKUP(年度マスタ!$K$4&amp;"_"&amp;L$54,データシート1!$A:$CE,MATCH("bc_"&amp;$C56,データシート1!$A$1:$CE$1,0),0),0)</f>
        <v>212.62299999999999</v>
      </c>
      <c r="M56" s="887">
        <f>IFERROR(VLOOKUP(年度マスタ!$K$4&amp;"_"&amp;M$54,データシート1!$A:$CE,MATCH("bc_"&amp;$C56,データシート1!$A$1:$CE$1,0),0),0)</f>
        <v>193.542</v>
      </c>
      <c r="N56" s="887">
        <f>IFERROR(VLOOKUP(年度マスタ!$K$4&amp;"_"&amp;N$54,データシート1!$A:$CE,MATCH("bc_"&amp;$C56,データシート1!$A$1:$CE$1,0),0),0)</f>
        <v>166.386</v>
      </c>
      <c r="O56" s="887">
        <f>IFERROR(VLOOKUP(年度マスタ!$K$4&amp;"_"&amp;O$54,データシート1!$A:$CE,MATCH("bc_"&amp;$C56,データシート1!$A$1:$CE$1,0),0),0)</f>
        <v>173.50700000000001</v>
      </c>
      <c r="P56" s="888">
        <f>IFERROR(VLOOKUP(年度マスタ!$K$4&amp;"_"&amp;P$54,データシート1!$A:$CE,MATCH("bc_"&amp;$C56,データシート1!$A$1:$CE$1,0),0),0)</f>
        <v>183.60300000000001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45.128999999999998</v>
      </c>
      <c r="G57" s="887">
        <f t="shared" ref="G57:J57" si="34">SUM(G58:G59)</f>
        <v>43.136000000000003</v>
      </c>
      <c r="H57" s="887">
        <f t="shared" si="34"/>
        <v>40.877000000000002</v>
      </c>
      <c r="I57" s="887">
        <f t="shared" si="34"/>
        <v>31.777000000000001</v>
      </c>
      <c r="J57" s="887">
        <f t="shared" si="34"/>
        <v>34.426000000000002</v>
      </c>
      <c r="K57" s="887">
        <f t="shared" ref="K57:O57" si="35">SUM(K58:K59)</f>
        <v>43.53</v>
      </c>
      <c r="L57" s="887">
        <f t="shared" si="35"/>
        <v>29.795000000000002</v>
      </c>
      <c r="M57" s="887">
        <f t="shared" si="35"/>
        <v>41.820999999999998</v>
      </c>
      <c r="N57" s="887">
        <f t="shared" si="35"/>
        <v>61.478000000000002</v>
      </c>
      <c r="O57" s="887">
        <f t="shared" si="35"/>
        <v>52.447000000000003</v>
      </c>
      <c r="P57" s="888">
        <f>SUM(P58:P59)</f>
        <v>53.737000000000002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45.128999999999998</v>
      </c>
      <c r="G59" s="889">
        <f>IFERROR(VLOOKUP(年度マスタ!$K$4&amp;"_"&amp;G$54,データシート1!$A:$CE,MATCH("bc_"&amp;$C59,データシート1!$A$1:$CE$1,0),0),0)</f>
        <v>43.136000000000003</v>
      </c>
      <c r="H59" s="889">
        <f>IFERROR(VLOOKUP(年度マスタ!$K$4&amp;"_"&amp;H$54,データシート1!$A:$CE,MATCH("bc_"&amp;$C59,データシート1!$A$1:$CE$1,0),0),0)</f>
        <v>40.877000000000002</v>
      </c>
      <c r="I59" s="889">
        <f>IFERROR(VLOOKUP(年度マスタ!$K$4&amp;"_"&amp;I$54,データシート1!$A:$CE,MATCH("bc_"&amp;$C59,データシート1!$A$1:$CE$1,0),0),0)</f>
        <v>31.777000000000001</v>
      </c>
      <c r="J59" s="889">
        <f>IFERROR(VLOOKUP(年度マスタ!$K$4&amp;"_"&amp;J$54,データシート1!$A:$CE,MATCH("bc_"&amp;$C59,データシート1!$A$1:$CE$1,0),0),0)</f>
        <v>34.426000000000002</v>
      </c>
      <c r="K59" s="889">
        <f>IFERROR(VLOOKUP(年度マスタ!$K$4&amp;"_"&amp;K$54,データシート1!$A:$CE,MATCH("bc_"&amp;$C59,データシート1!$A$1:$CE$1,0),0),0)</f>
        <v>43.53</v>
      </c>
      <c r="L59" s="889">
        <f>IFERROR(VLOOKUP(年度マスタ!$K$4&amp;"_"&amp;L$54,データシート1!$A:$CE,MATCH("bc_"&amp;$C59,データシート1!$A$1:$CE$1,0),0),0)</f>
        <v>29.795000000000002</v>
      </c>
      <c r="M59" s="889">
        <f>IFERROR(VLOOKUP(年度マスタ!$K$4&amp;"_"&amp;M$54,データシート1!$A:$CE,MATCH("bc_"&amp;$C59,データシート1!$A$1:$CE$1,0),0),0)</f>
        <v>41.820999999999998</v>
      </c>
      <c r="N59" s="889">
        <f>IFERROR(VLOOKUP(年度マスタ!$K$4&amp;"_"&amp;N$54,データシート1!$A:$CE,MATCH("bc_"&amp;$C59,データシート1!$A$1:$CE$1,0),0),0)</f>
        <v>61.478000000000002</v>
      </c>
      <c r="O59" s="889">
        <f>IFERROR(VLOOKUP(年度マスタ!$K$4&amp;"_"&amp;O$54,データシート1!$A:$CE,MATCH("bc_"&amp;$C59,データシート1!$A$1:$CE$1,0),0),0)</f>
        <v>52.447000000000003</v>
      </c>
      <c r="P59" s="890">
        <f>IFERROR(VLOOKUP(年度マスタ!$K$4&amp;"_"&amp;P$54,データシート1!$A:$CE,MATCH("bc_"&amp;$C59,データシート1!$A$1:$CE$1,0),0),0)</f>
        <v>53.737000000000002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1.046</v>
      </c>
      <c r="J60" s="887">
        <f>IFERROR(VLOOKUP(年度マスタ!$K$4&amp;"_"&amp;J$54,データシート1!$A:$CE,MATCH("bc_"&amp;$C60,データシート1!$A$1:$CE$1,0),0),0)</f>
        <v>1.27</v>
      </c>
      <c r="K60" s="887">
        <f>IFERROR(VLOOKUP(年度マスタ!$K$4&amp;"_"&amp;K$54,データシート1!$A:$CE,MATCH("bc_"&amp;$C60,データシート1!$A$1:$CE$1,0),0),0)</f>
        <v>1.2370000000000001</v>
      </c>
      <c r="L60" s="887">
        <f>IFERROR(VLOOKUP(年度マスタ!$K$4&amp;"_"&amp;L$54,データシート1!$A:$CE,MATCH("bc_"&amp;$C60,データシート1!$A$1:$CE$1,0),0),0)</f>
        <v>1.206</v>
      </c>
      <c r="M60" s="887">
        <f>IFERROR(VLOOKUP(年度マスタ!$K$4&amp;"_"&amp;M$54,データシート1!$A:$CE,MATCH("bc_"&amp;$C60,データシート1!$A$1:$CE$1,0),0),0)</f>
        <v>1.21</v>
      </c>
      <c r="N60" s="887">
        <f>IFERROR(VLOOKUP(年度マスタ!$K$4&amp;"_"&amp;N$54,データシート1!$A:$CE,MATCH("bc_"&amp;$C60,データシート1!$A$1:$CE$1,0),0),0)</f>
        <v>0</v>
      </c>
      <c r="O60" s="887">
        <f>IFERROR(VLOOKUP(年度マスタ!$K$4&amp;"_"&amp;O$54,データシート1!$A:$CE,MATCH("bc_"&amp;$C60,データシート1!$A$1:$CE$1,0),0),0)</f>
        <v>1.194</v>
      </c>
      <c r="P60" s="888">
        <f>IFERROR(VLOOKUP(年度マスタ!$K$4&amp;"_"&amp;P$54,データシート1!$A:$CE,MATCH("bc_"&amp;$C60,データシート1!$A$1:$CE$1,0),0),0)</f>
        <v>1.196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19.012</v>
      </c>
      <c r="G61" s="887">
        <f>IFERROR(VLOOKUP(年度マスタ!$K$4&amp;"_"&amp;G$54,データシート1!$A:$CE,MATCH("bc_"&amp;$C61,データシート1!$A$1:$CE$1,0),0),0)</f>
        <v>18.902999999999999</v>
      </c>
      <c r="H61" s="887">
        <f>IFERROR(VLOOKUP(年度マスタ!$K$4&amp;"_"&amp;H$54,データシート1!$A:$CE,MATCH("bc_"&amp;$C61,データシート1!$A$1:$CE$1,0),0),0)</f>
        <v>19.600000000000001</v>
      </c>
      <c r="I61" s="887">
        <f>IFERROR(VLOOKUP(年度マスタ!$K$4&amp;"_"&amp;I$54,データシート1!$A:$CE,MATCH("bc_"&amp;$C61,データシート1!$A$1:$CE$1,0),0),0)</f>
        <v>19.321000000000002</v>
      </c>
      <c r="J61" s="887">
        <f>IFERROR(VLOOKUP(年度マスタ!$K$4&amp;"_"&amp;J$54,データシート1!$A:$CE,MATCH("bc_"&amp;$C61,データシート1!$A$1:$CE$1,0),0),0)</f>
        <v>16.404</v>
      </c>
      <c r="K61" s="887">
        <f>IFERROR(VLOOKUP(年度マスタ!$K$4&amp;"_"&amp;K$54,データシート1!$A:$CE,MATCH("bc_"&amp;$C61,データシート1!$A$1:$CE$1,0),0),0)</f>
        <v>8.827</v>
      </c>
      <c r="L61" s="887">
        <f>IFERROR(VLOOKUP(年度マスタ!$K$4&amp;"_"&amp;L$54,データシート1!$A:$CE,MATCH("bc_"&amp;$C61,データシート1!$A$1:$CE$1,0),0),0)</f>
        <v>8.798</v>
      </c>
      <c r="M61" s="887">
        <f>IFERROR(VLOOKUP(年度マスタ!$K$4&amp;"_"&amp;M$54,データシート1!$A:$CE,MATCH("bc_"&amp;$C61,データシート1!$A$1:$CE$1,0),0),0)</f>
        <v>9.1630000000000003</v>
      </c>
      <c r="N61" s="887">
        <f>IFERROR(VLOOKUP(年度マスタ!$K$4&amp;"_"&amp;N$54,データシート1!$A:$CE,MATCH("bc_"&amp;$C61,データシート1!$A$1:$CE$1,0),0),0)</f>
        <v>8.4710000000000001</v>
      </c>
      <c r="O61" s="887">
        <f>IFERROR(VLOOKUP(年度マスタ!$K$4&amp;"_"&amp;O$54,データシート1!$A:$CE,MATCH("bc_"&amp;$C61,データシート1!$A$1:$CE$1,0),0),0)</f>
        <v>8.4990000000000006</v>
      </c>
      <c r="P61" s="888">
        <f>IFERROR(VLOOKUP(年度マスタ!$K$4&amp;"_"&amp;P$54,データシート1!$A:$CE,MATCH("bc_"&amp;$C61,データシート1!$A$1:$CE$1,0),0),0)</f>
        <v>8.4220000000000006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17991.2</v>
      </c>
      <c r="K6" s="619">
        <f>VLOOKUP(年度マスタ!$K$4&amp;"_"&amp;K$5,データシート1!$A:$BT,MATCH("cb_"&amp;$G6,データシート1!$A$1:$BT$1,0),0)</f>
        <v>19608.900000000001</v>
      </c>
      <c r="L6" s="619">
        <f>VLOOKUP(年度マスタ!$K$4&amp;"_"&amp;L$5,データシート1!$A:$BT,MATCH("cb_"&amp;$G6,データシート1!$A$1:$BT$1,0),0)</f>
        <v>20861.7</v>
      </c>
      <c r="M6" s="619">
        <f>VLOOKUP(年度マスタ!$K$4&amp;"_"&amp;M$5,データシート1!$A:$BT,MATCH("cb_"&amp;$G6,データシート1!$A$1:$BT$1,0),0)</f>
        <v>22553.899999999998</v>
      </c>
      <c r="N6" s="619">
        <f>VLOOKUP(年度マスタ!$K$4&amp;"_"&amp;N$5,データシート1!$A:$BT,MATCH("cb_"&amp;$G6,データシート1!$A$1:$BT$1,0),0)</f>
        <v>24189.899999999969</v>
      </c>
      <c r="O6" s="619">
        <f>VLOOKUP(年度マスタ!$K$4&amp;"_"&amp;O$5,データシート1!$A:$BT,MATCH("cb_"&amp;$G6,データシート1!$A$1:$BT$1,0),0)</f>
        <v>26073.899999999961</v>
      </c>
      <c r="P6" s="619">
        <f>VLOOKUP(年度マスタ!$K$4&amp;"_"&amp;P$5,データシート1!$A:$BT,MATCH("cb_"&amp;$G6,データシート1!$A$1:$BT$1,0),0)</f>
        <v>28052.499999999869</v>
      </c>
      <c r="Q6" s="619">
        <f>VLOOKUP(年度マスタ!$K$4&amp;"_"&amp;Q$5,データシート1!$A:$BT,MATCH("cb_"&amp;$G6,データシート1!$A$1:$BT$1,0),0)</f>
        <v>30209.099999999926</v>
      </c>
      <c r="R6" s="633">
        <f>VLOOKUP(年度マスタ!$K$4&amp;"_"&amp;R$5,データシート1!$A:$BT,MATCH("cb_"&amp;$G6,データシート1!$A$1:$BT$1,0),0)</f>
        <v>32391.700000000019</v>
      </c>
      <c r="S6" s="568"/>
      <c r="T6" s="190"/>
      <c r="U6" s="581"/>
      <c r="V6" s="195"/>
      <c r="W6" s="195"/>
      <c r="X6" s="195"/>
      <c r="Y6" s="196" t="s">
        <v>372</v>
      </c>
      <c r="Z6" s="663" t="s">
        <v>373</v>
      </c>
      <c r="AA6" s="663"/>
      <c r="AB6" s="663"/>
      <c r="AC6" s="664">
        <f>SUM(AC7:AC8)</f>
        <v>724953</v>
      </c>
      <c r="AD6" s="664">
        <f>SUM(AD7:AD8)</f>
        <v>944251.36199999996</v>
      </c>
      <c r="AE6" s="665">
        <f>$AD6*3600/100000000</f>
        <v>33.993049031999995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7867.7000000000007</v>
      </c>
      <c r="K7" s="617">
        <f>VLOOKUP(年度マスタ!$K$4&amp;"_"&amp;K$5,データシート1!$A:$BT,MATCH("cb_"&amp;$G7,データシート1!$A$1:$BT$1,0),0)</f>
        <v>9047.1</v>
      </c>
      <c r="L7" s="617">
        <f>VLOOKUP(年度マスタ!$K$4&amp;"_"&amp;L$5,データシート1!$A:$BT,MATCH("cb_"&amp;$G7,データシート1!$A$1:$BT$1,0),0)</f>
        <v>10616.6</v>
      </c>
      <c r="M7" s="617">
        <f>VLOOKUP(年度マスタ!$K$4&amp;"_"&amp;M$5,データシート1!$A:$BT,MATCH("cb_"&amp;$G7,データシート1!$A$1:$BT$1,0),0)</f>
        <v>11056.6</v>
      </c>
      <c r="N7" s="617">
        <f>VLOOKUP(年度マスタ!$K$4&amp;"_"&amp;N$5,データシート1!$A:$BT,MATCH("cb_"&amp;$G7,データシート1!$A$1:$BT$1,0),0)</f>
        <v>11324.599999999989</v>
      </c>
      <c r="O7" s="617">
        <f>VLOOKUP(年度マスタ!$K$4&amp;"_"&amp;O$5,データシート1!$A:$BT,MATCH("cb_"&amp;$G7,データシート1!$A$1:$BT$1,0),0)</f>
        <v>11351.400000000011</v>
      </c>
      <c r="P7" s="617">
        <f>VLOOKUP(年度マスタ!$K$4&amp;"_"&amp;P$5,データシート1!$A:$BT,MATCH("cb_"&amp;$G7,データシート1!$A$1:$BT$1,0),0)</f>
        <v>11484.400000000011</v>
      </c>
      <c r="Q7" s="617">
        <f>VLOOKUP(年度マスタ!$K$4&amp;"_"&amp;Q$5,データシート1!$A:$BT,MATCH("cb_"&amp;$G7,データシート1!$A$1:$BT$1,0),0)</f>
        <v>11909.100000000009</v>
      </c>
      <c r="R7" s="634">
        <f>VLOOKUP(年度マスタ!$K$4&amp;"_"&amp;R$5,データシート1!$A:$BT,MATCH("cb_"&amp;$G7,データシート1!$A$1:$BT$1,0),0)</f>
        <v>12103.100000000009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679148</v>
      </c>
      <c r="AD7" s="1022">
        <f>VLOOKUP(年度マスタ!$K$4&amp;"_"&amp;年度マスタ!$K$9,データシート3!A:AB,MATCH("ea_"&amp;$Y7&amp;"_年間発電",データシート3!$A$1:$AB$1,0),0)/10^3</f>
        <v>884768.978</v>
      </c>
      <c r="AE7" s="554">
        <f t="shared" ref="AE7:AE16" si="0">$AD7*3600/100000000</f>
        <v>31.851683208000001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45805</v>
      </c>
      <c r="AD8" s="1022">
        <f>VLOOKUP(年度マスタ!$K$4&amp;"_"&amp;年度マスタ!$K$9,データシート3!A:AB,MATCH("ea_"&amp;$Y8&amp;"_年間発電",データシート3!$A$1:$AB$1,0),0)/10^3</f>
        <v>59482.383999999991</v>
      </c>
      <c r="AE8" s="554">
        <f t="shared" si="0"/>
        <v>2.1413658239999998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53400</v>
      </c>
      <c r="AD9" s="666">
        <f>VLOOKUP(年度マスタ!$K$4&amp;"_"&amp;年度マスタ!$K$9,データシート3!A:AB,MATCH("ea_"&amp;$Y9&amp;"_年間発電",データシート3!$A$1:$AB$1,0),0)/10^3</f>
        <v>131781.353</v>
      </c>
      <c r="AE9" s="667">
        <f t="shared" si="0"/>
        <v>4.7441287079999999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1702.7139999999999</v>
      </c>
      <c r="P11" s="654">
        <f>VLOOKUP(年度マスタ!$K$4&amp;"_"&amp;P$5,データシート1!$A:$BT,MATCH("cb_"&amp;$G11,データシート1!$A$1:$BT$1,0),0)</f>
        <v>1702.7139999999999</v>
      </c>
      <c r="Q11" s="654">
        <f>VLOOKUP(年度マスタ!$K$4&amp;"_"&amp;Q$5,データシート1!$A:$BT,MATCH("cb_"&amp;$G11,データシート1!$A$1:$BT$1,0),0)</f>
        <v>1702.7139999999999</v>
      </c>
      <c r="R11" s="655">
        <f>VLOOKUP(年度マスタ!$K$4&amp;"_"&amp;R$5,データシート1!$A:$BT,MATCH("cb_"&amp;$G11,データシート1!$A$1:$BT$1,0),0)</f>
        <v>2697.6909999999998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25858.9</v>
      </c>
      <c r="K12" s="651">
        <f t="shared" ref="K12:Q12" si="1">SUM(K6:K11)</f>
        <v>28656</v>
      </c>
      <c r="L12" s="651">
        <f t="shared" si="1"/>
        <v>31478.300000000003</v>
      </c>
      <c r="M12" s="651">
        <f t="shared" si="1"/>
        <v>33610.5</v>
      </c>
      <c r="N12" s="651">
        <f t="shared" si="1"/>
        <v>35514.499999999956</v>
      </c>
      <c r="O12" s="651">
        <f t="shared" si="1"/>
        <v>39128.013999999974</v>
      </c>
      <c r="P12" s="651">
        <f t="shared" si="1"/>
        <v>41239.613999999878</v>
      </c>
      <c r="Q12" s="651">
        <f t="shared" si="1"/>
        <v>43820.913999999939</v>
      </c>
      <c r="R12" s="652">
        <f t="shared" ref="R12" si="2">SUM(R6:R11)</f>
        <v>47192.491000000031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17.9590292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80.470107650000003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21591.598944000001</v>
      </c>
      <c r="K19" s="615">
        <f>K6*別紙!$C5/100*別紙!$E5/10^3</f>
        <v>23533.033068000001</v>
      </c>
      <c r="L19" s="615">
        <f>L6*別紙!$C5/100*別紙!$E5/10^3</f>
        <v>25036.543403999996</v>
      </c>
      <c r="M19" s="615">
        <f>M6*別紙!$C5/100*別紙!$E5/10^3</f>
        <v>27067.386467999993</v>
      </c>
      <c r="N19" s="615">
        <f>N6*別紙!$C5/100*別紙!$E5/10^3</f>
        <v>29030.782787999957</v>
      </c>
      <c r="O19" s="615">
        <f>O6*別紙!$C5/100*別紙!$E5/10^3</f>
        <v>31291.808867999953</v>
      </c>
      <c r="P19" s="615">
        <f>P6*別紙!$C5/100*別紙!$E5/10^3</f>
        <v>33666.366299999841</v>
      </c>
      <c r="Q19" s="615">
        <f>Q6*別紙!$C5/100*別紙!$E5/10^3</f>
        <v>36254.545091999906</v>
      </c>
      <c r="R19" s="639">
        <f>R6*別紙!$C5/100*別紙!$E5/10^3</f>
        <v>38873.927004000012</v>
      </c>
      <c r="S19" s="572"/>
      <c r="T19" s="191"/>
      <c r="U19" s="588"/>
      <c r="W19" s="201"/>
      <c r="X19" s="201"/>
      <c r="Y19" s="173"/>
      <c r="Z19" s="628" t="s">
        <v>389</v>
      </c>
      <c r="AA19" s="671"/>
      <c r="AB19" s="672"/>
      <c r="AC19" s="673">
        <f>SUM($AC$6,$AC$9,$AC$10,$AC$13)</f>
        <v>778353</v>
      </c>
      <c r="AD19" s="673">
        <f>SUM($AD$6,$AD$9,$AD$10,$AD$13)</f>
        <v>1076032.7149999999</v>
      </c>
      <c r="AE19" s="674">
        <f>SUM($AE$6,$AE$9,$AE$10,$AE$13,$AE$17,$AE$18)</f>
        <v>137.16631459000001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10407.078852000001</v>
      </c>
      <c r="K20" s="617">
        <f>K7*別紙!$C6/100*別紙!$E6/10^3</f>
        <v>11967.141995999998</v>
      </c>
      <c r="L20" s="617">
        <f>L7*別紙!$C6/100*別紙!$E6/10^3</f>
        <v>14043.213816000001</v>
      </c>
      <c r="M20" s="617">
        <f>M7*別紙!$C6/100*別紙!$E6/10^3</f>
        <v>14625.228216000001</v>
      </c>
      <c r="N20" s="617">
        <f>N7*別紙!$C6/100*別紙!$E6/10^3</f>
        <v>14979.727895999986</v>
      </c>
      <c r="O20" s="617">
        <f>O7*別紙!$C6/100*別紙!$E6/10^3</f>
        <v>15015.177864000016</v>
      </c>
      <c r="P20" s="617">
        <f>P7*別紙!$C6/100*別紙!$E6/10^3</f>
        <v>15191.104944000013</v>
      </c>
      <c r="Q20" s="617">
        <f>Q7*別紙!$C6/100*別紙!$E6/10^3</f>
        <v>15752.881116000013</v>
      </c>
      <c r="R20" s="634">
        <f>R7*別紙!$C6/100*別紙!$E6/10^3</f>
        <v>16009.496556000011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11932.619712</v>
      </c>
      <c r="P24" s="654">
        <f>P11*別紙!$C10/100*別紙!$E10/10^3</f>
        <v>11932.619712</v>
      </c>
      <c r="Q24" s="654">
        <f>Q11*別紙!$C10/100*別紙!$E10/10^3</f>
        <v>11932.619712</v>
      </c>
      <c r="R24" s="655">
        <f>R11*別紙!$C10/100*別紙!$E10/10^3</f>
        <v>18905.418527999998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31998.677796000004</v>
      </c>
      <c r="K25" s="657">
        <f t="shared" si="3"/>
        <v>35500.175063999995</v>
      </c>
      <c r="L25" s="657">
        <f t="shared" si="3"/>
        <v>39079.75722</v>
      </c>
      <c r="M25" s="657">
        <f t="shared" si="3"/>
        <v>41692.614683999993</v>
      </c>
      <c r="N25" s="657">
        <f t="shared" si="3"/>
        <v>44010.510683999943</v>
      </c>
      <c r="O25" s="657">
        <f t="shared" si="3"/>
        <v>58239.606443999968</v>
      </c>
      <c r="P25" s="657">
        <f t="shared" si="3"/>
        <v>60790.090955999854</v>
      </c>
      <c r="Q25" s="657">
        <f t="shared" si="3"/>
        <v>63940.045919999917</v>
      </c>
      <c r="R25" s="658">
        <f t="shared" ref="R25" si="4">SUM(R19:R24)</f>
        <v>73788.842088000019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1668572.739577736</v>
      </c>
      <c r="K26" s="654">
        <f>(VLOOKUP(年度マスタ!$K$4&amp;"_"&amp;K$18,データシート1!$A:$BT,MATCH("da_合計",データシート1!$A$1:$BT$1,0),0))/10^3</f>
        <v>1648080.9191283942</v>
      </c>
      <c r="L26" s="654">
        <f>(VLOOKUP(年度マスタ!$K$4&amp;"_"&amp;L$18,データシート1!$A:$BT,MATCH("da_合計",データシート1!$A$1:$BT$1,0),0))/10^3</f>
        <v>1728474.6763905869</v>
      </c>
      <c r="M26" s="654">
        <f>(VLOOKUP(年度マスタ!$K$4&amp;"_"&amp;M$18,データシート1!$A:$BT,MATCH("da_合計",データシート1!$A$1:$BT$1,0),0))/10^3</f>
        <v>1624794.6689815721</v>
      </c>
      <c r="N26" s="654">
        <f>(VLOOKUP(年度マスタ!$K$4&amp;"_"&amp;N$18,データシート1!$A:$BT,MATCH("da_合計",データシート1!$A$1:$BT$1,0),0))/10^3</f>
        <v>1557350.0504011684</v>
      </c>
      <c r="O26" s="654">
        <f>(VLOOKUP(年度マスタ!$K$4&amp;"_"&amp;O$18,データシート1!$A:$BT,MATCH("da_合計",データシート1!$A$1:$BT$1,0),0))/10^3</f>
        <v>1579934.2649362131</v>
      </c>
      <c r="P26" s="654">
        <f>(VLOOKUP(年度マスタ!$K$4&amp;"_"&amp;P$18,データシート1!$A:$BT,MATCH("da_合計",データシート1!$A$1:$BT$1,0),0))/10^3</f>
        <v>1603093.4341331704</v>
      </c>
      <c r="Q26" s="654">
        <f>(VLOOKUP(年度マスタ!$K$4&amp;"_"&amp;Q$18,データシート1!$A:$BT,MATCH("da_合計",データシート1!$A$1:$BT$1,0),0))/10^3</f>
        <v>1634098.6012613124</v>
      </c>
      <c r="R26" s="655">
        <f>Q26</f>
        <v>1634098.6012613124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1.9177274707303366E-2</v>
      </c>
      <c r="K27" s="839">
        <f t="shared" ref="K27:P27" si="5">K25/K26</f>
        <v>2.1540310704388627E-2</v>
      </c>
      <c r="L27" s="839">
        <f t="shared" si="5"/>
        <v>2.2609389511917308E-2</v>
      </c>
      <c r="M27" s="839">
        <f t="shared" si="5"/>
        <v>2.5660236016242649E-2</v>
      </c>
      <c r="N27" s="839">
        <f t="shared" si="5"/>
        <v>2.8259870459222045E-2</v>
      </c>
      <c r="O27" s="839">
        <f t="shared" si="5"/>
        <v>3.6862044033427736E-2</v>
      </c>
      <c r="P27" s="839">
        <f t="shared" si="5"/>
        <v>3.7920491508263494E-2</v>
      </c>
      <c r="Q27" s="839">
        <f>Q25/Q26</f>
        <v>3.9128633896783518E-2</v>
      </c>
      <c r="R27" s="840">
        <f>R25/R26</f>
        <v>4.5155685238971871E-2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4.5155685238971871E-2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0.65848701796173259</v>
      </c>
      <c r="AA52" s="173"/>
      <c r="AB52" s="678" t="s">
        <v>413</v>
      </c>
      <c r="AC52" s="679">
        <f>$AD6</f>
        <v>944251.36199999996</v>
      </c>
      <c r="AD52" s="680">
        <f>R19+R20</f>
        <v>54883.423560000025</v>
      </c>
      <c r="AE52" s="681">
        <f t="shared" ref="AE52:AE54" si="6">IFERROR(AD52/AC52,"-")</f>
        <v>5.8123743071709782E-2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558065.88626131252</v>
      </c>
      <c r="Z53" s="1130"/>
      <c r="AA53" s="173"/>
      <c r="AB53" s="678" t="s">
        <v>377</v>
      </c>
      <c r="AC53" s="679">
        <f>$AD9</f>
        <v>131781.353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4913</v>
      </c>
      <c r="AK54" s="443">
        <f>VLOOKUP(年度マスタ!$K$4&amp;"_"&amp;AK$53,データシート1!$A$1:$BT$2000,MATCH("ca_太陽光発電（10kW未満）",データシート1!$A$1:$BT$1,0),0)</f>
        <v>5301</v>
      </c>
      <c r="AL54" s="443">
        <f>VLOOKUP(年度マスタ!$K$4&amp;"_"&amp;AL$53,データシート1!$A$1:$BT$2000,MATCH("ca_太陽光発電（10kW未満）",データシート1!$A$1:$BT$1,0),0)</f>
        <v>5588</v>
      </c>
      <c r="AM54" s="443">
        <f>VLOOKUP(年度マスタ!$K$4&amp;"_"&amp;AM$53,データシート1!$A$1:$BT$2000,MATCH("ca_太陽光発電（10kW未満）",データシート1!$A$1:$BT$1,0),0)</f>
        <v>5976</v>
      </c>
      <c r="AN54" s="443">
        <f>VLOOKUP(年度マスタ!$K$4&amp;"_"&amp;AN$53,データシート1!$A$1:$BT$2000,MATCH("ca_太陽光発電（10kW未満）",データシート1!$A$1:$BT$1,0),0)</f>
        <v>6334</v>
      </c>
      <c r="AO54" s="443">
        <f>VLOOKUP(年度マスタ!$K$4&amp;"_"&amp;AO$53,データシート1!$A$1:$BT$2000,MATCH("ca_太陽光発電（10kW未満）",データシート1!$A$1:$BT$1,0),0)</f>
        <v>6711</v>
      </c>
      <c r="AP54" s="443">
        <f>VLOOKUP(年度マスタ!$K$4&amp;"_"&amp;AP$53,データシート1!$A$1:$BT$2000,MATCH("ca_太陽光発電（10kW未満）",データシート1!$A$1:$BT$1,0),0)</f>
        <v>7085</v>
      </c>
      <c r="AQ54" s="443">
        <f>VLOOKUP(年度マスタ!$K$4&amp;"_"&amp;AQ$53,データシート1!$A$1:$BT$2000,MATCH("ca_太陽光発電（10kW未満）",データシート1!$A$1:$BT$1,0),0)</f>
        <v>7495</v>
      </c>
      <c r="AR54" s="443">
        <f>VLOOKUP(年度マスタ!$K$4&amp;"_"&amp;AR$53,データシート1!$A$1:$BT$2000,MATCH("ca_太陽光発電（10kW未満）",データシート1!$A$1:$BT$1,0),0)</f>
        <v>7938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高槻市</v>
      </c>
      <c r="AZ12" s="1023" t="str">
        <f>年度マスタ!$K4</f>
        <v>27207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高槻市</v>
      </c>
      <c r="AZ4" s="1038" t="str">
        <f>年度マスタ!$K4</f>
        <v>27207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24</v>
      </c>
      <c r="H7" s="701">
        <f t="shared" si="0"/>
        <v>23</v>
      </c>
      <c r="I7" s="701">
        <f t="shared" si="0"/>
        <v>24</v>
      </c>
      <c r="J7" s="701">
        <f t="shared" si="0"/>
        <v>23</v>
      </c>
      <c r="K7" s="702">
        <f t="shared" si="0"/>
        <v>23</v>
      </c>
      <c r="L7" s="702">
        <f t="shared" si="0"/>
        <v>24</v>
      </c>
      <c r="M7" s="702">
        <f t="shared" si="0"/>
        <v>23</v>
      </c>
      <c r="N7" s="702">
        <f t="shared" si="0"/>
        <v>24</v>
      </c>
      <c r="O7" s="702">
        <f>SUM(O8:O13)</f>
        <v>24</v>
      </c>
      <c r="P7" s="702">
        <f t="shared" si="0"/>
        <v>25</v>
      </c>
      <c r="Q7" s="703">
        <f>SUM(Q8:Q13)</f>
        <v>25</v>
      </c>
      <c r="R7" s="909">
        <f t="shared" si="0"/>
        <v>270.48599999999999</v>
      </c>
      <c r="S7" s="910">
        <f t="shared" si="0"/>
        <v>300.137</v>
      </c>
      <c r="T7" s="910">
        <f t="shared" si="0"/>
        <v>258.91400000000004</v>
      </c>
      <c r="U7" s="910">
        <f t="shared" si="0"/>
        <v>274.11199999999997</v>
      </c>
      <c r="V7" s="910">
        <f t="shared" si="0"/>
        <v>270.76499999999999</v>
      </c>
      <c r="W7" s="910">
        <f t="shared" si="0"/>
        <v>267.99900000000002</v>
      </c>
      <c r="X7" s="910">
        <f t="shared" si="0"/>
        <v>252.42200000000003</v>
      </c>
      <c r="Y7" s="910">
        <f t="shared" si="0"/>
        <v>245.73599999999999</v>
      </c>
      <c r="Z7" s="910">
        <f>SUM(Z8:Z13)</f>
        <v>236.33500000000001</v>
      </c>
      <c r="AA7" s="910">
        <f>SUM(AA8:AA13)</f>
        <v>235.64699999999999</v>
      </c>
      <c r="AB7" s="911">
        <f t="shared" si="0"/>
        <v>246.958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152.499</v>
      </c>
      <c r="S10" s="916">
        <f>VLOOKUP($D$3&amp;"_"&amp;S$3,データシート1!$A:$BU,MATCH($R$2&amp;"_"&amp;$C10,データシート1!$A$1:$BU$1,0),0)</f>
        <v>170.19900000000001</v>
      </c>
      <c r="T10" s="916">
        <f>VLOOKUP($D$3&amp;"_"&amp;T$3,データシート1!$A:$BU,MATCH($R$2&amp;"_"&amp;$C10,データシート1!$A$1:$BU$1,0),0)</f>
        <v>121.64700000000001</v>
      </c>
      <c r="U10" s="916">
        <f>VLOOKUP($D$3&amp;"_"&amp;U$3,データシート1!$A:$BU,MATCH($R$2&amp;"_"&amp;$C10,データシート1!$A$1:$BU$1,0),0)</f>
        <v>145.02799999999999</v>
      </c>
      <c r="V10" s="916">
        <f>VLOOKUP($D$3&amp;"_"&amp;V$3,データシート1!$A:$BU,MATCH($R$2&amp;"_"&amp;$C10,データシート1!$A$1:$BU$1,0),0)</f>
        <v>141.48699999999999</v>
      </c>
      <c r="W10" s="916">
        <f>VLOOKUP($D$3&amp;"_"&amp;W$3,データシート1!$A:$BU,MATCH($R$2&amp;"_"&amp;$C10,データシート1!$A$1:$BU$1,0),0)</f>
        <v>137.411</v>
      </c>
      <c r="X10" s="916">
        <f>VLOOKUP($D$3&amp;"_"&amp;X$3,データシート1!$A:$BU,MATCH($R$2&amp;"_"&amp;$C10,データシート1!$A$1:$BU$1,0),0)</f>
        <v>140.17500000000001</v>
      </c>
      <c r="Y10" s="916">
        <f>VLOOKUP($D$3&amp;"_"&amp;Y$3,データシート1!$A:$BU,MATCH($R$2&amp;"_"&amp;$C10,データシート1!$A$1:$BU$1,0),0)</f>
        <v>128.78700000000001</v>
      </c>
      <c r="Z10" s="916">
        <f>VLOOKUP($D$3&amp;"_"&amp;Z$3,データシート1!$A:$BU,MATCH($R$2&amp;"_"&amp;$C10,データシート1!$A$1:$BU$1,0),0)</f>
        <v>108.78100000000001</v>
      </c>
      <c r="AA10" s="916">
        <f>VLOOKUP($D$3&amp;"_"&amp;AA$3,データシート1!$A:$BU,MATCH($R$2&amp;"_"&amp;$C10,データシート1!$A$1:$BU$1,0),0)</f>
        <v>114.94799999999999</v>
      </c>
      <c r="AB10" s="917">
        <f>VLOOKUP($D$3&amp;"_"&amp;AB$3,データシート1!$A:$BU,MATCH($R$2&amp;"_"&amp;$C10,データシート1!$A$1:$BU$1,0),0)</f>
        <v>123.554</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13</v>
      </c>
      <c r="I11" s="714">
        <f>VLOOKUP($D$3&amp;"_"&amp;I$3,データシート1!$A:$BU,MATCH($G$2&amp;"_"&amp;$C11,データシート1!$A$1:$BU$1,0),0)</f>
        <v>13</v>
      </c>
      <c r="J11" s="714">
        <f>VLOOKUP($D$3&amp;"_"&amp;J$3,データシート1!$A:$BU,MATCH($G$2&amp;"_"&amp;$C11,データシート1!$A$1:$BU$1,0),0)</f>
        <v>12</v>
      </c>
      <c r="K11" s="715">
        <f>VLOOKUP($D$3&amp;"_"&amp;K$3,データシート1!$A:$BU,MATCH($G$2&amp;"_"&amp;$C11,データシート1!$A$1:$BU$1,0),0)</f>
        <v>12</v>
      </c>
      <c r="L11" s="715">
        <f>VLOOKUP($D$3&amp;"_"&amp;L$3,データシート1!$A:$BU,MATCH($G$2&amp;"_"&amp;$C11,データシート1!$A$1:$BU$1,0),0)</f>
        <v>13</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13</v>
      </c>
      <c r="P11" s="715">
        <f>VLOOKUP($D$3&amp;"_"&amp;P$3,データシート1!$A:$BU,MATCH($G$2&amp;"_"&amp;$C11,データシート1!$A$1:$BU$1,0),0)</f>
        <v>13</v>
      </c>
      <c r="Q11" s="716">
        <f>VLOOKUP($D$3&amp;"_"&amp;Q$3,データシート1!$A:$BU,MATCH($G$2&amp;"_"&amp;$C11,データシート1!$A$1:$BU$1,0),0)</f>
        <v>13</v>
      </c>
      <c r="R11" s="915">
        <f>VLOOKUP($D$3&amp;"_"&amp;R$3,データシート1!$A:$BU,MATCH($R$2&amp;"_"&amp;$C11,データシート1!$A$1:$BU$1,0),0)</f>
        <v>117.98700000000001</v>
      </c>
      <c r="S11" s="916">
        <f>VLOOKUP($D$3&amp;"_"&amp;S$3,データシート1!$A:$BU,MATCH($R$2&amp;"_"&amp;$C11,データシート1!$A$1:$BU$1,0),0)</f>
        <v>129.93799999999999</v>
      </c>
      <c r="T11" s="916">
        <f>VLOOKUP($D$3&amp;"_"&amp;T$3,データシート1!$A:$BU,MATCH($R$2&amp;"_"&amp;$C11,データシート1!$A$1:$BU$1,0),0)</f>
        <v>137.26700000000002</v>
      </c>
      <c r="U11" s="916">
        <f>VLOOKUP($D$3&amp;"_"&amp;U$3,データシート1!$A:$BU,MATCH($R$2&amp;"_"&amp;$C11,データシート1!$A$1:$BU$1,0),0)</f>
        <v>129.084</v>
      </c>
      <c r="V11" s="916">
        <f>VLOOKUP($D$3&amp;"_"&amp;V$3,データシート1!$A:$BU,MATCH($R$2&amp;"_"&amp;$C11,データシート1!$A$1:$BU$1,0),0)</f>
        <v>129.27799999999999</v>
      </c>
      <c r="W11" s="916">
        <f>VLOOKUP($D$3&amp;"_"&amp;W$3,データシート1!$A:$BU,MATCH($R$2&amp;"_"&amp;$C11,データシート1!$A$1:$BU$1,0),0)</f>
        <v>130.58800000000002</v>
      </c>
      <c r="X11" s="916">
        <f>VLOOKUP($D$3&amp;"_"&amp;X$3,データシート1!$A:$BU,MATCH($R$2&amp;"_"&amp;$C11,データシート1!$A$1:$BU$1,0),0)</f>
        <v>112.247</v>
      </c>
      <c r="Y11" s="916">
        <f>VLOOKUP($D$3&amp;"_"&amp;Y$3,データシート1!$A:$BU,MATCH($R$2&amp;"_"&amp;$C11,データシート1!$A$1:$BU$1,0),0)</f>
        <v>116.94899999999998</v>
      </c>
      <c r="Z11" s="916">
        <f>VLOOKUP($D$3&amp;"_"&amp;Z$3,データシート1!$A:$BU,MATCH($R$2&amp;"_"&amp;$C11,データシート1!$A$1:$BU$1,0),0)</f>
        <v>127.554</v>
      </c>
      <c r="AA11" s="916">
        <f>VLOOKUP($D$3&amp;"_"&amp;AA$3,データシート1!$A:$BU,MATCH($R$2&amp;"_"&amp;$C11,データシート1!$A$1:$BU$1,0),0)</f>
        <v>120.69899999999998</v>
      </c>
      <c r="AB11" s="917">
        <f>VLOOKUP($D$3&amp;"_"&amp;AB$3,データシート1!$A:$BU,MATCH($R$2&amp;"_"&amp;$C11,データシート1!$A$1:$BU$1,0),0)</f>
        <v>123.404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152.499</v>
      </c>
      <c r="S26" s="925">
        <f>VLOOKUP($D$3&amp;"_"&amp;S$3,データシート2!$A:$SI,MATCH($R$2&amp;"_"&amp;$B26,データシート2!$A$1:$SI$1,0),0)</f>
        <v>170.19900000000001</v>
      </c>
      <c r="T26" s="925">
        <f>VLOOKUP($D$3&amp;"_"&amp;T$3,データシート2!$A:$SI,MATCH($R$2&amp;"_"&amp;$B26,データシート2!$A$1:$SI$1,0),0)</f>
        <v>121.64700000000001</v>
      </c>
      <c r="U26" s="925">
        <f>VLOOKUP($D$3&amp;"_"&amp;U$3,データシート2!$A:$SI,MATCH($R$2&amp;"_"&amp;$B26,データシート2!$A$1:$SI$1,0),0)</f>
        <v>145.02799999999999</v>
      </c>
      <c r="V26" s="925">
        <f>VLOOKUP($D$3&amp;"_"&amp;V$3,データシート2!$A:$SI,MATCH($R$2&amp;"_"&amp;$B26,データシート2!$A$1:$SI$1,0),0)</f>
        <v>141.48699999999999</v>
      </c>
      <c r="W26" s="925">
        <f>VLOOKUP($D$3&amp;"_"&amp;W$3,データシート2!$A:$SI,MATCH($R$2&amp;"_"&amp;$B26,データシート2!$A$1:$SI$1,0),0)</f>
        <v>137.411</v>
      </c>
      <c r="X26" s="925">
        <f>VLOOKUP($D$3&amp;"_"&amp;X$3,データシート2!$A:$SI,MATCH($R$2&amp;"_"&amp;$B26,データシート2!$A$1:$SI$1,0),0)</f>
        <v>140.17500000000001</v>
      </c>
      <c r="Y26" s="925">
        <f>VLOOKUP($D$3&amp;"_"&amp;Y$3,データシート2!$A:$SI,MATCH($R$2&amp;"_"&amp;$B26,データシート2!$A$1:$SI$1,0),0)</f>
        <v>128.78700000000001</v>
      </c>
      <c r="Z26" s="925">
        <f>VLOOKUP($D$3&amp;"_"&amp;Z$3,データシート2!$A:$SI,MATCH($R$2&amp;"_"&amp;$B26,データシート2!$A$1:$SI$1,0),0)</f>
        <v>108.78100000000001</v>
      </c>
      <c r="AA26" s="925">
        <f>VLOOKUP($D$3&amp;"_"&amp;AA$3,データシート2!$A:$SI,MATCH($R$2&amp;"_"&amp;$B26,データシート2!$A$1:$SI$1,0),0)</f>
        <v>114.94799999999999</v>
      </c>
      <c r="AB26" s="926">
        <f>VLOOKUP($D$3&amp;"_"&amp;AB$3,データシート2!$A:$SI,MATCH($R$2&amp;"_"&amp;$B26,データシート2!$A$1:$SI$1,0),0)</f>
        <v>123.554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42.16</v>
      </c>
      <c r="S27" s="928">
        <f>VLOOKUP($D$3&amp;"_"&amp;S$3,データシート2!$A:$SI,MATCH($R$2&amp;"_"&amp;$C27,データシート2!$A$1:$SI$1,0),0)</f>
        <v>48.985999999999997</v>
      </c>
      <c r="T27" s="928">
        <f>VLOOKUP($D$3&amp;"_"&amp;T$3,データシート2!$A:$SI,MATCH($R$2&amp;"_"&amp;$C27,データシート2!$A$1:$SI$1,0),0)</f>
        <v>53.451000000000001</v>
      </c>
      <c r="U27" s="928">
        <f>VLOOKUP($D$3&amp;"_"&amp;U$3,データシート2!$A:$SI,MATCH($R$2&amp;"_"&amp;$C27,データシート2!$A$1:$SI$1,0),0)</f>
        <v>51.506</v>
      </c>
      <c r="V27" s="928">
        <f>VLOOKUP($D$3&amp;"_"&amp;V$3,データシート2!$A:$SI,MATCH($R$2&amp;"_"&amp;$C27,データシート2!$A$1:$SI$1,0),0)</f>
        <v>50.353000000000002</v>
      </c>
      <c r="W27" s="928">
        <f>VLOOKUP($D$3&amp;"_"&amp;W$3,データシート2!$A:$SI,MATCH($R$2&amp;"_"&amp;$C27,データシート2!$A$1:$SI$1,0),0)</f>
        <v>51.244</v>
      </c>
      <c r="X27" s="928">
        <f>VLOOKUP($D$3&amp;"_"&amp;X$3,データシート2!$A:$SI,MATCH($R$2&amp;"_"&amp;$C27,データシート2!$A$1:$SI$1,0),0)</f>
        <v>51.924999999999997</v>
      </c>
      <c r="Y27" s="928">
        <f>VLOOKUP($D$3&amp;"_"&amp;Y$3,データシート2!$A:$SI,MATCH($R$2&amp;"_"&amp;$C27,データシート2!$A$1:$SI$1,0),0)</f>
        <v>47.712000000000003</v>
      </c>
      <c r="Z27" s="928">
        <f>VLOOKUP($D$3&amp;"_"&amp;Z$3,データシート2!$A:$SI,MATCH($R$2&amp;"_"&amp;$C27,データシート2!$A$1:$SI$1,0),0)</f>
        <v>42.328000000000003</v>
      </c>
      <c r="AA27" s="928">
        <f>VLOOKUP($D$3&amp;"_"&amp;AA$3,データシート2!$A:$SI,MATCH($R$2&amp;"_"&amp;$C27,データシート2!$A$1:$SI$1,0),0)</f>
        <v>40.468000000000004</v>
      </c>
      <c r="AB27" s="929">
        <f>VLOOKUP($D$3&amp;"_"&amp;AB$3,データシート2!$A:$SI,MATCH($R$2&amp;"_"&amp;$C27,データシート2!$A$1:$SI$1,0),0)</f>
        <v>42.994999999999997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2</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15.349</v>
      </c>
      <c r="S34" s="938">
        <f>VLOOKUP($D$3&amp;"_"&amp;S$3,データシート2!$A:$SI,MATCH($R$2&amp;"_"&amp;$C34,データシート2!$A$1:$SI$1,0),0)</f>
        <v>22.324000000000002</v>
      </c>
      <c r="T34" s="938">
        <f>VLOOKUP($D$3&amp;"_"&amp;T$3,データシート2!$A:$SI,MATCH($R$2&amp;"_"&amp;$C34,データシート2!$A$1:$SI$1,0),0)</f>
        <v>28.867999999999999</v>
      </c>
      <c r="U34" s="938">
        <f>VLOOKUP($D$3&amp;"_"&amp;U$3,データシート2!$A:$SI,MATCH($R$2&amp;"_"&amp;$C34,データシート2!$A$1:$SI$1,0),0)</f>
        <v>29.405000000000001</v>
      </c>
      <c r="V34" s="938">
        <f>VLOOKUP($D$3&amp;"_"&amp;V$3,データシート2!$A:$SI,MATCH($R$2&amp;"_"&amp;$C34,データシート2!$A$1:$SI$1,0),0)</f>
        <v>29.175000000000001</v>
      </c>
      <c r="W34" s="938">
        <f>VLOOKUP($D$3&amp;"_"&amp;W$3,データシート2!$A:$SI,MATCH($R$2&amp;"_"&amp;$C34,データシート2!$A$1:$SI$1,0),0)</f>
        <v>26.777999999999999</v>
      </c>
      <c r="X34" s="938">
        <f>VLOOKUP($D$3&amp;"_"&amp;X$3,データシート2!$A:$SI,MATCH($R$2&amp;"_"&amp;$C34,データシート2!$A$1:$SI$1,0),0)</f>
        <v>29.193999999999999</v>
      </c>
      <c r="Y34" s="938">
        <f>VLOOKUP($D$3&amp;"_"&amp;Y$3,データシート2!$A:$SI,MATCH($R$2&amp;"_"&amp;$C34,データシート2!$A$1:$SI$1,0),0)</f>
        <v>23.619</v>
      </c>
      <c r="Z34" s="938">
        <f>VLOOKUP($D$3&amp;"_"&amp;Z$3,データシート2!$A:$SI,MATCH($R$2&amp;"_"&amp;$C34,データシート2!$A$1:$SI$1,0),0)</f>
        <v>12.669</v>
      </c>
      <c r="AA34" s="938">
        <f>VLOOKUP($D$3&amp;"_"&amp;AA$3,データシート2!$A:$SI,MATCH($R$2&amp;"_"&amp;$C34,データシート2!$A$1:$SI$1,0),0)</f>
        <v>23.484999999999999</v>
      </c>
      <c r="AB34" s="939">
        <f>VLOOKUP($D$3&amp;"_"&amp;AB$3,データシート2!$A:$SI,MATCH($R$2&amp;"_"&amp;$C34,データシート2!$A$1:$SI$1,0),0)</f>
        <v>27.388999999999999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3.105</v>
      </c>
      <c r="S35" s="938">
        <f>VLOOKUP($D$3&amp;"_"&amp;S$3,データシート2!$A:$SI,MATCH($R$2&amp;"_"&amp;$C35,データシート2!$A$1:$SI$1,0),0)</f>
        <v>3.3239999999999998</v>
      </c>
      <c r="T35" s="938">
        <f>VLOOKUP($D$3&amp;"_"&amp;T$3,データシート2!$A:$SI,MATCH($R$2&amp;"_"&amp;$C35,データシート2!$A$1:$SI$1,0),0)</f>
        <v>6.585</v>
      </c>
      <c r="U35" s="938">
        <f>VLOOKUP($D$3&amp;"_"&amp;U$3,データシート2!$A:$SI,MATCH($R$2&amp;"_"&amp;$C35,データシート2!$A$1:$SI$1,0),0)</f>
        <v>4.1139999999999999</v>
      </c>
      <c r="V35" s="938">
        <f>VLOOKUP($D$3&amp;"_"&amp;V$3,データシート2!$A:$SI,MATCH($R$2&amp;"_"&amp;$C35,データシート2!$A$1:$SI$1,0),0)</f>
        <v>4.53</v>
      </c>
      <c r="W35" s="938">
        <f>VLOOKUP($D$3&amp;"_"&amp;W$3,データシート2!$A:$SI,MATCH($R$2&amp;"_"&amp;$C35,データシート2!$A$1:$SI$1,0),0)</f>
        <v>4.97</v>
      </c>
      <c r="X35" s="938">
        <f>VLOOKUP($D$3&amp;"_"&amp;X$3,データシート2!$A:$SI,MATCH($R$2&amp;"_"&amp;$C35,データシート2!$A$1:$SI$1,0),0)</f>
        <v>4.3250000000000002</v>
      </c>
      <c r="Y35" s="938">
        <f>VLOOKUP($D$3&amp;"_"&amp;Y$3,データシート2!$A:$SI,MATCH($R$2&amp;"_"&amp;$C35,データシート2!$A$1:$SI$1,0),0)</f>
        <v>4.0199999999999996</v>
      </c>
      <c r="Z35" s="938">
        <f>VLOOKUP($D$3&amp;"_"&amp;Z$3,データシート2!$A:$SI,MATCH($R$2&amp;"_"&amp;$C35,データシート2!$A$1:$SI$1,0),0)</f>
        <v>3.4790000000000001</v>
      </c>
      <c r="AA35" s="938">
        <f>VLOOKUP($D$3&amp;"_"&amp;AA$3,データシート2!$A:$SI,MATCH($R$2&amp;"_"&amp;$C35,データシート2!$A$1:$SI$1,0),0)</f>
        <v>3.98</v>
      </c>
      <c r="AB35" s="939">
        <f>VLOOKUP($D$3&amp;"_"&amp;AB$3,データシート2!$A:$SI,MATCH($R$2&amp;"_"&amp;$C35,データシート2!$A$1:$SI$1,0),0)</f>
        <v>3.605</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4.2290000000000001</v>
      </c>
      <c r="S38" s="938">
        <f>VLOOKUP($D$3&amp;"_"&amp;S$3,データシート2!$A:$SI,MATCH($R$2&amp;"_"&amp;$C38,データシート2!$A$1:$SI$1,0),0)</f>
        <v>6.2969999999999997</v>
      </c>
      <c r="T38" s="938">
        <f>VLOOKUP($D$3&amp;"_"&amp;T$3,データシート2!$A:$SI,MATCH($R$2&amp;"_"&amp;$C38,データシート2!$A$1:$SI$1,0),0)</f>
        <v>7.1840000000000002</v>
      </c>
      <c r="U38" s="938">
        <f>VLOOKUP($D$3&amp;"_"&amp;U$3,データシート2!$A:$SI,MATCH($R$2&amp;"_"&amp;$C38,データシート2!$A$1:$SI$1,0),0)</f>
        <v>7.5060000000000002</v>
      </c>
      <c r="V38" s="938">
        <f>VLOOKUP($D$3&amp;"_"&amp;V$3,データシート2!$A:$SI,MATCH($R$2&amp;"_"&amp;$C38,データシート2!$A$1:$SI$1,0),0)</f>
        <v>7.4710000000000001</v>
      </c>
      <c r="W38" s="938">
        <f>VLOOKUP($D$3&amp;"_"&amp;W$3,データシート2!$A:$SI,MATCH($R$2&amp;"_"&amp;$C38,データシート2!$A$1:$SI$1,0),0)</f>
        <v>7.2190000000000003</v>
      </c>
      <c r="X38" s="938">
        <f>VLOOKUP($D$3&amp;"_"&amp;X$3,データシート2!$A:$SI,MATCH($R$2&amp;"_"&amp;$C38,データシート2!$A$1:$SI$1,0),0)</f>
        <v>7.2190000000000003</v>
      </c>
      <c r="Y38" s="938">
        <f>VLOOKUP($D$3&amp;"_"&amp;Y$3,データシート2!$A:$SI,MATCH($R$2&amp;"_"&amp;$C38,データシート2!$A$1:$SI$1,0),0)</f>
        <v>6.0129999999999999</v>
      </c>
      <c r="Z38" s="938">
        <f>VLOOKUP($D$3&amp;"_"&amp;Z$3,データシート2!$A:$SI,MATCH($R$2&amp;"_"&amp;$C38,データシート2!$A$1:$SI$1,0),0)</f>
        <v>4.8849999999999998</v>
      </c>
      <c r="AA38" s="938">
        <f>VLOOKUP($D$3&amp;"_"&amp;AA$3,データシート2!$A:$SI,MATCH($R$2&amp;"_"&amp;$C38,データシート2!$A$1:$SI$1,0),0)</f>
        <v>4.6310000000000002</v>
      </c>
      <c r="AB38" s="939">
        <f>VLOOKUP($D$3&amp;"_"&amp;AB$3,データシート2!$A:$SI,MATCH($R$2&amp;"_"&amp;$C38,データシート2!$A$1:$SI$1,0),0)</f>
        <v>4.8659999999999997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57.603000000000002</v>
      </c>
      <c r="S41" s="938">
        <f>VLOOKUP($D$3&amp;"_"&amp;S$3,データシート2!$A:$SI,MATCH($R$2&amp;"_"&amp;$C41,データシート2!$A$1:$SI$1,0),0)</f>
        <v>60.148000000000003</v>
      </c>
      <c r="T41" s="938">
        <f>VLOOKUP($D$3&amp;"_"&amp;T$3,データシート2!$A:$SI,MATCH($R$2&amp;"_"&amp;$C41,データシート2!$A$1:$SI$1,0),0)</f>
        <v>19.722999999999999</v>
      </c>
      <c r="U41" s="938">
        <f>VLOOKUP($D$3&amp;"_"&amp;U$3,データシート2!$A:$SI,MATCH($R$2&amp;"_"&amp;$C41,データシート2!$A$1:$SI$1,0),0)</f>
        <v>17.486000000000001</v>
      </c>
      <c r="V41" s="938">
        <f>VLOOKUP($D$3&amp;"_"&amp;V$3,データシート2!$A:$SI,MATCH($R$2&amp;"_"&amp;$C41,データシート2!$A$1:$SI$1,0),0)</f>
        <v>17.616</v>
      </c>
      <c r="W41" s="938">
        <f>VLOOKUP($D$3&amp;"_"&amp;W$3,データシート2!$A:$SI,MATCH($R$2&amp;"_"&amp;$C41,データシート2!$A$1:$SI$1,0),0)</f>
        <v>16.805</v>
      </c>
      <c r="X41" s="938">
        <f>VLOOKUP($D$3&amp;"_"&amp;X$3,データシート2!$A:$SI,MATCH($R$2&amp;"_"&amp;$C41,データシート2!$A$1:$SI$1,0),0)</f>
        <v>16.881</v>
      </c>
      <c r="Y41" s="938">
        <f>VLOOKUP($D$3&amp;"_"&amp;Y$3,データシート2!$A:$SI,MATCH($R$2&amp;"_"&amp;$C41,データシート2!$A$1:$SI$1,0),0)</f>
        <v>21.169</v>
      </c>
      <c r="Z41" s="938">
        <f>VLOOKUP($D$3&amp;"_"&amp;Z$3,データシート2!$A:$SI,MATCH($R$2&amp;"_"&amp;$C41,データシート2!$A$1:$SI$1,0),0)</f>
        <v>19.93</v>
      </c>
      <c r="AA41" s="938">
        <f>VLOOKUP($D$3&amp;"_"&amp;AA$3,データシート2!$A:$SI,MATCH($R$2&amp;"_"&amp;$C41,データシート2!$A$1:$SI$1,0),0)</f>
        <v>18.867999999999999</v>
      </c>
      <c r="AB41" s="939">
        <f>VLOOKUP($D$3&amp;"_"&amp;AB$3,データシート2!$A:$SI,MATCH($R$2&amp;"_"&amp;$C41,データシート2!$A$1:$SI$1,0),0)</f>
        <v>18.535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3.3130000000000002</v>
      </c>
      <c r="S45" s="938">
        <f>VLOOKUP($D$3&amp;"_"&amp;S$3,データシート2!$A:$SI,MATCH($R$2&amp;"_"&amp;$C45,データシート2!$A$1:$SI$1,0),0)</f>
        <v>0</v>
      </c>
      <c r="T45" s="938">
        <f>VLOOKUP($D$3&amp;"_"&amp;T$3,データシート2!$A:$SI,MATCH($R$2&amp;"_"&amp;$C45,データシート2!$A$1:$SI$1,0),0)</f>
        <v>5.8360000000000003</v>
      </c>
      <c r="U45" s="938">
        <f>VLOOKUP($D$3&amp;"_"&amp;U$3,データシート2!$A:$SI,MATCH($R$2&amp;"_"&amp;$C45,データシート2!$A$1:$SI$1,0),0)</f>
        <v>6.5250000000000004</v>
      </c>
      <c r="V45" s="938">
        <f>VLOOKUP($D$3&amp;"_"&amp;V$3,データシート2!$A:$SI,MATCH($R$2&amp;"_"&amp;$C45,データシート2!$A$1:$SI$1,0),0)</f>
        <v>5.7140000000000004</v>
      </c>
      <c r="W45" s="938">
        <f>VLOOKUP($D$3&amp;"_"&amp;W$3,データシート2!$A:$SI,MATCH($R$2&amp;"_"&amp;$C45,データシート2!$A$1:$SI$1,0),0)</f>
        <v>5.633</v>
      </c>
      <c r="X45" s="938">
        <f>VLOOKUP($D$3&amp;"_"&amp;X$3,データシート2!$A:$SI,MATCH($R$2&amp;"_"&amp;$C45,データシート2!$A$1:$SI$1,0),0)</f>
        <v>7.093</v>
      </c>
      <c r="Y45" s="938">
        <f>VLOOKUP($D$3&amp;"_"&amp;Y$3,データシート2!$A:$SI,MATCH($R$2&amp;"_"&amp;$C45,データシート2!$A$1:$SI$1,0),0)</f>
        <v>4.5380000000000003</v>
      </c>
      <c r="Z45" s="938">
        <f>VLOOKUP($D$3&amp;"_"&amp;Z$3,データシート2!$A:$SI,MATCH($R$2&amp;"_"&amp;$C45,データシート2!$A$1:$SI$1,0),0)</f>
        <v>4.0179999999999998</v>
      </c>
      <c r="AA45" s="938">
        <f>VLOOKUP($D$3&amp;"_"&amp;AA$3,データシート2!$A:$SI,MATCH($R$2&amp;"_"&amp;$C45,データシート2!$A$1:$SI$1,0),0)</f>
        <v>5.4359999999999999</v>
      </c>
      <c r="AB45" s="939">
        <f>VLOOKUP($D$3&amp;"_"&amp;AB$3,データシート2!$A:$SI,MATCH($R$2&amp;"_"&amp;$C45,データシート2!$A$1:$SI$1,0),0)</f>
        <v>5.4009999999999998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26.74</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28.486000000000001</v>
      </c>
      <c r="V49" s="938">
        <f>VLOOKUP($D$3&amp;"_"&amp;V$3,データシート2!$A:$SI,MATCH($R$2&amp;"_"&amp;$C49,データシート2!$A$1:$SI$1,0),0)</f>
        <v>26.628</v>
      </c>
      <c r="W49" s="938">
        <f>VLOOKUP($D$3&amp;"_"&amp;W$3,データシート2!$A:$SI,MATCH($R$2&amp;"_"&amp;$C49,データシート2!$A$1:$SI$1,0),0)</f>
        <v>24.762</v>
      </c>
      <c r="X49" s="938">
        <f>VLOOKUP($D$3&amp;"_"&amp;X$3,データシート2!$A:$SI,MATCH($R$2&amp;"_"&amp;$C49,データシート2!$A$1:$SI$1,0),0)</f>
        <v>23.538</v>
      </c>
      <c r="Y49" s="938">
        <f>VLOOKUP($D$3&amp;"_"&amp;Y$3,データシート2!$A:$SI,MATCH($R$2&amp;"_"&amp;$C49,データシート2!$A$1:$SI$1,0),0)</f>
        <v>21.716000000000001</v>
      </c>
      <c r="Z49" s="938">
        <f>VLOOKUP($D$3&amp;"_"&amp;Z$3,データシート2!$A:$SI,MATCH($R$2&amp;"_"&amp;$C49,データシート2!$A$1:$SI$1,0),0)</f>
        <v>21.472000000000001</v>
      </c>
      <c r="AA49" s="938">
        <f>VLOOKUP($D$3&amp;"_"&amp;AA$3,データシート2!$A:$SI,MATCH($R$2&amp;"_"&amp;$C49,データシート2!$A$1:$SI$1,0),0)</f>
        <v>18.079999999999998</v>
      </c>
      <c r="AB49" s="939">
        <f>VLOOKUP($D$3&amp;"_"&amp;AB$3,データシート2!$A:$SI,MATCH($R$2&amp;"_"&amp;$C49,データシート2!$A$1:$SI$1,0),0)</f>
        <v>20.763000000000002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29.12</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36.005000000000003</v>
      </c>
      <c r="S53" s="925">
        <f>VLOOKUP($D$3&amp;"_"&amp;S$3,データシート2!$A:$SI,MATCH($R$2&amp;"_"&amp;$B53,データシート2!$A$1:$SI$1,0),0)</f>
        <v>42.198</v>
      </c>
      <c r="T53" s="925">
        <f>VLOOKUP($D$3&amp;"_"&amp;T$3,データシート2!$A:$SI,MATCH($R$2&amp;"_"&amp;$B53,データシート2!$A$1:$SI$1,0),0)</f>
        <v>44.863</v>
      </c>
      <c r="U53" s="925">
        <f>VLOOKUP($D$3&amp;"_"&amp;U$3,データシート2!$A:$SI,MATCH($R$2&amp;"_"&amp;$B53,データシート2!$A$1:$SI$1,0),0)</f>
        <v>43.32</v>
      </c>
      <c r="V53" s="925">
        <f>VLOOKUP($D$3&amp;"_"&amp;V$3,データシート2!$A:$SI,MATCH($R$2&amp;"_"&amp;$B53,データシート2!$A$1:$SI$1,0),0)</f>
        <v>40.734999999999999</v>
      </c>
      <c r="W53" s="925">
        <f>VLOOKUP($D$3&amp;"_"&amp;W$3,データシート2!$A:$SI,MATCH($R$2&amp;"_"&amp;$B53,データシート2!$A$1:$SI$1,0),0)</f>
        <v>31.353000000000002</v>
      </c>
      <c r="X53" s="925">
        <f>VLOOKUP($D$3&amp;"_"&amp;X$3,データシート2!$A:$SI,MATCH($R$2&amp;"_"&amp;$B53,データシート2!$A$1:$SI$1,0),0)</f>
        <v>31.16</v>
      </c>
      <c r="Y53" s="925">
        <f>VLOOKUP($D$3&amp;"_"&amp;Y$3,データシート2!$A:$SI,MATCH($R$2&amp;"_"&amp;$B53,データシート2!$A$1:$SI$1,0),0)</f>
        <v>28.539000000000001</v>
      </c>
      <c r="Z53" s="925">
        <f>VLOOKUP($D$3&amp;"_"&amp;Z$3,データシート2!$A:$SI,MATCH($R$2&amp;"_"&amp;$B53,データシート2!$A$1:$SI$1,0),0)</f>
        <v>23.125</v>
      </c>
      <c r="AA53" s="925">
        <f>VLOOKUP($D$3&amp;"_"&amp;AA$3,データシート2!$A:$SI,MATCH($R$2&amp;"_"&amp;$B53,データシート2!$A$1:$SI$1,0),0)</f>
        <v>23.302</v>
      </c>
      <c r="AB53" s="926">
        <f>VLOOKUP($D$3&amp;"_"&amp;AB$3,データシート2!$A:$SI,MATCH($R$2&amp;"_"&amp;$B53,データシート2!$A$1:$SI$1,0),0)</f>
        <v>22.88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36.005000000000003</v>
      </c>
      <c r="S61" s="944">
        <f>VLOOKUP($D$3&amp;"_"&amp;S$3,データシート2!$A:$SI,MATCH($R$2&amp;"_"&amp;$C61,データシート2!$A$1:$SI$1,0),0)</f>
        <v>42.198</v>
      </c>
      <c r="T61" s="944">
        <f>VLOOKUP($D$3&amp;"_"&amp;T$3,データシート2!$A:$SI,MATCH($R$2&amp;"_"&amp;$C61,データシート2!$A$1:$SI$1,0),0)</f>
        <v>44.863</v>
      </c>
      <c r="U61" s="944">
        <f>VLOOKUP($D$3&amp;"_"&amp;U$3,データシート2!$A:$SI,MATCH($R$2&amp;"_"&amp;$C61,データシート2!$A$1:$SI$1,0),0)</f>
        <v>43.32</v>
      </c>
      <c r="V61" s="944">
        <f>VLOOKUP($D$3&amp;"_"&amp;V$3,データシート2!$A:$SI,MATCH($R$2&amp;"_"&amp;$C61,データシート2!$A$1:$SI$1,0),0)</f>
        <v>40.734999999999999</v>
      </c>
      <c r="W61" s="944">
        <f>VLOOKUP($D$3&amp;"_"&amp;W$3,データシート2!$A:$SI,MATCH($R$2&amp;"_"&amp;$C61,データシート2!$A$1:$SI$1,0),0)</f>
        <v>31.353000000000002</v>
      </c>
      <c r="X61" s="944">
        <f>VLOOKUP($D$3&amp;"_"&amp;X$3,データシート2!$A:$SI,MATCH($R$2&amp;"_"&amp;$C61,データシート2!$A$1:$SI$1,0),0)</f>
        <v>31.16</v>
      </c>
      <c r="Y61" s="944">
        <f>VLOOKUP($D$3&amp;"_"&amp;Y$3,データシート2!$A:$SI,MATCH($R$2&amp;"_"&amp;$C61,データシート2!$A$1:$SI$1,0),0)</f>
        <v>28.539000000000001</v>
      </c>
      <c r="Z61" s="944">
        <f>VLOOKUP($D$3&amp;"_"&amp;Z$3,データシート2!$A:$SI,MATCH($R$2&amp;"_"&amp;$C61,データシート2!$A$1:$SI$1,0),0)</f>
        <v>23.125</v>
      </c>
      <c r="AA61" s="944">
        <f>VLOOKUP($D$3&amp;"_"&amp;AA$3,データシート2!$A:$SI,MATCH($R$2&amp;"_"&amp;$C61,データシート2!$A$1:$SI$1,0),0)</f>
        <v>23.302</v>
      </c>
      <c r="AB61" s="945">
        <f>VLOOKUP($D$3&amp;"_"&amp;AB$3,データシート2!$A:$SI,MATCH($R$2&amp;"_"&amp;$C61,データシート2!$A$1:$SI$1,0),0)</f>
        <v>22.88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11.837999999999999</v>
      </c>
      <c r="S77" s="925">
        <f>VLOOKUP($D$3&amp;"_"&amp;S$3,データシート2!$A:$SI,MATCH($R$2&amp;"_"&amp;$B77,データシート2!$A$1:$SI$1,0),0)</f>
        <v>12.183</v>
      </c>
      <c r="T77" s="925">
        <f>VLOOKUP($D$3&amp;"_"&amp;T$3,データシート2!$A:$SI,MATCH($R$2&amp;"_"&amp;$B77,データシート2!$A$1:$SI$1,0),0)</f>
        <v>13.071999999999999</v>
      </c>
      <c r="U77" s="925">
        <f>VLOOKUP($D$3&amp;"_"&amp;U$3,データシート2!$A:$SI,MATCH($R$2&amp;"_"&amp;$B77,データシート2!$A$1:$SI$1,0),0)</f>
        <v>12.561999999999999</v>
      </c>
      <c r="V77" s="925">
        <f>VLOOKUP($D$3&amp;"_"&amp;V$3,データシート2!$A:$SI,MATCH($R$2&amp;"_"&amp;$B77,データシート2!$A$1:$SI$1,0),0)</f>
        <v>12.909000000000001</v>
      </c>
      <c r="W77" s="925">
        <f>VLOOKUP($D$3&amp;"_"&amp;W$3,データシート2!$A:$SI,MATCH($R$2&amp;"_"&amp;$B77,データシート2!$A$1:$SI$1,0),0)</f>
        <v>12.269</v>
      </c>
      <c r="X77" s="925">
        <f>VLOOKUP($D$3&amp;"_"&amp;X$3,データシート2!$A:$SI,MATCH($R$2&amp;"_"&amp;$B77,データシート2!$A$1:$SI$1,0),0)</f>
        <v>6.8730000000000002</v>
      </c>
      <c r="Y77" s="925">
        <f>VLOOKUP($D$3&amp;"_"&amp;Y$3,データシート2!$A:$SI,MATCH($R$2&amp;"_"&amp;$B77,データシート2!$A$1:$SI$1,0),0)</f>
        <v>5.8789999999999996</v>
      </c>
      <c r="Z77" s="925">
        <f>VLOOKUP($D$3&amp;"_"&amp;Z$3,データシート2!$A:$SI,MATCH($R$2&amp;"_"&amp;$B77,データシート2!$A$1:$SI$1,0),0)</f>
        <v>8.1180000000000003</v>
      </c>
      <c r="AA77" s="925">
        <f>VLOOKUP($D$3&amp;"_"&amp;AA$3,データシート2!$A:$SI,MATCH($R$2&amp;"_"&amp;$B77,データシート2!$A$1:$SI$1,0),0)</f>
        <v>11.224</v>
      </c>
      <c r="AB77" s="926">
        <f>VLOOKUP($D$3&amp;"_"&amp;AB$3,データシート2!$A:$SI,MATCH($R$2&amp;"_"&amp;$B77,データシート2!$A$1:$SI$1,0),0)</f>
        <v>11.49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11.837999999999999</v>
      </c>
      <c r="S84" s="938">
        <f>VLOOKUP($D$3&amp;"_"&amp;S$3,データシート2!$A:$SI,MATCH($R$2&amp;"_"&amp;$C84,データシート2!$A$1:$SI$1,0),0)</f>
        <v>12.183</v>
      </c>
      <c r="T84" s="938">
        <f>VLOOKUP($D$3&amp;"_"&amp;T$3,データシート2!$A:$SI,MATCH($R$2&amp;"_"&amp;$C84,データシート2!$A$1:$SI$1,0),0)</f>
        <v>13.071999999999999</v>
      </c>
      <c r="U84" s="938">
        <f>VLOOKUP($D$3&amp;"_"&amp;U$3,データシート2!$A:$SI,MATCH($R$2&amp;"_"&amp;$C84,データシート2!$A$1:$SI$1,0),0)</f>
        <v>12.561999999999999</v>
      </c>
      <c r="V84" s="938">
        <f>VLOOKUP($D$3&amp;"_"&amp;V$3,データシート2!$A:$SI,MATCH($R$2&amp;"_"&amp;$C84,データシート2!$A$1:$SI$1,0),0)</f>
        <v>12.909000000000001</v>
      </c>
      <c r="W84" s="938">
        <f>VLOOKUP($D$3&amp;"_"&amp;W$3,データシート2!$A:$SI,MATCH($R$2&amp;"_"&amp;$C84,データシート2!$A$1:$SI$1,0),0)</f>
        <v>12.269</v>
      </c>
      <c r="X84" s="938">
        <f>VLOOKUP($D$3&amp;"_"&amp;X$3,データシート2!$A:$SI,MATCH($R$2&amp;"_"&amp;$C84,データシート2!$A$1:$SI$1,0),0)</f>
        <v>6.8730000000000002</v>
      </c>
      <c r="Y84" s="938">
        <f>VLOOKUP($D$3&amp;"_"&amp;Y$3,データシート2!$A:$SI,MATCH($R$2&amp;"_"&amp;$C84,データシート2!$A$1:$SI$1,0),0)</f>
        <v>5.8789999999999996</v>
      </c>
      <c r="Z84" s="938">
        <f>VLOOKUP($D$3&amp;"_"&amp;Z$3,データシート2!$A:$SI,MATCH($R$2&amp;"_"&amp;$C84,データシート2!$A$1:$SI$1,0),0)</f>
        <v>8.1180000000000003</v>
      </c>
      <c r="AA84" s="938">
        <f>VLOOKUP($D$3&amp;"_"&amp;AA$3,データシート2!$A:$SI,MATCH($R$2&amp;"_"&amp;$C84,データシート2!$A$1:$SI$1,0),0)</f>
        <v>11.224</v>
      </c>
      <c r="AB84" s="939">
        <f>VLOOKUP($D$3&amp;"_"&amp;AB$3,データシート2!$A:$SI,MATCH($R$2&amp;"_"&amp;$C84,データシート2!$A$1:$SI$1,0),0)</f>
        <v>11.49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8.234</v>
      </c>
      <c r="S101" s="925">
        <f>VLOOKUP($D$3&amp;"_"&amp;S$3,データシート2!$A:$SI,MATCH($R$2&amp;"_"&amp;$B101,データシート2!$A$1:$SI$1,0),0)</f>
        <v>10.34</v>
      </c>
      <c r="T101" s="925">
        <f>VLOOKUP($D$3&amp;"_"&amp;T$3,データシート2!$A:$SI,MATCH($R$2&amp;"_"&amp;$B101,データシート2!$A$1:$SI$1,0),0)</f>
        <v>11.031000000000001</v>
      </c>
      <c r="U101" s="925">
        <f>VLOOKUP($D$3&amp;"_"&amp;U$3,データシート2!$A:$SI,MATCH($R$2&amp;"_"&amp;$B101,データシート2!$A$1:$SI$1,0),0)</f>
        <v>10.981999999999999</v>
      </c>
      <c r="V101" s="925">
        <f>VLOOKUP($D$3&amp;"_"&amp;V$3,データシート2!$A:$SI,MATCH($R$2&amp;"_"&amp;$B101,データシート2!$A$1:$SI$1,0),0)</f>
        <v>11.077</v>
      </c>
      <c r="W101" s="925">
        <f>VLOOKUP($D$3&amp;"_"&amp;W$3,データシート2!$A:$SI,MATCH($R$2&amp;"_"&amp;$B101,データシート2!$A$1:$SI$1,0),0)</f>
        <v>10.679</v>
      </c>
      <c r="X101" s="925">
        <f>VLOOKUP($D$3&amp;"_"&amp;X$3,データシート2!$A:$SI,MATCH($R$2&amp;"_"&amp;$B101,データシート2!$A$1:$SI$1,0),0)</f>
        <v>11.122999999999999</v>
      </c>
      <c r="Y101" s="925">
        <f>VLOOKUP($D$3&amp;"_"&amp;Y$3,データシート2!$A:$SI,MATCH($R$2&amp;"_"&amp;$B101,データシート2!$A$1:$SI$1,0),0)</f>
        <v>10.204000000000001</v>
      </c>
      <c r="Z101" s="925">
        <f>VLOOKUP($D$3&amp;"_"&amp;Z$3,データシート2!$A:$SI,MATCH($R$2&amp;"_"&amp;$B101,データシート2!$A$1:$SI$1,0),0)</f>
        <v>8.74</v>
      </c>
      <c r="AA101" s="925">
        <f>VLOOKUP($D$3&amp;"_"&amp;AA$3,データシート2!$A:$SI,MATCH($R$2&amp;"_"&amp;$B101,データシート2!$A$1:$SI$1,0),0)</f>
        <v>8.9039999999999999</v>
      </c>
      <c r="AB101" s="926">
        <f>VLOOKUP($D$3&amp;"_"&amp;AB$3,データシート2!$A:$SI,MATCH($R$2&amp;"_"&amp;$B101,データシート2!$A$1:$SI$1,0),0)</f>
        <v>9.1639999999999997</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8.234</v>
      </c>
      <c r="S102" s="928">
        <f>VLOOKUP($D$3&amp;"_"&amp;S$3,データシート2!$A:$SI,MATCH($R$2&amp;"_"&amp;$C102,データシート2!$A$1:$SI$1,0),0)</f>
        <v>10.34</v>
      </c>
      <c r="T102" s="928">
        <f>VLOOKUP($D$3&amp;"_"&amp;T$3,データシート2!$A:$SI,MATCH($R$2&amp;"_"&amp;$C102,データシート2!$A$1:$SI$1,0),0)</f>
        <v>11.031000000000001</v>
      </c>
      <c r="U102" s="928">
        <f>VLOOKUP($D$3&amp;"_"&amp;U$3,データシート2!$A:$SI,MATCH($R$2&amp;"_"&amp;$C102,データシート2!$A$1:$SI$1,0),0)</f>
        <v>10.981999999999999</v>
      </c>
      <c r="V102" s="928">
        <f>VLOOKUP($D$3&amp;"_"&amp;V$3,データシート2!$A:$SI,MATCH($R$2&amp;"_"&amp;$C102,データシート2!$A$1:$SI$1,0),0)</f>
        <v>11.077</v>
      </c>
      <c r="W102" s="928">
        <f>VLOOKUP($D$3&amp;"_"&amp;W$3,データシート2!$A:$SI,MATCH($R$2&amp;"_"&amp;$C102,データシート2!$A$1:$SI$1,0),0)</f>
        <v>10.679</v>
      </c>
      <c r="X102" s="928">
        <f>VLOOKUP($D$3&amp;"_"&amp;X$3,データシート2!$A:$SI,MATCH($R$2&amp;"_"&amp;$C102,データシート2!$A$1:$SI$1,0),0)</f>
        <v>11.122999999999999</v>
      </c>
      <c r="Y102" s="928">
        <f>VLOOKUP($D$3&amp;"_"&amp;Y$3,データシート2!$A:$SI,MATCH($R$2&amp;"_"&amp;$C102,データシート2!$A$1:$SI$1,0),0)</f>
        <v>10.204000000000001</v>
      </c>
      <c r="Z102" s="928">
        <f>VLOOKUP($D$3&amp;"_"&amp;Z$3,データシート2!$A:$SI,MATCH($R$2&amp;"_"&amp;$C102,データシート2!$A$1:$SI$1,0),0)</f>
        <v>8.74</v>
      </c>
      <c r="AA102" s="928">
        <f>VLOOKUP($D$3&amp;"_"&amp;AA$3,データシート2!$A:$SI,MATCH($R$2&amp;"_"&amp;$C102,データシート2!$A$1:$SI$1,0),0)</f>
        <v>8.9039999999999999</v>
      </c>
      <c r="AB102" s="929">
        <f>VLOOKUP($D$3&amp;"_"&amp;AB$3,データシート2!$A:$SI,MATCH($R$2&amp;"_"&amp;$C102,データシート2!$A$1:$SI$1,0),0)</f>
        <v>9.1639999999999997</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13.351000000000001</v>
      </c>
      <c r="S114" s="925">
        <f>VLOOKUP($D$3&amp;"_"&amp;S$3,データシート2!$A:$SI,MATCH($R$2&amp;"_"&amp;$B114,データシート2!$A$1:$SI$1,0),0)</f>
        <v>16.373000000000001</v>
      </c>
      <c r="T114" s="925">
        <f>VLOOKUP($D$3&amp;"_"&amp;T$3,データシート2!$A:$SI,MATCH($R$2&amp;"_"&amp;$B114,データシート2!$A$1:$SI$1,0),0)</f>
        <v>18.399999999999999</v>
      </c>
      <c r="U114" s="925">
        <f>VLOOKUP($D$3&amp;"_"&amp;U$3,データシート2!$A:$SI,MATCH($R$2&amp;"_"&amp;$B114,データシート2!$A$1:$SI$1,0),0)</f>
        <v>18.350999999999999</v>
      </c>
      <c r="V114" s="925">
        <f>VLOOKUP($D$3&amp;"_"&amp;V$3,データシート2!$A:$SI,MATCH($R$2&amp;"_"&amp;$B114,データシート2!$A$1:$SI$1,0),0)</f>
        <v>18.302</v>
      </c>
      <c r="W114" s="925">
        <f>VLOOKUP($D$3&amp;"_"&amp;W$3,データシート2!$A:$SI,MATCH($R$2&amp;"_"&amp;$B114,データシート2!$A$1:$SI$1,0),0)</f>
        <v>21.381</v>
      </c>
      <c r="X114" s="925">
        <f>VLOOKUP($D$3&amp;"_"&amp;X$3,データシート2!$A:$SI,MATCH($R$2&amp;"_"&amp;$B114,データシート2!$A$1:$SI$1,0),0)</f>
        <v>21.045000000000002</v>
      </c>
      <c r="Y114" s="925">
        <f>VLOOKUP($D$3&amp;"_"&amp;Y$3,データシート2!$A:$SI,MATCH($R$2&amp;"_"&amp;$B114,データシート2!$A$1:$SI$1,0),0)</f>
        <v>18.995999999999999</v>
      </c>
      <c r="Z114" s="925">
        <f>VLOOKUP($D$3&amp;"_"&amp;Z$3,データシート2!$A:$SI,MATCH($R$2&amp;"_"&amp;$B114,データシート2!$A$1:$SI$1,0),0)</f>
        <v>16.155000000000001</v>
      </c>
      <c r="AA114" s="925">
        <f>VLOOKUP($D$3&amp;"_"&amp;AA$3,データシート2!$A:$SI,MATCH($R$2&amp;"_"&amp;$B114,データシート2!$A$1:$SI$1,0),0)</f>
        <v>14.994999999999999</v>
      </c>
      <c r="AB114" s="926">
        <f>VLOOKUP($D$3&amp;"_"&amp;AB$3,データシート2!$A:$SI,MATCH($R$2&amp;"_"&amp;$B114,データシート2!$A$1:$SI$1,0),0)</f>
        <v>16.027999999999999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13.351000000000001</v>
      </c>
      <c r="S115" s="928">
        <f>VLOOKUP($D$3&amp;"_"&amp;S$3,データシート2!$A:$SI,MATCH($R$2&amp;"_"&amp;$C115,データシート2!$A$1:$SI$1,0),0)</f>
        <v>16.373000000000001</v>
      </c>
      <c r="T115" s="928">
        <f>VLOOKUP($D$3&amp;"_"&amp;T$3,データシート2!$A:$SI,MATCH($R$2&amp;"_"&amp;$C115,データシート2!$A$1:$SI$1,0),0)</f>
        <v>18.399999999999999</v>
      </c>
      <c r="U115" s="928">
        <f>VLOOKUP($D$3&amp;"_"&amp;U$3,データシート2!$A:$SI,MATCH($R$2&amp;"_"&amp;$C115,データシート2!$A$1:$SI$1,0),0)</f>
        <v>18.350999999999999</v>
      </c>
      <c r="V115" s="928">
        <f>VLOOKUP($D$3&amp;"_"&amp;V$3,データシート2!$A:$SI,MATCH($R$2&amp;"_"&amp;$C115,データシート2!$A$1:$SI$1,0),0)</f>
        <v>18.302</v>
      </c>
      <c r="W115" s="928">
        <f>VLOOKUP($D$3&amp;"_"&amp;W$3,データシート2!$A:$SI,MATCH($R$2&amp;"_"&amp;$C115,データシート2!$A$1:$SI$1,0),0)</f>
        <v>21.381</v>
      </c>
      <c r="X115" s="928">
        <f>VLOOKUP($D$3&amp;"_"&amp;X$3,データシート2!$A:$SI,MATCH($R$2&amp;"_"&amp;$C115,データシート2!$A$1:$SI$1,0),0)</f>
        <v>21.045000000000002</v>
      </c>
      <c r="Y115" s="928">
        <f>VLOOKUP($D$3&amp;"_"&amp;Y$3,データシート2!$A:$SI,MATCH($R$2&amp;"_"&amp;$C115,データシート2!$A$1:$SI$1,0),0)</f>
        <v>18.995999999999999</v>
      </c>
      <c r="Z115" s="928">
        <f>VLOOKUP($D$3&amp;"_"&amp;Z$3,データシート2!$A:$SI,MATCH($R$2&amp;"_"&amp;$C115,データシート2!$A$1:$SI$1,0),0)</f>
        <v>16.155000000000001</v>
      </c>
      <c r="AA115" s="928">
        <f>VLOOKUP($D$3&amp;"_"&amp;AA$3,データシート2!$A:$SI,MATCH($R$2&amp;"_"&amp;$C115,データシート2!$A$1:$SI$1,0),0)</f>
        <v>14.994999999999999</v>
      </c>
      <c r="AB115" s="929">
        <f>VLOOKUP($D$3&amp;"_"&amp;AB$3,データシート2!$A:$SI,MATCH($R$2&amp;"_"&amp;$C115,データシート2!$A$1:$SI$1,0),0)</f>
        <v>16.027999999999999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6.33</v>
      </c>
      <c r="S117" s="925">
        <f>VLOOKUP($D$3&amp;"_"&amp;S$3,データシート2!$A:$SI,MATCH($R$2&amp;"_"&amp;$B117,データシート2!$A$1:$SI$1,0),0)</f>
        <v>7.5940000000000003</v>
      </c>
      <c r="T117" s="925">
        <f>VLOOKUP($D$3&amp;"_"&amp;T$3,データシート2!$A:$SI,MATCH($R$2&amp;"_"&amp;$B117,データシート2!$A$1:$SI$1,0),0)</f>
        <v>8.266</v>
      </c>
      <c r="U117" s="925">
        <f>VLOOKUP($D$3&amp;"_"&amp;U$3,データシート2!$A:$SI,MATCH($R$2&amp;"_"&amp;$B117,データシート2!$A$1:$SI$1,0),0)</f>
        <v>8.5410000000000004</v>
      </c>
      <c r="V117" s="925">
        <f>VLOOKUP($D$3&amp;"_"&amp;V$3,データシート2!$A:$SI,MATCH($R$2&amp;"_"&amp;$B117,データシート2!$A$1:$SI$1,0),0)</f>
        <v>8.3620000000000001</v>
      </c>
      <c r="W117" s="925">
        <f>VLOOKUP($D$3&amp;"_"&amp;W$3,データシート2!$A:$SI,MATCH($R$2&amp;"_"&amp;$B117,データシート2!$A$1:$SI$1,0),0)</f>
        <v>7.9409999999999998</v>
      </c>
      <c r="X117" s="925">
        <f>VLOOKUP($D$3&amp;"_"&amp;X$3,データシート2!$A:$SI,MATCH($R$2&amp;"_"&amp;$B117,データシート2!$A$1:$SI$1,0),0)</f>
        <v>8.8520000000000003</v>
      </c>
      <c r="Y117" s="925">
        <f>VLOOKUP($D$3&amp;"_"&amp;Y$3,データシート2!$A:$SI,MATCH($R$2&amp;"_"&amp;$B117,データシート2!$A$1:$SI$1,0),0)</f>
        <v>8.0820000000000007</v>
      </c>
      <c r="Z117" s="925">
        <f>VLOOKUP($D$3&amp;"_"&amp;Z$3,データシート2!$A:$SI,MATCH($R$2&amp;"_"&amp;$B117,データシート2!$A$1:$SI$1,0),0)</f>
        <v>7.6349999999999998</v>
      </c>
      <c r="AA117" s="925">
        <f>VLOOKUP($D$3&amp;"_"&amp;AA$3,データシート2!$A:$SI,MATCH($R$2&amp;"_"&amp;$B117,データシート2!$A$1:$SI$1,0),0)</f>
        <v>7.5460000000000003</v>
      </c>
      <c r="AB117" s="926">
        <f>VLOOKUP($D$3&amp;"_"&amp;AB$3,データシート2!$A:$SI,MATCH($R$2&amp;"_"&amp;$B117,データシート2!$A$1:$SI$1,0),0)</f>
        <v>7.5819999999999999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6.33</v>
      </c>
      <c r="S118" s="928">
        <f>VLOOKUP($D$3&amp;"_"&amp;S$3,データシート2!$A:$SI,MATCH($R$2&amp;"_"&amp;$C118,データシート2!$A$1:$SI$1,0),0)</f>
        <v>7.5940000000000003</v>
      </c>
      <c r="T118" s="928">
        <f>VLOOKUP($D$3&amp;"_"&amp;T$3,データシート2!$A:$SI,MATCH($R$2&amp;"_"&amp;$C118,データシート2!$A$1:$SI$1,0),0)</f>
        <v>8.266</v>
      </c>
      <c r="U118" s="928">
        <f>VLOOKUP($D$3&amp;"_"&amp;U$3,データシート2!$A:$SI,MATCH($R$2&amp;"_"&amp;$C118,データシート2!$A$1:$SI$1,0),0)</f>
        <v>8.5410000000000004</v>
      </c>
      <c r="V118" s="928">
        <f>VLOOKUP($D$3&amp;"_"&amp;V$3,データシート2!$A:$SI,MATCH($R$2&amp;"_"&amp;$C118,データシート2!$A$1:$SI$1,0),0)</f>
        <v>8.3620000000000001</v>
      </c>
      <c r="W118" s="928">
        <f>VLOOKUP($D$3&amp;"_"&amp;W$3,データシート2!$A:$SI,MATCH($R$2&amp;"_"&amp;$C118,データシート2!$A$1:$SI$1,0),0)</f>
        <v>7.9409999999999998</v>
      </c>
      <c r="X118" s="928">
        <f>VLOOKUP($D$3&amp;"_"&amp;X$3,データシート2!$A:$SI,MATCH($R$2&amp;"_"&amp;$C118,データシート2!$A$1:$SI$1,0),0)</f>
        <v>8.8520000000000003</v>
      </c>
      <c r="Y118" s="928">
        <f>VLOOKUP($D$3&amp;"_"&amp;Y$3,データシート2!$A:$SI,MATCH($R$2&amp;"_"&amp;$C118,データシート2!$A$1:$SI$1,0),0)</f>
        <v>8.0820000000000007</v>
      </c>
      <c r="Z118" s="928">
        <f>VLOOKUP($D$3&amp;"_"&amp;Z$3,データシート2!$A:$SI,MATCH($R$2&amp;"_"&amp;$C118,データシート2!$A$1:$SI$1,0),0)</f>
        <v>7.6349999999999998</v>
      </c>
      <c r="AA118" s="928">
        <f>VLOOKUP($D$3&amp;"_"&amp;AA$3,データシート2!$A:$SI,MATCH($R$2&amp;"_"&amp;$C118,データシート2!$A$1:$SI$1,0),0)</f>
        <v>7.5460000000000003</v>
      </c>
      <c r="AB118" s="929">
        <f>VLOOKUP($D$3&amp;"_"&amp;AB$3,データシート2!$A:$SI,MATCH($R$2&amp;"_"&amp;$C118,データシート2!$A$1:$SI$1,0),0)</f>
        <v>7.5819999999999999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42.228999999999999</v>
      </c>
      <c r="S124" s="925">
        <f>VLOOKUP($D$3&amp;"_"&amp;S$3,データシート2!$A:$SI,MATCH($R$2&amp;"_"&amp;$B124,データシート2!$A$1:$SI$1,0),0)</f>
        <v>41.25</v>
      </c>
      <c r="T124" s="925">
        <f>VLOOKUP($D$3&amp;"_"&amp;T$3,データシート2!$A:$SI,MATCH($R$2&amp;"_"&amp;$B124,データシート2!$A$1:$SI$1,0),0)</f>
        <v>41.634999999999998</v>
      </c>
      <c r="U124" s="925">
        <f>VLOOKUP($D$3&amp;"_"&amp;U$3,データシート2!$A:$SI,MATCH($R$2&amp;"_"&amp;$B124,データシート2!$A$1:$SI$1,0),0)</f>
        <v>35.328000000000003</v>
      </c>
      <c r="V124" s="925">
        <f>VLOOKUP($D$3&amp;"_"&amp;V$3,データシート2!$A:$SI,MATCH($R$2&amp;"_"&amp;$B124,データシート2!$A$1:$SI$1,0),0)</f>
        <v>37.893000000000001</v>
      </c>
      <c r="W124" s="925">
        <f>VLOOKUP($D$3&amp;"_"&amp;W$3,データシート2!$A:$SI,MATCH($R$2&amp;"_"&amp;$B124,データシート2!$A$1:$SI$1,0),0)</f>
        <v>46.965000000000003</v>
      </c>
      <c r="X124" s="925">
        <f>VLOOKUP($D$3&amp;"_"&amp;X$3,データシート2!$A:$SI,MATCH($R$2&amp;"_"&amp;$B124,データシート2!$A$1:$SI$1,0),0)</f>
        <v>33.194000000000003</v>
      </c>
      <c r="Y124" s="925">
        <f>VLOOKUP($D$3&amp;"_"&amp;Y$3,データシート2!$A:$SI,MATCH($R$2&amp;"_"&amp;$B124,データシート2!$A$1:$SI$1,0),0)</f>
        <v>45.249000000000002</v>
      </c>
      <c r="Z124" s="925">
        <f>VLOOKUP($D$3&amp;"_"&amp;Z$3,データシート2!$A:$SI,MATCH($R$2&amp;"_"&amp;$B124,データシート2!$A$1:$SI$1,0),0)</f>
        <v>2.3029999999999999</v>
      </c>
      <c r="AA124" s="925">
        <f>VLOOKUP($D$3&amp;"_"&amp;AA$3,データシート2!$A:$SI,MATCH($R$2&amp;"_"&amp;$B124,データシート2!$A$1:$SI$1,0),0)</f>
        <v>54.728000000000002</v>
      </c>
      <c r="AB124" s="926">
        <f>VLOOKUP($D$3&amp;"_"&amp;AB$3,データシート2!$A:$SI,MATCH($R$2&amp;"_"&amp;$B124,データシート2!$A$1:$SI$1,0),0)</f>
        <v>56.26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39.764000000000003</v>
      </c>
      <c r="S125" s="941">
        <f>VLOOKUP($D$3&amp;"_"&amp;S$3,データシート2!$A:$SI,MATCH($R$2&amp;"_"&amp;$C125,データシート2!$A$1:$SI$1,0),0)</f>
        <v>38.015999999999998</v>
      </c>
      <c r="T125" s="941">
        <f>VLOOKUP($D$3&amp;"_"&amp;T$3,データシート2!$A:$SI,MATCH($R$2&amp;"_"&amp;$C125,データシート2!$A$1:$SI$1,0),0)</f>
        <v>37.311</v>
      </c>
      <c r="U125" s="941">
        <f>VLOOKUP($D$3&amp;"_"&amp;U$3,データシート2!$A:$SI,MATCH($R$2&amp;"_"&amp;$C125,データシート2!$A$1:$SI$1,0),0)</f>
        <v>31.777000000000001</v>
      </c>
      <c r="V125" s="941">
        <f>VLOOKUP($D$3&amp;"_"&amp;V$3,データシート2!$A:$SI,MATCH($R$2&amp;"_"&amp;$C125,データシート2!$A$1:$SI$1,0),0)</f>
        <v>34.426000000000002</v>
      </c>
      <c r="W125" s="941">
        <f>VLOOKUP($D$3&amp;"_"&amp;W$3,データシート2!$A:$SI,MATCH($R$2&amp;"_"&amp;$C125,データシート2!$A$1:$SI$1,0),0)</f>
        <v>43.53</v>
      </c>
      <c r="X125" s="941">
        <f>VLOOKUP($D$3&amp;"_"&amp;X$3,データシート2!$A:$SI,MATCH($R$2&amp;"_"&amp;$C125,データシート2!$A$1:$SI$1,0),0)</f>
        <v>29.795000000000002</v>
      </c>
      <c r="Y125" s="941">
        <f>VLOOKUP($D$3&amp;"_"&amp;Y$3,データシート2!$A:$SI,MATCH($R$2&amp;"_"&amp;$C125,データシート2!$A$1:$SI$1,0),0)</f>
        <v>41.820999999999998</v>
      </c>
      <c r="Z125" s="941">
        <f>VLOOKUP($D$3&amp;"_"&amp;Z$3,データシート2!$A:$SI,MATCH($R$2&amp;"_"&amp;$C125,データシート2!$A$1:$SI$1,0),0)</f>
        <v>0</v>
      </c>
      <c r="AA125" s="941">
        <f>VLOOKUP($D$3&amp;"_"&amp;AA$3,データシート2!$A:$SI,MATCH($R$2&amp;"_"&amp;$C125,データシート2!$A$1:$SI$1,0),0)</f>
        <v>52.447000000000003</v>
      </c>
      <c r="AB125" s="942">
        <f>VLOOKUP($D$3&amp;"_"&amp;AB$3,データシート2!$A:$SI,MATCH($R$2&amp;"_"&amp;$C125,データシート2!$A$1:$SI$1,0),0)</f>
        <v>53.737000000000002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1</v>
      </c>
      <c r="H131" s="766">
        <f>VLOOKUP($D$3&amp;"_"&amp;H$3,データシート2!$A:$SI,MATCH($G$2&amp;"_"&amp;$C131,データシート2!$A$1:$SI$1,0),0)</f>
        <v>1</v>
      </c>
      <c r="I131" s="766">
        <f>VLOOKUP($D$3&amp;"_"&amp;I$3,データシート2!$A:$SI,MATCH($G$2&amp;"_"&amp;$C131,データシート2!$A$1:$SI$1,0),0)</f>
        <v>1</v>
      </c>
      <c r="J131" s="766">
        <f>VLOOKUP($D$3&amp;"_"&amp;J$3,データシート2!$A:$SI,MATCH($G$2&amp;"_"&amp;$C131,データシート2!$A$1:$SI$1,0),0)</f>
        <v>1</v>
      </c>
      <c r="K131" s="767">
        <f>VLOOKUP($D$3&amp;"_"&amp;K$3,データシート2!$A:$SI,MATCH($G$2&amp;"_"&amp;$C131,データシート2!$A$1:$SI$1,0),0)</f>
        <v>1</v>
      </c>
      <c r="L131" s="767">
        <f>VLOOKUP($D$3&amp;"_"&amp;L$3,データシート2!$A:$SI,MATCH($G$2&amp;"_"&amp;$C131,データシート2!$A$1:$SI$1,0),0)</f>
        <v>1</v>
      </c>
      <c r="M131" s="767">
        <f>VLOOKUP($D$3&amp;"_"&amp;M$3,データシート2!$A:$SI,MATCH($G$2&amp;"_"&amp;$C131,データシート2!$A$1:$SI$1,0),0)</f>
        <v>1</v>
      </c>
      <c r="N131" s="767">
        <f>VLOOKUP($D$3&amp;"_"&amp;N$3,データシート2!$A:$SI,MATCH($G$2&amp;"_"&amp;$C131,データシート2!$A$1:$SI$1,0),0)</f>
        <v>1</v>
      </c>
      <c r="O131" s="767">
        <f>VLOOKUP($D$3&amp;"_"&amp;O$3,データシート2!$A:$SI,MATCH($G$2&amp;"_"&amp;$C131,データシート2!$A$1:$SI$1,0),0)</f>
        <v>1</v>
      </c>
      <c r="P131" s="767">
        <f>VLOOKUP($D$3&amp;"_"&amp;P$3,データシート2!$A:$SI,MATCH($G$2&amp;"_"&amp;$C131,データシート2!$A$1:$SI$1,0),0)</f>
        <v>1</v>
      </c>
      <c r="Q131" s="768">
        <f>VLOOKUP($D$3&amp;"_"&amp;Q$3,データシート2!$A:$SI,MATCH($G$2&amp;"_"&amp;$C131,データシート2!$A$1:$SI$1,0),0)</f>
        <v>1</v>
      </c>
      <c r="R131" s="946">
        <f>VLOOKUP($D$3&amp;"_"&amp;R$3,データシート2!$A:$SI,MATCH($R$2&amp;"_"&amp;$C131,データシート2!$A$1:$SI$1,0),0)</f>
        <v>2.4649999999999999</v>
      </c>
      <c r="S131" s="938">
        <f>VLOOKUP($D$3&amp;"_"&amp;S$3,データシート2!$A:$SI,MATCH($R$2&amp;"_"&amp;$C131,データシート2!$A$1:$SI$1,0),0)</f>
        <v>3.234</v>
      </c>
      <c r="T131" s="938">
        <f>VLOOKUP($D$3&amp;"_"&amp;T$3,データシート2!$A:$SI,MATCH($R$2&amp;"_"&amp;$C131,データシート2!$A$1:$SI$1,0),0)</f>
        <v>4.3239999999999998</v>
      </c>
      <c r="U131" s="938">
        <f>VLOOKUP($D$3&amp;"_"&amp;U$3,データシート2!$A:$SI,MATCH($R$2&amp;"_"&amp;$C131,データシート2!$A$1:$SI$1,0),0)</f>
        <v>3.5510000000000002</v>
      </c>
      <c r="V131" s="938">
        <f>VLOOKUP($D$3&amp;"_"&amp;V$3,データシート2!$A:$SI,MATCH($R$2&amp;"_"&amp;$C131,データシート2!$A$1:$SI$1,0),0)</f>
        <v>3.4670000000000001</v>
      </c>
      <c r="W131" s="938">
        <f>VLOOKUP($D$3&amp;"_"&amp;W$3,データシート2!$A:$SI,MATCH($R$2&amp;"_"&amp;$C131,データシート2!$A$1:$SI$1,0),0)</f>
        <v>3.4350000000000001</v>
      </c>
      <c r="X131" s="938">
        <f>VLOOKUP($D$3&amp;"_"&amp;X$3,データシート2!$A:$SI,MATCH($R$2&amp;"_"&amp;$C131,データシート2!$A$1:$SI$1,0),0)</f>
        <v>3.399</v>
      </c>
      <c r="Y131" s="938">
        <f>VLOOKUP($D$3&amp;"_"&amp;Y$3,データシート2!$A:$SI,MATCH($R$2&amp;"_"&amp;$C131,データシート2!$A$1:$SI$1,0),0)</f>
        <v>3.4279999999999999</v>
      </c>
      <c r="Z131" s="938">
        <f>VLOOKUP($D$3&amp;"_"&amp;Z$3,データシート2!$A:$SI,MATCH($R$2&amp;"_"&amp;$C131,データシート2!$A$1:$SI$1,0),0)</f>
        <v>2.3029999999999999</v>
      </c>
      <c r="AA131" s="938">
        <f>VLOOKUP($D$3&amp;"_"&amp;AA$3,データシート2!$A:$SI,MATCH($R$2&amp;"_"&amp;$C131,データシート2!$A$1:$SI$1,0),0)</f>
        <v>2.2810000000000001</v>
      </c>
      <c r="AB131" s="939">
        <f>VLOOKUP($D$3&amp;"_"&amp;AB$3,データシート2!$A:$SI,MATCH($R$2&amp;"_"&amp;$C131,データシート2!$A$1:$SI$1,0),0)</f>
        <v>2.5230000000000001</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61.478000000000002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61.478000000000002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2025-03-04T09:48:39Z</dcterms:created>
  <dcterms:modified xsi:type="dcterms:W3CDTF">2025-03-04T09:48:39Z</dcterms:modified>
  <cp:category/>
  <cp:contentStatus/>
</cp:coreProperties>
</file>