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4D7EBEAD-B707-4BA8-90FC-E5BBB1DCD3EF}"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<sst xmlns="http://schemas.openxmlformats.org/spreadsheetml/2006/main" count="16724" uniqueCount="2424">
  <si>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</si>
  <si>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</si>
  <si>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</si>
  <si>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</si>
  <si>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</si>
  <si>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</si>
  <si>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</si>
  <si>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</si>
  <si>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</si>
  <si>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</si>
  <si>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</si>
  <si>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</si>
  <si>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</si>
  <si>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</si>
  <si>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</si>
  <si>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</si>
  <si>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</si>
  <si>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</si>
  <si>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</si>
  <si>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</si>
  <si>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</si>
  <si>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</si>
  <si>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</si>
  <si>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</si>
  <si>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</si>
  <si>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</si>
  <si>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</si>
  <si>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</si>
  <si>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</si>
  <si>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</si>
  <si>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</si>
  <si>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</si>
  <si>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</si>
  <si>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</si>
  <si>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</si>
  <si>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</si>
  <si>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</si>
  <si>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</si>
  <si>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</si>
  <si>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</si>
  <si>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</si>
  <si>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</si>
  <si>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</si>
  <si>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</si>
  <si>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</si>
  <si>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</si>
  <si>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</si>
  <si>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</si>
  <si>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</si>
  <si>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</si>
  <si>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</si>
  <si>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</si>
  <si>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</si>
  <si>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</si>
  <si>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</si>
  <si>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</si>
  <si>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</si>
  <si>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</si>
  <si>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</si>
  <si>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</si>
  <si>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</si>
  <si>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</si>
  <si>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</si>
  <si>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</si>
  <si>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</si>
  <si>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</si>
  <si>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</si>
  <si>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</si>
  <si>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</si>
  <si>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</si>
  <si>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</si>
  <si>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</si>
  <si>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</si>
  <si>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</si>
  <si>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</si>
  <si>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</si>
  <si>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</si>
  <si>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</si>
  <si>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</si>
  <si>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</si>
  <si>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</si>
  <si>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</si>
  <si>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</si>
  <si>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</si>
  <si>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</si>
  <si>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</si>
  <si>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</si>
  <si>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</si>
  <si>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</si>
  <si>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</si>
  <si>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</si>
  <si>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</si>
  <si>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</si>
  <si>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</si>
  <si>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</si>
  <si>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</si>
  <si>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</si>
  <si>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</si>
  <si>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</si>
  <si>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</si>
  <si>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</si>
  <si>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</si>
  <si>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</si>
  <si>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</si>
  <si>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</si>
  <si>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</si>
  <si>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</si>
  <si>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</si>
  <si>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</si>
  <si>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</si>
  <si>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</si>
  <si>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</si>
  <si>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</si>
  <si>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</si>
  <si>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</si>
  <si>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</si>
  <si>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</si>
  <si>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</si>
  <si>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</si>
  <si>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</si>
  <si>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</si>
  <si>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</si>
  <si>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</si>
  <si>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</si>
  <si>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</si>
  <si>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</si>
  <si>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</si>
  <si>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</si>
  <si>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</si>
  <si>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</si>
  <si>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</si>
  <si>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</si>
  <si>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</si>
  <si>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</si>
  <si>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</si>
  <si>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</si>
  <si>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</si>
  <si>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</si>
  <si>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</si>
  <si>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</si>
  <si>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</si>
  <si>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</si>
  <si>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</si>
  <si>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</si>
  <si>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</si>
  <si>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</si>
  <si>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</si>
  <si>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</si>
  <si>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</si>
  <si>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</si>
  <si>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</si>
  <si>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</si>
  <si>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</si>
  <si>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</si>
  <si>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</si>
  <si>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</si>
  <si>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</si>
  <si>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</si>
  <si>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</si>
  <si>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</si>
  <si>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</si>
  <si>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</si>
  <si>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</si>
  <si>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</si>
  <si>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</si>
  <si>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</si>
  <si>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</si>
  <si>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</si>
  <si>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</si>
  <si>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</si>
  <si>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</si>
  <si>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</si>
  <si>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</si>
  <si>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</si>
  <si>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</si>
  <si>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</si>
  <si>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</si>
  <si>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</si>
  <si>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</si>
  <si>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</si>
  <si>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</si>
  <si>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</si>
  <si>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</si>
  <si>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</si>
  <si>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</si>
  <si>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</si>
  <si>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</si>
  <si>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</si>
  <si>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</si>
  <si>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</si>
  <si>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</si>
  <si>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</si>
  <si>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</si>
  <si>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</si>
  <si>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</si>
  <si>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</si>
  <si>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</si>
  <si>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</si>
  <si>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</si>
  <si>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</si>
  <si>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</si>
  <si>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</si>
  <si>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</si>
  <si>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</si>
  <si>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</si>
  <si>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</si>
  <si>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</si>
  <si>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</si>
  <si>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</si>
  <si>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</si>
  <si>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</si>
  <si>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</si>
  <si>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</si>
  <si>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</si>
  <si>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</si>
  <si>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</si>
  <si>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</si>
  <si>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</si>
  <si>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</si>
  <si>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</si>
  <si>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</si>
  <si>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</si>
  <si>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</si>
  <si>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</si>
  <si>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</si>
  <si>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</si>
  <si>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</si>
  <si>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</si>
  <si>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</si>
  <si>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</si>
  <si>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</si>
  <si>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</si>
  <si>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</si>
  <si>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</si>
  <si>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</si>
  <si>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</si>
  <si>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</si>
  <si>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</si>
  <si>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</si>
  <si>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</si>
  <si>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</si>
  <si>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</si>
  <si>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</si>
  <si>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</si>
  <si>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</si>
  <si>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</si>
  <si>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</si>
  <si>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</si>
  <si>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</si>
  <si>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</si>
  <si>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</si>
  <si>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</si>
  <si>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</si>
  <si>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</si>
  <si>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</si>
  <si>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</si>
  <si>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</si>
  <si>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</si>
  <si>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</si>
  <si>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</si>
  <si>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</si>
  <si>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</si>
  <si>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</si>
  <si>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</si>
  <si>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</si>
  <si>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</si>
  <si>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</si>
  <si>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</si>
  <si>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</si>
  <si>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</si>
  <si>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</si>
  <si>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</si>
  <si>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</si>
  <si>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</si>
  <si>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</si>
  <si>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</si>
  <si>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</si>
  <si>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</si>
  <si>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</si>
  <si>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</si>
  <si>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</si>
  <si>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</si>
  <si>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</si>
  <si>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</si>
  <si>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</si>
  <si>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</si>
  <si>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</si>
  <si>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</si>
  <si>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</si>
  <si>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</si>
  <si>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</si>
  <si>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</si>
  <si>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</si>
  <si>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</si>
  <si>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</si>
  <si>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</si>
  <si>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</si>
  <si>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</si>
  <si>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</si>
  <si>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</si>
  <si>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</si>
  <si>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</si>
  <si>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</si>
  <si>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</si>
  <si>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</si>
  <si>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</si>
  <si>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</si>
  <si>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</si>
  <si>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</si>
  <si>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</si>
  <si>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</si>
  <si>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</si>
  <si>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</si>
  <si>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</si>
  <si>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</si>
  <si>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</si>
  <si>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</si>
  <si>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</si>
  <si>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</si>
  <si>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</si>
  <si>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</si>
  <si>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</si>
  <si>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</si>
  <si>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</si>
  <si>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</si>
  <si>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</si>
  <si>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</si>
  <si>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</si>
  <si>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</si>
  <si>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</si>
  <si>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</si>
  <si>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</si>
  <si>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</si>
  <si>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</si>
  <si>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</si>
  <si>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</si>
  <si>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</si>
  <si>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</si>
  <si>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</si>
  <si>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</si>
  <si>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</si>
  <si>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</si>
  <si>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</si>
  <si>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</si>
  <si>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</si>
  <si>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</si>
  <si>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</si>
  <si>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</si>
  <si>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</si>
  <si>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</si>
  <si>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</si>
  <si>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</si>
  <si>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</si>
  <si>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</si>
  <si>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</si>
  <si>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</si>
  <si>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</si>
  <si>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</si>
  <si>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</si>
  <si>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</si>
  <si>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</si>
  <si>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</si>
  <si>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</si>
  <si>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</si>
  <si>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</si>
  <si>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</si>
  <si>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</si>
  <si>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</si>
  <si>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</si>
  <si>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</si>
  <si>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</si>
  <si>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</si>
  <si>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</si>
  <si>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</si>
  <si>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</si>
  <si>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</si>
  <si>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</si>
  <si>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</si>
  <si>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</si>
  <si>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</si>
  <si>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</si>
  <si>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</si>
  <si>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</si>
  <si>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</si>
  <si>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</si>
  <si>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</si>
  <si>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</si>
  <si>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</si>
  <si>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</si>
  <si>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</si>
  <si>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</si>
  <si>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</si>
  <si>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</si>
  <si>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</si>
  <si>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</si>
  <si>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</si>
  <si>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</si>
  <si>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</si>
  <si>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</si>
  <si>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</si>
  <si>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</si>
  <si>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</si>
  <si>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</si>
  <si>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</si>
  <si>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</si>
  <si>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</si>
  <si>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</si>
  <si>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</si>
  <si>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</si>
  <si>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</si>
  <si>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</si>
  <si>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</si>
  <si>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</si>
  <si>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</si>
  <si>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</si>
  <si>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</si>
  <si>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</si>
  <si>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</si>
  <si>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</si>
  <si>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</si>
  <si>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</si>
  <si>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</si>
  <si>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</si>
  <si>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</si>
  <si>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</si>
  <si>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</si>
  <si>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</si>
  <si>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</si>
  <si>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</si>
  <si>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</si>
  <si>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</si>
  <si>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</si>
  <si>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</si>
  <si>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</si>
  <si>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</si>
  <si>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</si>
  <si>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</si>
  <si>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</si>
  <si>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</si>
  <si>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</si>
  <si>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</si>
  <si>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</si>
  <si>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</si>
  <si>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</si>
  <si>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</si>
  <si>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</si>
  <si>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</si>
  <si>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</si>
  <si>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</si>
  <si>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</si>
  <si>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</si>
  <si>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</si>
  <si>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</si>
  <si>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</si>
  <si>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</si>
  <si>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</si>
  <si>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</si>
  <si>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</si>
  <si>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</si>
  <si>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</si>
  <si>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</si>
  <si>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</si>
  <si>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</si>
  <si>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</si>
  <si>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</si>
  <si>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</si>
  <si>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</si>
  <si>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</si>
  <si>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</si>
  <si>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</si>
  <si>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</si>
  <si>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</si>
  <si>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</si>
  <si>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</si>
  <si>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</si>
  <si>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</si>
  <si>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</si>
  <si>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</si>
  <si>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</si>
  <si>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</si>
  <si>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</si>
  <si>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</si>
  <si>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</si>
  <si>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</si>
  <si>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</si>
  <si>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</si>
  <si>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</si>
  <si>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</si>
  <si>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</si>
  <si>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</si>
  <si>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</si>
  <si>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</si>
  <si>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</si>
  <si>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</si>
  <si>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</si>
  <si>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</si>
  <si>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</si>
  <si>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</si>
  <si>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</si>
  <si>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</si>
  <si>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</si>
  <si>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</si>
  <si>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</si>
  <si>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</si>
  <si>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</si>
  <si>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</si>
  <si>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</si>
  <si>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</si>
  <si>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</si>
  <si>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</si>
  <si>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</si>
  <si>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</si>
  <si>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</si>
  <si>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</si>
  <si>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</si>
  <si>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</si>
  <si>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</si>
  <si>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</si>
  <si>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</si>
  <si>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</si>
  <si>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</si>
  <si>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</si>
  <si>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</si>
  <si>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</si>
  <si>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</si>
  <si>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</si>
  <si>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</si>
  <si>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</si>
  <si>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</si>
  <si>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</si>
  <si>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</si>
  <si>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</si>
  <si>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</si>
  <si>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</si>
  <si>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</si>
  <si>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</si>
  <si>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</si>
  <si>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</si>
  <si>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</si>
  <si>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</si>
  <si>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</si>
  <si>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</si>
  <si>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</si>
  <si>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</si>
  <si>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</si>
  <si>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</si>
  <si>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</si>
  <si>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</si>
  <si>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</si>
  <si>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</si>
  <si>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</si>
  <si>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</si>
  <si>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</si>
  <si>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</si>
  <si>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</si>
  <si>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</si>
  <si>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</si>
  <si>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</si>
  <si>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</si>
  <si>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</si>
  <si>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</si>
  <si>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</si>
  <si>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</si>
  <si>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</si>
  <si>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</si>
  <si>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</si>
  <si>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</si>
  <si>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</si>
  <si>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</si>
  <si>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</si>
  <si>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</si>
  <si>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</si>
  <si>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</si>
  <si>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</si>
  <si>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</si>
  <si>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</si>
  <si>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</si>
  <si>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</si>
  <si>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</si>
  <si>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</si>
  <si>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</si>
  <si>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</si>
  <si>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</si>
  <si>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</si>
  <si>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</si>
  <si>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</si>
  <si>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</si>
  <si>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</si>
  <si>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</si>
  <si>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</si>
  <si>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</si>
  <si>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</si>
  <si>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</si>
  <si>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</si>
  <si>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</si>
  <si>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</si>
  <si>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</si>
  <si>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</si>
  <si>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</si>
  <si>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</si>
  <si>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</si>
  <si>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</si>
  <si>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</si>
  <si>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</si>
  <si>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</si>
  <si>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</si>
  <si>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</si>
  <si>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</si>
  <si>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</si>
  <si>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</si>
  <si>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</si>
  <si>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</si>
  <si>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</si>
  <si>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</si>
  <si>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</si>
  <si>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</si>
  <si>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</si>
  <si>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</si>
  <si>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</si>
  <si>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</si>
  <si>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</si>
  <si>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</si>
  <si>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</si>
  <si>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</si>
  <si>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</si>
  <si>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</si>
  <si>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</si>
  <si>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</si>
  <si>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</si>
  <si>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</si>
  <si>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</si>
  <si>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</si>
  <si>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</si>
  <si>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</si>
  <si>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</si>
  <si>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</si>
  <si>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</si>
  <si>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</si>
  <si>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</si>
  <si>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</si>
  <si>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</si>
  <si>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</si>
  <si>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</si>
  <si>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</si>
  <si>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</si>
  <si>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</si>
  <si>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</si>
  <si>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</si>
  <si>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</si>
  <si>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</si>
  <si>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</si>
  <si>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</si>
  <si>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</si>
  <si>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</si>
  <si>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</si>
  <si>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</si>
  <si>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</si>
  <si>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</si>
  <si>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</si>
  <si>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</si>
  <si>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</si>
  <si>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</si>
  <si>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</si>
  <si>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</si>
  <si>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</si>
  <si>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</si>
  <si>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</si>
  <si>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</si>
  <si>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</si>
  <si>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</si>
  <si>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</si>
  <si>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</si>
  <si>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</si>
  <si>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</si>
  <si>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</si>
  <si>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</si>
  <si>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</si>
  <si>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</si>
  <si>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</si>
  <si>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</si>
  <si>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</si>
  <si>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</si>
  <si>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</si>
  <si>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</si>
  <si>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</si>
  <si>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</si>
  <si>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</si>
  <si>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</si>
  <si>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</si>
  <si>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</si>
  <si>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</si>
  <si>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</si>
  <si>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</si>
  <si>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</si>
  <si>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</si>
  <si>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</si>
  <si>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</si>
  <si>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</si>
  <si>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</si>
  <si>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</si>
  <si>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</si>
  <si>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</si>
  <si>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</si>
  <si>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</si>
  <si>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</si>
  <si>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</si>
  <si>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</si>
  <si>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</si>
  <si>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</si>
  <si>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</si>
  <si>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</si>
  <si>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</si>
  <si>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</si>
  <si>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</si>
  <si>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</si>
  <si>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</si>
  <si>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</si>
  <si>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</si>
  <si>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</si>
  <si>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</si>
  <si>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</si>
  <si>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</si>
  <si>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</si>
  <si>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</si>
  <si>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</si>
  <si>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</si>
  <si>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</si>
  <si>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</si>
  <si>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</si>
  <si>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</si>
  <si>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</si>
  <si>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</si>
  <si>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</si>
  <si>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</si>
  <si>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</si>
  <si>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</si>
  <si>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</si>
  <si>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</si>
  <si>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</si>
  <si>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</si>
  <si>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</si>
  <si>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</si>
  <si>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</si>
  <si>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</si>
  <si>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</si>
  <si>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</si>
  <si>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</si>
  <si>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</si>
  <si>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</si>
  <si>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</si>
  <si>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</si>
  <si>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</si>
  <si>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</si>
  <si>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</si>
  <si>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</si>
  <si>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</si>
  <si>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</si>
  <si>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</si>
  <si>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</si>
  <si>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</si>
  <si>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</si>
  <si>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</si>
  <si>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</si>
  <si>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</si>
  <si>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</si>
  <si>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</si>
  <si>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</si>
  <si>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</si>
  <si>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</si>
  <si>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</si>
  <si>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</si>
  <si>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</si>
  <si>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</si>
  <si>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</si>
  <si>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</si>
  <si>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</si>
  <si>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</si>
  <si>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</si>
  <si>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</si>
  <si>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</si>
  <si>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</si>
  <si>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</si>
  <si>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</si>
  <si>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</si>
  <si>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</si>
  <si>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</si>
  <si>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</si>
  <si>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</si>
  <si>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</si>
  <si>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</si>
  <si>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</si>
  <si>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</si>
  <si>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</si>
  <si>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</si>
  <si>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</si>
  <si>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</si>
  <si>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</si>
  <si>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</si>
  <si>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</si>
  <si>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</si>
  <si>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</si>
  <si>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</si>
  <si>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</si>
  <si>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</si>
  <si>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</si>
  <si>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</si>
  <si>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</si>
  <si>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</si>
  <si>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</si>
  <si>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</si>
  <si>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</si>
  <si>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</si>
  <si>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</si>
  <si>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</si>
  <si>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</si>
  <si>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</si>
  <si>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</si>
  <si>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</si>
  <si>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</si>
  <si>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</si>
  <si>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</si>
  <si>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</si>
  <si>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</si>
  <si>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</si>
  <si>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</si>
  <si>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</si>
  <si>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</si>
  <si>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</si>
  <si>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</si>
  <si>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</si>
  <si>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</si>
  <si>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</si>
  <si>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</si>
  <si>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</si>
  <si>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</si>
  <si>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</si>
  <si>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</si>
  <si>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</si>
  <si>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</si>
  <si>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</si>
  <si>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</si>
  <si>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</si>
  <si>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</si>
  <si>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</si>
  <si>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</si>
  <si>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</si>
  <si>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</si>
  <si>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</si>
  <si>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</si>
  <si>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</si>
  <si>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</si>
  <si>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</si>
  <si>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</si>
  <si>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</si>
  <si>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</si>
  <si>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</si>
  <si>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</si>
  <si>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</si>
  <si>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</si>
  <si>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</si>
  <si>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</si>
  <si>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</si>
  <si>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</si>
  <si>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</si>
  <si>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</si>
  <si>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</si>
  <si>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</si>
  <si>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</si>
  <si>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</si>
  <si>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</si>
  <si>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</si>
  <si>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</si>
  <si>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</si>
  <si>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</si>
  <si>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</si>
  <si>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</si>
  <si>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</si>
  <si>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</si>
  <si>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</si>
  <si>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</si>
  <si>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</si>
  <si>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</si>
  <si>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</si>
  <si>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</si>
  <si>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</si>
  <si>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</si>
  <si>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</si>
  <si>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</si>
  <si>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</si>
  <si>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</si>
  <si>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</si>
  <si>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</si>
  <si>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</si>
  <si>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</si>
  <si>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</si>
  <si>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</si>
  <si>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</si>
  <si>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</si>
  <si>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</si>
  <si>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</si>
  <si>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</si>
  <si>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</si>
  <si>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</si>
  <si>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</si>
  <si>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</si>
  <si>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</si>
  <si>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</si>
  <si>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</si>
  <si>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</si>
  <si>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</si>
  <si>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</si>
  <si>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</si>
  <si>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</si>
  <si>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</si>
  <si>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</si>
  <si>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</si>
  <si>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</si>
  <si>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</si>
  <si>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</si>
  <si>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</si>
  <si>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</si>
  <si>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</si>
  <si>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</si>
  <si>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</si>
  <si>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</si>
  <si>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</si>
  <si>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</si>
  <si>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</si>
  <si>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</si>
  <si>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</si>
  <si>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</si>
  <si>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</si>
  <si>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</si>
  <si>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</si>
  <si>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</si>
  <si>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</si>
  <si>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</si>
  <si>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</si>
  <si>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</si>
  <si>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</si>
  <si>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</si>
  <si>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</si>
  <si>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</si>
  <si>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</si>
  <si>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</si>
  <si>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</si>
  <si>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</si>
  <si>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</si>
  <si>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</si>
  <si>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</si>
  <si>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</si>
  <si>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</si>
  <si>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</si>
  <si>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</si>
  <si>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</si>
  <si>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</si>
  <si>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</si>
  <si>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</si>
  <si>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</si>
  <si>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</si>
  <si>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</si>
  <si>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</si>
  <si>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</si>
  <si>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</si>
  <si>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</si>
  <si>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</si>
  <si>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</si>
  <si>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</si>
  <si>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</si>
  <si>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</si>
  <si>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</si>
  <si>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</si>
  <si>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</si>
  <si>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</si>
  <si>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</si>
  <si>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</si>
  <si>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</si>
  <si>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</si>
  <si>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</si>
  <si>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</si>
  <si>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</si>
  <si>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</si>
  <si>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</si>
  <si>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</si>
  <si>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</si>
  <si>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</si>
  <si>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</si>
  <si>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</si>
  <si>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</si>
  <si>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</si>
  <si>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</si>
  <si>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</si>
  <si>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</si>
  <si>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</si>
  <si>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</si>
  <si>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</si>
  <si>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</si>
  <si>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</si>
  <si>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</si>
  <si>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</si>
  <si>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</si>
  <si>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</si>
  <si>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</si>
  <si>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</si>
  <si>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</si>
  <si>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</si>
  <si>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</si>
  <si>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</si>
  <si>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</si>
  <si>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</si>
  <si>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</si>
  <si>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</si>
  <si>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</si>
  <si>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</si>
  <si>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</si>
  <si>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</si>
  <si>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</si>
  <si>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</si>
  <si>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</si>
  <si>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</si>
  <si>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</si>
  <si>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</si>
  <si>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</si>
  <si>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</si>
  <si>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</si>
  <si>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</si>
  <si>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</si>
  <si>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</si>
  <si>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</si>
  <si>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</si>
  <si>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</si>
  <si>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</si>
  <si>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</si>
  <si>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</si>
  <si>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</si>
  <si>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</si>
  <si>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</si>
  <si>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</si>
  <si>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</si>
  <si>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</si>
  <si>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</si>
  <si>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</si>
  <si>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</si>
  <si>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</si>
  <si>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</si>
  <si>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</si>
  <si>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</si>
  <si>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</si>
  <si>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</si>
  <si>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</si>
  <si>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</si>
  <si>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</si>
  <si>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</si>
  <si>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</si>
  <si>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</si>
  <si>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</si>
  <si>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</si>
  <si>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</si>
  <si>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</si>
  <si>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</si>
  <si>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</si>
  <si>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</si>
  <si>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</si>
  <si>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</si>
  <si>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</si>
  <si>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</si>
  <si>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</si>
  <si>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</si>
  <si>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</si>
  <si>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</si>
  <si>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</si>
  <si>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</si>
  <si>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</si>
  <si>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</si>
  <si>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</si>
  <si>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</si>
  <si>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</si>
  <si>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</si>
  <si>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</si>
  <si>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</si>
  <si>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</si>
  <si>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</si>
  <si>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</si>
  <si>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</si>
  <si>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</si>
  <si>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</si>
  <si>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</si>
  <si>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</si>
  <si>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</si>
  <si>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</si>
  <si>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</si>
  <si>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</si>
  <si>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</si>
  <si>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</si>
  <si>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</si>
  <si>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</si>
  <si>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</si>
  <si>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</si>
  <si>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</si>
  <si>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</si>
  <si>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</si>
  <si>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</si>
  <si>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</si>
  <si>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</si>
  <si>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</si>
  <si>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</si>
  <si>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</si>
  <si>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</si>
  <si>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</si>
  <si>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</si>
  <si>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</si>
  <si>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</si>
  <si>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</si>
  <si>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</si>
  <si>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</si>
  <si>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</si>
  <si>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</si>
  <si>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</si>
  <si>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</si>
  <si>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</si>
  <si>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</si>
  <si>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</si>
  <si>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</si>
  <si>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</si>
  <si>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</si>
  <si>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</si>
  <si>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</si>
  <si>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</si>
  <si>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</si>
  <si>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</si>
  <si>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</si>
  <si>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</si>
  <si>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</si>
  <si>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</si>
  <si>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</si>
  <si>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</si>
  <si>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</si>
  <si>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</si>
  <si>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</si>
  <si>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</si>
  <si>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</si>
  <si>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</si>
  <si>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</si>
  <si>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</si>
  <si>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</si>
  <si>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</si>
  <si>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</si>
  <si>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</si>
  <si>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</si>
  <si>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</si>
  <si>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</si>
  <si>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</si>
  <si>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</si>
  <si>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</si>
  <si>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</si>
  <si>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</si>
  <si>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</si>
  <si>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</si>
  <si>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</si>
  <si>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</si>
  <si>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</si>
  <si>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</si>
  <si>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</si>
  <si>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</si>
  <si>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</si>
  <si>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</si>
  <si>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</si>
  <si>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</si>
  <si>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</si>
  <si>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</si>
  <si>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</si>
  <si>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</si>
  <si>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</si>
  <si>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</si>
  <si>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</si>
  <si>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</si>
  <si>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</si>
  <si>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</si>
  <si>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</si>
  <si>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</si>
  <si>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</si>
  <si>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</si>
  <si>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</si>
  <si>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</si>
  <si>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</si>
  <si>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</si>
  <si>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</si>
  <si>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</si>
  <si>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</si>
  <si>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</si>
  <si>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</si>
  <si>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</si>
  <si>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</si>
  <si>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</si>
  <si>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</si>
  <si>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</si>
  <si>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</si>
  <si>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</si>
  <si>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</si>
  <si>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</si>
  <si>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</si>
  <si>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</si>
  <si>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</si>
  <si>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</si>
  <si>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</si>
  <si>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</si>
  <si>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</si>
  <si>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</si>
  <si>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</si>
  <si>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</si>
  <si>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</si>
  <si>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</si>
  <si>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</si>
  <si>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</si>
  <si>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</si>
  <si>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</si>
  <si>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</si>
  <si>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</si>
  <si>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</si>
  <si>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</si>
  <si>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</si>
  <si>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</si>
  <si>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</si>
  <si>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</si>
  <si>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</si>
  <si>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</si>
  <si>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</si>
  <si>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</si>
  <si>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</si>
  <si>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</si>
  <si>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</si>
  <si>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</si>
  <si>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</si>
  <si>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</si>
  <si>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</si>
  <si>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</si>
  <si>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</si>
  <si>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</si>
  <si>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</si>
  <si>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</si>
  <si>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</si>
  <si>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</si>
  <si>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</si>
  <si>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</si>
  <si>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</si>
  <si>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</si>
  <si>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</si>
  <si>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</si>
  <si>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</si>
  <si>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</si>
  <si>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</si>
  <si>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</si>
  <si>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</si>
  <si>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</si>
  <si>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</si>
  <si>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</si>
  <si>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</si>
  <si>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</si>
  <si>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</si>
  <si>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</si>
  <si>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</si>
  <si>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</si>
  <si>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</si>
  <si>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</si>
  <si>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</si>
  <si>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</si>
  <si>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</si>
  <si>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</si>
  <si>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</si>
  <si>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</si>
  <si>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</si>
  <si>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</si>
  <si>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</si>
  <si>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</si>
  <si>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</si>
  <si>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</si>
  <si>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</si>
  <si>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</si>
  <si>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</si>
  <si>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</si>
  <si>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</si>
  <si>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</si>
  <si>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</si>
  <si>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</si>
  <si>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</si>
  <si>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</si>
  <si>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</si>
  <si>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</si>
  <si>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</si>
  <si>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</si>
  <si>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</si>
  <si>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</si>
  <si>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</si>
  <si>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</si>
  <si>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</si>
  <si>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</si>
  <si>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</si>
  <si>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</si>
  <si>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</si>
  <si>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</si>
  <si>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</si>
  <si>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</si>
  <si>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</si>
  <si>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</si>
  <si>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</si>
  <si>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</si>
  <si>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</si>
  <si>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</si>
  <si>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</si>
  <si>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</si>
  <si>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</si>
  <si>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</si>
  <si>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</si>
  <si>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</si>
  <si>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</si>
  <si>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</si>
  <si>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</si>
  <si>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</si>
  <si>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</si>
  <si>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</si>
  <si>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</si>
  <si>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</si>
  <si>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</si>
  <si>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</si>
  <si>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</si>
  <si>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</si>
  <si>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</si>
  <si>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</si>
  <si>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</si>
  <si>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</si>
  <si>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</si>
  <si>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</si>
  <si>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</si>
  <si>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</si>
  <si>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</si>
  <si>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</si>
  <si>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</si>
  <si>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</si>
  <si>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</si>
  <si>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</si>
  <si>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</si>
  <si>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</si>
  <si>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</si>
  <si>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</si>
  <si>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</si>
  <si>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</si>
  <si>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</si>
  <si>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</si>
  <si>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</si>
  <si>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</si>
  <si>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</si>
  <si>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</si>
  <si>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</si>
  <si>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</si>
  <si>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</si>
  <si>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</si>
  <si>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</si>
  <si>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</si>
  <si>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</si>
  <si>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</si>
  <si>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</si>
  <si>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</si>
  <si>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</si>
  <si>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</si>
  <si>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</si>
  <si>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</si>
  <si>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</si>
  <si>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</si>
  <si>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</si>
  <si>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</si>
  <si>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</si>
  <si>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</si>
  <si>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</si>
  <si>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</si>
  <si>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</si>
  <si>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</si>
  <si>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</si>
  <si>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</si>
  <si>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</si>
  <si>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</si>
  <si>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</si>
  <si>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</si>
  <si>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</si>
  <si>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</si>
  <si>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</si>
  <si>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</si>
  <si>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</si>
  <si>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</si>
  <si>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</si>
  <si>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</si>
  <si>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</si>
  <si>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</si>
  <si>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</si>
  <si>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</si>
  <si>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</si>
  <si>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</si>
  <si>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</si>
  <si>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</si>
  <si>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</si>
  <si>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</si>
  <si>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</si>
  <si>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</si>
  <si>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</si>
  <si>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</si>
  <si>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</si>
  <si>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</si>
  <si>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</si>
  <si>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</si>
  <si>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</si>
  <si>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</si>
  <si>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</si>
  <si>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</si>
  <si>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</si>
  <si>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</si>
  <si>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</si>
  <si>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</si>
  <si>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</si>
  <si>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</si>
  <si>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</si>
  <si>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</si>
  <si>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</si>
  <si>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</si>
  <si>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</si>
  <si>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</si>
  <si>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</si>
  <si>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</si>
  <si>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</si>
  <si>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</si>
  <si>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</si>
  <si>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</si>
  <si>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</si>
  <si>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</si>
  <si>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</si>
  <si>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</si>
  <si>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</si>
  <si>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</si>
  <si>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</si>
  <si>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</si>
  <si>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</si>
  <si>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</si>
  <si>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</si>
  <si>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</si>
  <si>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</si>
  <si>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</si>
  <si>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</si>
  <si>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</si>
  <si>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</si>
  <si>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</si>
  <si>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</si>
  <si>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</si>
  <si>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</si>
  <si>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</si>
  <si>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</si>
  <si>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</si>
  <si>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</si>
  <si>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</si>
  <si>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</si>
  <si>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</si>
  <si>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</si>
  <si>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</si>
  <si>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</si>
  <si>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</si>
  <si>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</si>
  <si>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</si>
  <si>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</si>
  <si>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</si>
  <si>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</si>
  <si>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</si>
  <si>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</si>
  <si>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</si>
  <si>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</si>
  <si>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</si>
  <si>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</si>
  <si>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</si>
  <si>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</si>
  <si>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</si>
  <si>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</si>
  <si>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</si>
  <si>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</si>
  <si>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</si>
  <si>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</si>
  <si>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</si>
  <si>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</si>
  <si>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</si>
  <si>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</si>
  <si>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</si>
  <si>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</si>
  <si>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</si>
  <si>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</si>
  <si>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</si>
  <si>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</si>
  <si>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</si>
  <si>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</si>
  <si>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</si>
  <si>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</si>
  <si>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</si>
  <si>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</si>
  <si>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</si>
  <si>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</si>
  <si>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</si>
  <si>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</si>
  <si>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</si>
  <si>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</si>
  <si>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</si>
  <si>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</si>
  <si>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</si>
  <si>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</si>
  <si>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</si>
  <si>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</si>
  <si>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</si>
  <si>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</si>
  <si>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</si>
  <si>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</si>
  <si>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</si>
  <si>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</si>
  <si>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</si>
  <si>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</si>
  <si>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</si>
  <si>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</si>
  <si>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</si>
  <si>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</si>
  <si>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</si>
  <si>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</si>
  <si>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</si>
  <si>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</si>
  <si>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</si>
  <si>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</si>
  <si>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</si>
  <si>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</si>
  <si>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</si>
  <si>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</si>
  <si>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</si>
  <si>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</si>
  <si>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</si>
  <si>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</si>
  <si>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</si>
  <si>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</si>
  <si>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</si>
  <si>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</si>
  <si>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</si>
  <si>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</si>
  <si>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</si>
  <si>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</si>
  <si>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</si>
  <si>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</si>
  <si>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</si>
  <si>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</si>
  <si>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</si>
  <si>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</si>
  <si>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</si>
  <si>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</si>
  <si>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</si>
  <si>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</si>
  <si>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</si>
  <si>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</si>
  <si>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26100</t>
  </si>
  <si>
    <t>京都市</t>
  </si>
  <si>
    <t>26100_令和4年度</t>
  </si>
  <si>
    <t>26100_令和6年度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</si>
  <si>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</si>
  <si>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</si>
  <si>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</si>
  <si>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</si>
  <si>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</si>
  <si>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</si>
  <si>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</si>
  <si>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</si>
  <si>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</si>
  <si>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</si>
  <si>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</si>
  <si>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</si>
  <si>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</si>
  <si>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</si>
  <si>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01235_令和6年度</t>
  </si>
  <si>
    <t>01235</t>
  </si>
  <si>
    <t>石狩市</t>
  </si>
  <si>
    <t>01234_令和6年度</t>
  </si>
  <si>
    <t>01234</t>
  </si>
  <si>
    <t>北広島市</t>
  </si>
  <si>
    <t>_令和6年度</t>
  </si>
  <si>
    <t>市区町村コード_令和4年度</t>
  </si>
  <si>
    <t>01235_令和4年度</t>
  </si>
  <si>
    <t>01234_令和4年度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</si>
  <si>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</si>
  <si>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</si>
  <si>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</si>
  <si>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</si>
  <si>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</si>
  <si>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</si>
  <si>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</si>
  <si>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</si>
  <si>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</si>
  <si>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</si>
  <si>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</si>
  <si>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</si>
  <si>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</si>
  <si>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</si>
  <si>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</si>
  <si>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</si>
  <si>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</si>
  <si>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</si>
  <si>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</si>
  <si>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</si>
  <si>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</si>
  <si>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</si>
  <si>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</si>
  <si>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</si>
  <si>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</si>
  <si>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</si>
  <si>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</si>
  <si>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</si>
  <si>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</si>
  <si>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</si>
  <si>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</si>
  <si>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</si>
  <si>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</si>
  <si>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</si>
  <si>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</si>
  <si>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</si>
  <si>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</si>
  <si>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</si>
  <si>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</si>
  <si>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</si>
  <si>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</si>
  <si>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</si>
  <si>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</si>
  <si>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</si>
  <si>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</si>
  <si>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</si>
  <si>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</si>
  <si>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</si>
  <si>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</si>
  <si>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</si>
  <si>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</si>
  <si>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</si>
  <si>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</si>
  <si>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</si>
  <si>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</si>
  <si>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</si>
  <si>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</si>
  <si>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伊達市</t>
  </si>
  <si>
    <t>26202</t>
  </si>
  <si>
    <t>舞鶴市</t>
  </si>
  <si>
    <t>26202_令和4年度</t>
  </si>
  <si>
    <t>26202_令和6年度</t>
  </si>
  <si>
    <t>26201</t>
  </si>
  <si>
    <t>福知山市</t>
  </si>
  <si>
    <t>26201_令和4年度</t>
  </si>
  <si>
    <t>26201_令和6年度</t>
  </si>
  <si>
    <t>26207</t>
  </si>
  <si>
    <t>城陽市</t>
  </si>
  <si>
    <t>26207_令和4年度</t>
  </si>
  <si>
    <t>26207_令和6年度</t>
  </si>
  <si>
    <t>26204</t>
  </si>
  <si>
    <t>宇治市</t>
  </si>
  <si>
    <t>26204_令和4年度</t>
  </si>
  <si>
    <t>26204_令和6年度</t>
  </si>
  <si>
    <t>26203</t>
  </si>
  <si>
    <t>綾部市</t>
  </si>
  <si>
    <t>26203_令和4年度</t>
  </si>
  <si>
    <t>26203_令和6年度</t>
  </si>
  <si>
    <t>26465</t>
  </si>
  <si>
    <t>与謝野町</t>
  </si>
  <si>
    <t>26465_令和4年度</t>
  </si>
  <si>
    <t>26465_令和6年度</t>
  </si>
  <si>
    <t>26366</t>
  </si>
  <si>
    <t>精華町</t>
  </si>
  <si>
    <t>26366_令和4年度</t>
  </si>
  <si>
    <t>26366_令和6年度</t>
  </si>
  <si>
    <t>26322</t>
  </si>
  <si>
    <t>久御山町</t>
  </si>
  <si>
    <t>26322_令和4年度</t>
  </si>
  <si>
    <t>26322_令和6年度</t>
  </si>
  <si>
    <t>26367</t>
  </si>
  <si>
    <t>南山城村</t>
  </si>
  <si>
    <t>26367_令和4年度</t>
  </si>
  <si>
    <t>26367_令和6年度</t>
  </si>
  <si>
    <t>26211</t>
  </si>
  <si>
    <t>京田辺市</t>
  </si>
  <si>
    <t>26211_令和4年度</t>
  </si>
  <si>
    <t>26211_令和6年度</t>
  </si>
  <si>
    <t>26210</t>
  </si>
  <si>
    <t>八幡市</t>
  </si>
  <si>
    <t>26210_令和4年度</t>
  </si>
  <si>
    <t>26210_令和6年度</t>
  </si>
  <si>
    <t>04205_平成2年度</t>
  </si>
  <si>
    <t>04205</t>
  </si>
  <si>
    <t>気仙沼市</t>
  </si>
  <si>
    <t>04205_平成17年度</t>
  </si>
  <si>
    <t>04205_平成18年度</t>
  </si>
  <si>
    <t>04205_平成19年度</t>
  </si>
  <si>
    <t>04205_平成20年度</t>
  </si>
  <si>
    <t>04205_平成21年度</t>
  </si>
  <si>
    <t>04205_平成22年度</t>
  </si>
  <si>
    <t>04205_平成23年度</t>
  </si>
  <si>
    <t>04205_平成24年度</t>
  </si>
  <si>
    <t>04205_平成25年度</t>
  </si>
  <si>
    <t>04205_平成26年度</t>
  </si>
  <si>
    <t>04205_平成27年度</t>
  </si>
  <si>
    <t>04205_平成28年度</t>
  </si>
  <si>
    <t>04205_平成29年度</t>
  </si>
  <si>
    <t>04205_平成30年度</t>
  </si>
  <si>
    <t>04205_令和元年度</t>
  </si>
  <si>
    <t>04205_令和2年度</t>
  </si>
  <si>
    <t>04205_令和3年度</t>
  </si>
  <si>
    <t>04205_令和4年度</t>
  </si>
  <si>
    <t>04205_令和5年度</t>
  </si>
  <si>
    <t>04205_令和6年度</t>
  </si>
  <si>
    <t>01235_平成2年度</t>
  </si>
  <si>
    <t>01235_平成17年度</t>
  </si>
  <si>
    <t>01235_平成18年度</t>
  </si>
  <si>
    <t>01235_平成19年度</t>
  </si>
  <si>
    <t>01235_平成20年度</t>
  </si>
  <si>
    <t>01235_平成21年度</t>
  </si>
  <si>
    <t>01235_平成22年度</t>
  </si>
  <si>
    <t>01235_平成23年度</t>
  </si>
  <si>
    <t>01235_平成24年度</t>
  </si>
  <si>
    <t>01235_平成25年度</t>
  </si>
  <si>
    <t>01235_平成26年度</t>
  </si>
  <si>
    <t>01235_平成27年度</t>
  </si>
  <si>
    <t>01235_平成28年度</t>
  </si>
  <si>
    <t>01235_平成29年度</t>
  </si>
  <si>
    <t>01235_平成30年度</t>
  </si>
  <si>
    <t>01235_令和元年度</t>
  </si>
  <si>
    <t>01235_令和2年度</t>
  </si>
  <si>
    <t>01235_令和3年度</t>
  </si>
  <si>
    <t>01235_令和5年度</t>
  </si>
  <si>
    <t>21211_平成2年度</t>
  </si>
  <si>
    <t>21211</t>
  </si>
  <si>
    <t>美濃加茂市</t>
  </si>
  <si>
    <t>21211_平成17年度</t>
  </si>
  <si>
    <t>21211_平成18年度</t>
  </si>
  <si>
    <t>21211_平成19年度</t>
  </si>
  <si>
    <t>21211_平成20年度</t>
  </si>
  <si>
    <t>21211_平成21年度</t>
  </si>
  <si>
    <t>21211_平成22年度</t>
  </si>
  <si>
    <t>21211_平成23年度</t>
  </si>
  <si>
    <t>21211_平成24年度</t>
  </si>
  <si>
    <t>21211_平成25年度</t>
  </si>
  <si>
    <t>21211_平成26年度</t>
  </si>
  <si>
    <t>21211_平成27年度</t>
  </si>
  <si>
    <t>21211_平成28年度</t>
  </si>
  <si>
    <t>21211_平成29年度</t>
  </si>
  <si>
    <t>21211_平成30年度</t>
  </si>
  <si>
    <t>21211_令和元年度</t>
  </si>
  <si>
    <t>21211_令和2年度</t>
  </si>
  <si>
    <t>21211_令和3年度</t>
  </si>
  <si>
    <t>21211_令和4年度</t>
  </si>
  <si>
    <t>21211_令和5年度</t>
  </si>
  <si>
    <t>21211_令和6年度</t>
  </si>
  <si>
    <t>37205_平成2年度</t>
  </si>
  <si>
    <t>37205</t>
  </si>
  <si>
    <t>観音寺市</t>
  </si>
  <si>
    <t>37205_平成17年度</t>
  </si>
  <si>
    <t>37205_平成18年度</t>
  </si>
  <si>
    <t>37205_平成19年度</t>
  </si>
  <si>
    <t>37205_平成20年度</t>
  </si>
  <si>
    <t>37205_平成21年度</t>
  </si>
  <si>
    <t>37205_平成22年度</t>
  </si>
  <si>
    <t>37205_平成23年度</t>
  </si>
  <si>
    <t>37205_平成24年度</t>
  </si>
  <si>
    <t>37205_平成25年度</t>
  </si>
  <si>
    <t>37205_平成26年度</t>
  </si>
  <si>
    <t>37205_平成27年度</t>
  </si>
  <si>
    <t>37205_平成28年度</t>
  </si>
  <si>
    <t>37205_平成29年度</t>
  </si>
  <si>
    <t>37205_平成30年度</t>
  </si>
  <si>
    <t>37205_令和元年度</t>
  </si>
  <si>
    <t>37205_令和2年度</t>
  </si>
  <si>
    <t>37205_令和3年度</t>
  </si>
  <si>
    <t>37205_令和4年度</t>
  </si>
  <si>
    <t>37205_令和5年度</t>
  </si>
  <si>
    <t>37205_令和6年度</t>
  </si>
  <si>
    <t>43213_平成2年度</t>
  </si>
  <si>
    <t>43213</t>
  </si>
  <si>
    <t>宇城市</t>
  </si>
  <si>
    <t>43213_平成17年度</t>
  </si>
  <si>
    <t>43213_平成18年度</t>
  </si>
  <si>
    <t>43213_平成19年度</t>
  </si>
  <si>
    <t>43213_平成20年度</t>
  </si>
  <si>
    <t>43213_平成21年度</t>
  </si>
  <si>
    <t>43213_平成22年度</t>
  </si>
  <si>
    <t>43213_平成23年度</t>
  </si>
  <si>
    <t>43213_平成24年度</t>
  </si>
  <si>
    <t>43213_平成25年度</t>
  </si>
  <si>
    <t>43213_平成26年度</t>
  </si>
  <si>
    <t>43213_平成27年度</t>
  </si>
  <si>
    <t>43213_平成28年度</t>
  </si>
  <si>
    <t>43213_平成29年度</t>
  </si>
  <si>
    <t>43213_平成30年度</t>
  </si>
  <si>
    <t>43213_令和元年度</t>
  </si>
  <si>
    <t>43213_令和2年度</t>
  </si>
  <si>
    <t>43213_令和3年度</t>
  </si>
  <si>
    <t>43213_令和4年度</t>
  </si>
  <si>
    <t>43213_令和5年度</t>
  </si>
  <si>
    <t>43213_令和6年度</t>
  </si>
  <si>
    <t>01234_平成2年度</t>
  </si>
  <si>
    <t>01234_平成17年度</t>
  </si>
  <si>
    <t>01234_平成18年度</t>
  </si>
  <si>
    <t>01234_平成19年度</t>
  </si>
  <si>
    <t>01234_平成20年度</t>
  </si>
  <si>
    <t>01234_平成21年度</t>
  </si>
  <si>
    <t>01234_平成22年度</t>
  </si>
  <si>
    <t>01234_平成23年度</t>
  </si>
  <si>
    <t>01234_平成24年度</t>
  </si>
  <si>
    <t>01234_平成25年度</t>
  </si>
  <si>
    <t>01234_平成26年度</t>
  </si>
  <si>
    <t>01234_平成27年度</t>
  </si>
  <si>
    <t>01234_平成28年度</t>
  </si>
  <si>
    <t>01234_平成29年度</t>
  </si>
  <si>
    <t>01234_平成30年度</t>
  </si>
  <si>
    <t>01234_令和元年度</t>
  </si>
  <si>
    <t>01234_令和2年度</t>
  </si>
  <si>
    <t>01234_令和3年度</t>
  </si>
  <si>
    <t>01234_令和5年度</t>
  </si>
  <si>
    <t>12213_平成2年度</t>
  </si>
  <si>
    <t>12213</t>
  </si>
  <si>
    <t>東金市</t>
  </si>
  <si>
    <t>12213_平成17年度</t>
  </si>
  <si>
    <t>12213_平成18年度</t>
  </si>
  <si>
    <t>12213_平成19年度</t>
  </si>
  <si>
    <t>12213_平成20年度</t>
  </si>
  <si>
    <t>12213_平成21年度</t>
  </si>
  <si>
    <t>12213_平成22年度</t>
  </si>
  <si>
    <t>12213_平成23年度</t>
  </si>
  <si>
    <t>12213_平成24年度</t>
  </si>
  <si>
    <t>12213_平成25年度</t>
  </si>
  <si>
    <t>12213_平成26年度</t>
  </si>
  <si>
    <t>12213_平成27年度</t>
  </si>
  <si>
    <t>12213_平成28年度</t>
  </si>
  <si>
    <t>12213_平成29年度</t>
  </si>
  <si>
    <t>12213_平成30年度</t>
  </si>
  <si>
    <t>12213_令和元年度</t>
  </si>
  <si>
    <t>12213_令和2年度</t>
  </si>
  <si>
    <t>12213_令和3年度</t>
  </si>
  <si>
    <t>12213_令和4年度</t>
  </si>
  <si>
    <t>12213_令和5年度</t>
  </si>
  <si>
    <t>12213_令和6年度</t>
  </si>
  <si>
    <t>35207_平成2年度</t>
  </si>
  <si>
    <t>35207</t>
  </si>
  <si>
    <t>下松市</t>
  </si>
  <si>
    <t>35207_平成17年度</t>
  </si>
  <si>
    <t>35207_平成18年度</t>
  </si>
  <si>
    <t>35207_平成19年度</t>
  </si>
  <si>
    <t>35207_平成20年度</t>
  </si>
  <si>
    <t>35207_平成21年度</t>
  </si>
  <si>
    <t>35207_平成22年度</t>
  </si>
  <si>
    <t>35207_平成23年度</t>
  </si>
  <si>
    <t>35207_平成24年度</t>
  </si>
  <si>
    <t>35207_平成25年度</t>
  </si>
  <si>
    <t>35207_平成26年度</t>
  </si>
  <si>
    <t>35207_平成27年度</t>
  </si>
  <si>
    <t>35207_平成28年度</t>
  </si>
  <si>
    <t>35207_平成29年度</t>
  </si>
  <si>
    <t>35207_平成30年度</t>
  </si>
  <si>
    <t>35207_令和元年度</t>
  </si>
  <si>
    <t>35207_令和2年度</t>
  </si>
  <si>
    <t>35207_令和3年度</t>
  </si>
  <si>
    <t>35207_令和4年度</t>
  </si>
  <si>
    <t>35207_令和5年度</t>
  </si>
  <si>
    <t>35207_令和6年度</t>
  </si>
  <si>
    <t>07213_平成2年度</t>
  </si>
  <si>
    <t>07213</t>
  </si>
  <si>
    <t>07213_平成17年度</t>
  </si>
  <si>
    <t>07213_平成18年度</t>
  </si>
  <si>
    <t>07213_平成19年度</t>
  </si>
  <si>
    <t>07213_平成20年度</t>
  </si>
  <si>
    <t>07213_平成21年度</t>
  </si>
  <si>
    <t>07213_平成22年度</t>
  </si>
  <si>
    <t>07213_平成23年度</t>
  </si>
  <si>
    <t>07213_平成24年度</t>
  </si>
  <si>
    <t>07213_平成25年度</t>
  </si>
  <si>
    <t>07213_平成26年度</t>
  </si>
  <si>
    <t>07213_平成27年度</t>
  </si>
  <si>
    <t>07213_平成28年度</t>
  </si>
  <si>
    <t>07213_平成29年度</t>
  </si>
  <si>
    <t>07213_平成30年度</t>
  </si>
  <si>
    <t>07213_令和元年度</t>
  </si>
  <si>
    <t>07213_令和2年度</t>
  </si>
  <si>
    <t>07213_令和3年度</t>
  </si>
  <si>
    <t>07213_令和4年度</t>
  </si>
  <si>
    <t>07213_令和5年度</t>
  </si>
  <si>
    <t>07213_令和6年度</t>
  </si>
  <si>
    <t>07212_平成2年度</t>
  </si>
  <si>
    <t>07212</t>
  </si>
  <si>
    <t>南相馬市</t>
  </si>
  <si>
    <t>07212_平成17年度</t>
  </si>
  <si>
    <t>07212_平成18年度</t>
  </si>
  <si>
    <t>07212_平成19年度</t>
  </si>
  <si>
    <t>07212_平成20年度</t>
  </si>
  <si>
    <t>07212_平成21年度</t>
  </si>
  <si>
    <t>07212_平成22年度</t>
  </si>
  <si>
    <t>07212_平成23年度</t>
  </si>
  <si>
    <t>07212_平成24年度</t>
  </si>
  <si>
    <t>07212_平成25年度</t>
  </si>
  <si>
    <t>07212_平成26年度</t>
  </si>
  <si>
    <t>07212_平成27年度</t>
  </si>
  <si>
    <t>07212_平成28年度</t>
  </si>
  <si>
    <t>07212_平成29年度</t>
  </si>
  <si>
    <t>07212_平成30年度</t>
  </si>
  <si>
    <t>07212_令和元年度</t>
  </si>
  <si>
    <t>07212_令和2年度</t>
  </si>
  <si>
    <t>07212_令和3年度</t>
  </si>
  <si>
    <t>07212_令和4年度</t>
  </si>
  <si>
    <t>07212_令和5年度</t>
  </si>
  <si>
    <t>07212_令和6年度</t>
  </si>
  <si>
    <t>26208_平成2年度</t>
  </si>
  <si>
    <t>26208</t>
  </si>
  <si>
    <t>向日市</t>
  </si>
  <si>
    <t>26208_平成17年度</t>
  </si>
  <si>
    <t>26208_平成18年度</t>
  </si>
  <si>
    <t>26208_平成19年度</t>
  </si>
  <si>
    <t>26208_平成20年度</t>
  </si>
  <si>
    <t>26208_平成21年度</t>
  </si>
  <si>
    <t>26208_平成22年度</t>
  </si>
  <si>
    <t>26208_平成23年度</t>
  </si>
  <si>
    <t>26208_平成24年度</t>
  </si>
  <si>
    <t>26208_平成25年度</t>
  </si>
  <si>
    <t>26208_平成26年度</t>
  </si>
  <si>
    <t>26208_平成27年度</t>
  </si>
  <si>
    <t>26208_平成28年度</t>
  </si>
  <si>
    <t>26208_平成29年度</t>
  </si>
  <si>
    <t>26208_平成30年度</t>
  </si>
  <si>
    <t>26208_令和元年度</t>
  </si>
  <si>
    <t>26208_令和2年度</t>
  </si>
  <si>
    <t>26208_令和3年度</t>
  </si>
  <si>
    <t>26208_令和4年度</t>
  </si>
  <si>
    <t>26208_令和5年度</t>
  </si>
  <si>
    <t>26208_令和6年度</t>
  </si>
  <si>
    <t>13218_平成2年度</t>
  </si>
  <si>
    <t>13218</t>
  </si>
  <si>
    <t>福生市</t>
  </si>
  <si>
    <t>13218_平成17年度</t>
  </si>
  <si>
    <t>13218_平成18年度</t>
  </si>
  <si>
    <t>13218_平成19年度</t>
  </si>
  <si>
    <t>13218_平成20年度</t>
  </si>
  <si>
    <t>13218_平成21年度</t>
  </si>
  <si>
    <t>13218_平成22年度</t>
  </si>
  <si>
    <t>13218_平成23年度</t>
  </si>
  <si>
    <t>13218_平成24年度</t>
  </si>
  <si>
    <t>13218_平成25年度</t>
  </si>
  <si>
    <t>13218_平成26年度</t>
  </si>
  <si>
    <t>13218_平成27年度</t>
  </si>
  <si>
    <t>13218_平成28年度</t>
  </si>
  <si>
    <t>13218_平成29年度</t>
  </si>
  <si>
    <t>13218_平成30年度</t>
  </si>
  <si>
    <t>13218_令和元年度</t>
  </si>
  <si>
    <t>13218_令和2年度</t>
  </si>
  <si>
    <t>13218_令和3年度</t>
  </si>
  <si>
    <t>13218_令和4年度</t>
  </si>
  <si>
    <t>13218_令和5年度</t>
  </si>
  <si>
    <t>13218_令和6年度</t>
  </si>
  <si>
    <t>27225_平成2年度</t>
  </si>
  <si>
    <t>27225</t>
  </si>
  <si>
    <t>高石市</t>
  </si>
  <si>
    <t>27225_平成17年度</t>
  </si>
  <si>
    <t>27225_平成18年度</t>
  </si>
  <si>
    <t>27225_平成19年度</t>
  </si>
  <si>
    <t>27225_平成20年度</t>
  </si>
  <si>
    <t>27225_平成21年度</t>
  </si>
  <si>
    <t>27225_平成22年度</t>
  </si>
  <si>
    <t>27225_平成23年度</t>
  </si>
  <si>
    <t>27225_平成24年度</t>
  </si>
  <si>
    <t>27225_平成25年度</t>
  </si>
  <si>
    <t>27225_平成26年度</t>
  </si>
  <si>
    <t>27225_平成27年度</t>
  </si>
  <si>
    <t>27225_平成28年度</t>
  </si>
  <si>
    <t>27225_平成29年度</t>
  </si>
  <si>
    <t>27225_平成30年度</t>
  </si>
  <si>
    <t>27225_令和元年度</t>
  </si>
  <si>
    <t>27225_令和2年度</t>
  </si>
  <si>
    <t>27225_令和3年度</t>
  </si>
  <si>
    <t>27225_令和4年度</t>
  </si>
  <si>
    <t>27225_令和5年度</t>
  </si>
  <si>
    <t>27225_令和6年度</t>
  </si>
  <si>
    <t>21216_平成2年度</t>
  </si>
  <si>
    <t>21216</t>
  </si>
  <si>
    <t>瑞穂市</t>
  </si>
  <si>
    <t>21216_平成17年度</t>
  </si>
  <si>
    <t>21216_平成18年度</t>
  </si>
  <si>
    <t>21216_平成19年度</t>
  </si>
  <si>
    <t>21216_平成20年度</t>
  </si>
  <si>
    <t>21216_平成21年度</t>
  </si>
  <si>
    <t>21216_平成22年度</t>
  </si>
  <si>
    <t>21216_平成23年度</t>
  </si>
  <si>
    <t>21216_平成24年度</t>
  </si>
  <si>
    <t>21216_平成25年度</t>
  </si>
  <si>
    <t>21216_平成26年度</t>
  </si>
  <si>
    <t>21216_平成27年度</t>
  </si>
  <si>
    <t>21216_平成28年度</t>
  </si>
  <si>
    <t>21216_平成29年度</t>
  </si>
  <si>
    <t>21216_平成30年度</t>
  </si>
  <si>
    <t>21216_令和元年度</t>
  </si>
  <si>
    <t>21216_令和2年度</t>
  </si>
  <si>
    <t>21216_令和3年度</t>
  </si>
  <si>
    <t>21216_令和4年度</t>
  </si>
  <si>
    <t>21216_令和5年度</t>
  </si>
  <si>
    <t>21216_令和6年度</t>
  </si>
  <si>
    <t>47214_平成2年度</t>
  </si>
  <si>
    <t>47214</t>
  </si>
  <si>
    <t>宮古島市</t>
  </si>
  <si>
    <t>47214_平成17年度</t>
  </si>
  <si>
    <t>47214_平成18年度</t>
  </si>
  <si>
    <t>47214_平成19年度</t>
  </si>
  <si>
    <t>47214_平成20年度</t>
  </si>
  <si>
    <t>47214_平成21年度</t>
  </si>
  <si>
    <t>47214_平成22年度</t>
  </si>
  <si>
    <t>47214_平成23年度</t>
  </si>
  <si>
    <t>47214_平成24年度</t>
  </si>
  <si>
    <t>47214_平成25年度</t>
  </si>
  <si>
    <t>47214_平成26年度</t>
  </si>
  <si>
    <t>47214_平成27年度</t>
  </si>
  <si>
    <t>47214_平成28年度</t>
  </si>
  <si>
    <t>47214_平成29年度</t>
  </si>
  <si>
    <t>47214_平成30年度</t>
  </si>
  <si>
    <t>47214_令和元年度</t>
  </si>
  <si>
    <t>47214_令和2年度</t>
  </si>
  <si>
    <t>47214_令和3年度</t>
  </si>
  <si>
    <t>47214_令和4年度</t>
  </si>
  <si>
    <t>47214_令和5年度</t>
  </si>
  <si>
    <t>47214_令和6年度</t>
  </si>
  <si>
    <t>40204_平成2年度</t>
  </si>
  <si>
    <t>40204</t>
  </si>
  <si>
    <t>直方市</t>
  </si>
  <si>
    <t>40204_平成17年度</t>
  </si>
  <si>
    <t>40204_平成18年度</t>
  </si>
  <si>
    <t>40204_平成19年度</t>
  </si>
  <si>
    <t>40204_平成20年度</t>
  </si>
  <si>
    <t>40204_平成21年度</t>
  </si>
  <si>
    <t>40204_平成22年度</t>
  </si>
  <si>
    <t>40204_平成23年度</t>
  </si>
  <si>
    <t>40204_平成24年度</t>
  </si>
  <si>
    <t>40204_平成25年度</t>
  </si>
  <si>
    <t>40204_平成26年度</t>
  </si>
  <si>
    <t>40204_平成27年度</t>
  </si>
  <si>
    <t>40204_平成28年度</t>
  </si>
  <si>
    <t>40204_平成29年度</t>
  </si>
  <si>
    <t>40204_平成30年度</t>
  </si>
  <si>
    <t>40204_令和元年度</t>
  </si>
  <si>
    <t>40204_令和2年度</t>
  </si>
  <si>
    <t>40204_令和3年度</t>
  </si>
  <si>
    <t>40204_令和4年度</t>
  </si>
  <si>
    <t>40204_令和5年度</t>
  </si>
  <si>
    <t>40204_令和6年度</t>
  </si>
  <si>
    <t>12202_平成2年度</t>
  </si>
  <si>
    <t>12202</t>
  </si>
  <si>
    <t>銚子市</t>
  </si>
  <si>
    <t>12202_平成17年度</t>
  </si>
  <si>
    <t>12202_平成18年度</t>
  </si>
  <si>
    <t>12202_平成19年度</t>
  </si>
  <si>
    <t>12202_平成20年度</t>
  </si>
  <si>
    <t>12202_平成21年度</t>
  </si>
  <si>
    <t>12202_平成22年度</t>
  </si>
  <si>
    <t>12202_平成23年度</t>
  </si>
  <si>
    <t>12202_平成24年度</t>
  </si>
  <si>
    <t>12202_平成25年度</t>
  </si>
  <si>
    <t>12202_平成26年度</t>
  </si>
  <si>
    <t>12202_平成27年度</t>
  </si>
  <si>
    <t>12202_平成28年度</t>
  </si>
  <si>
    <t>12202_平成29年度</t>
  </si>
  <si>
    <t>12202_平成30年度</t>
  </si>
  <si>
    <t>12202_令和元年度</t>
  </si>
  <si>
    <t>12202_令和2年度</t>
  </si>
  <si>
    <t>12202_令和3年度</t>
  </si>
  <si>
    <t>12202_令和4年度</t>
  </si>
  <si>
    <t>12202_令和5年度</t>
  </si>
  <si>
    <t>12202_令和6年度</t>
  </si>
  <si>
    <t>21212_平成2年度</t>
  </si>
  <si>
    <t>21212</t>
  </si>
  <si>
    <t>土岐市</t>
  </si>
  <si>
    <t>21212_平成17年度</t>
  </si>
  <si>
    <t>21212_平成18年度</t>
  </si>
  <si>
    <t>21212_平成19年度</t>
  </si>
  <si>
    <t>21212_平成20年度</t>
  </si>
  <si>
    <t>21212_平成21年度</t>
  </si>
  <si>
    <t>21212_平成22年度</t>
  </si>
  <si>
    <t>21212_平成23年度</t>
  </si>
  <si>
    <t>21212_平成24年度</t>
  </si>
  <si>
    <t>21212_平成25年度</t>
  </si>
  <si>
    <t>21212_平成26年度</t>
  </si>
  <si>
    <t>21212_平成27年度</t>
  </si>
  <si>
    <t>21212_平成28年度</t>
  </si>
  <si>
    <t>21212_平成29年度</t>
  </si>
  <si>
    <t>21212_平成30年度</t>
  </si>
  <si>
    <t>21212_令和元年度</t>
  </si>
  <si>
    <t>21212_令和2年度</t>
  </si>
  <si>
    <t>21212_令和3年度</t>
  </si>
  <si>
    <t>21212_令和4年度</t>
  </si>
  <si>
    <t>21212_令和5年度</t>
  </si>
  <si>
    <t>21212_令和6年度</t>
  </si>
  <si>
    <t>33204_平成2年度</t>
  </si>
  <si>
    <t>33204</t>
  </si>
  <si>
    <t>玉野市</t>
  </si>
  <si>
    <t>33204_平成17年度</t>
  </si>
  <si>
    <t>33204_平成18年度</t>
  </si>
  <si>
    <t>33204_平成19年度</t>
  </si>
  <si>
    <t>33204_平成20年度</t>
  </si>
  <si>
    <t>33204_平成21年度</t>
  </si>
  <si>
    <t>33204_平成22年度</t>
  </si>
  <si>
    <t>33204_平成23年度</t>
  </si>
  <si>
    <t>33204_平成24年度</t>
  </si>
  <si>
    <t>33204_平成25年度</t>
  </si>
  <si>
    <t>33204_平成26年度</t>
  </si>
  <si>
    <t>33204_平成27年度</t>
  </si>
  <si>
    <t>33204_平成28年度</t>
  </si>
  <si>
    <t>33204_平成29年度</t>
  </si>
  <si>
    <t>33204_平成30年度</t>
  </si>
  <si>
    <t>33204_令和元年度</t>
  </si>
  <si>
    <t>33204_令和2年度</t>
  </si>
  <si>
    <t>33204_令和3年度</t>
  </si>
  <si>
    <t>33204_令和4年度</t>
  </si>
  <si>
    <t>33204_令和5年度</t>
  </si>
  <si>
    <t>33204_令和6年度</t>
  </si>
  <si>
    <t>03216_平成2年度</t>
  </si>
  <si>
    <t>03216</t>
  </si>
  <si>
    <t>滝沢市</t>
  </si>
  <si>
    <t>03216_平成17年度</t>
  </si>
  <si>
    <t>03216_平成18年度</t>
  </si>
  <si>
    <t>03216_平成19年度</t>
  </si>
  <si>
    <t>03216_平成20年度</t>
  </si>
  <si>
    <t>03216_平成21年度</t>
  </si>
  <si>
    <t>03216_平成22年度</t>
  </si>
  <si>
    <t>03216_平成23年度</t>
  </si>
  <si>
    <t>03216_平成24年度</t>
  </si>
  <si>
    <t>03216_平成25年度</t>
  </si>
  <si>
    <t>03216_平成26年度</t>
  </si>
  <si>
    <t>03216_平成27年度</t>
  </si>
  <si>
    <t>03216_平成28年度</t>
  </si>
  <si>
    <t>03216_平成29年度</t>
  </si>
  <si>
    <t>03216_平成30年度</t>
  </si>
  <si>
    <t>03216_令和元年度</t>
  </si>
  <si>
    <t>03216_令和2年度</t>
  </si>
  <si>
    <t>03216_令和3年度</t>
  </si>
  <si>
    <t>03216_令和4年度</t>
  </si>
  <si>
    <t>03216_令和5年度</t>
  </si>
  <si>
    <t>03216_令和6年度</t>
  </si>
  <si>
    <t>29206_平成2年度</t>
  </si>
  <si>
    <t>29206</t>
  </si>
  <si>
    <t>桜井市</t>
  </si>
  <si>
    <t>29206_平成17年度</t>
  </si>
  <si>
    <t>29206_平成18年度</t>
  </si>
  <si>
    <t>29206_平成19年度</t>
  </si>
  <si>
    <t>29206_平成20年度</t>
  </si>
  <si>
    <t>29206_平成21年度</t>
  </si>
  <si>
    <t>29206_平成22年度</t>
  </si>
  <si>
    <t>29206_平成23年度</t>
  </si>
  <si>
    <t>29206_平成24年度</t>
  </si>
  <si>
    <t>29206_平成25年度</t>
  </si>
  <si>
    <t>29206_平成26年度</t>
  </si>
  <si>
    <t>29206_平成27年度</t>
  </si>
  <si>
    <t>29206_平成28年度</t>
  </si>
  <si>
    <t>29206_平成29年度</t>
  </si>
  <si>
    <t>29206_平成30年度</t>
  </si>
  <si>
    <t>29206_令和元年度</t>
  </si>
  <si>
    <t>29206_令和2年度</t>
  </si>
  <si>
    <t>29206_令和3年度</t>
  </si>
  <si>
    <t>29206_令和4年度</t>
  </si>
  <si>
    <t>29206_令和5年度</t>
  </si>
  <si>
    <t>29206_令和6年度</t>
  </si>
  <si>
    <t>15212_平成2年度</t>
  </si>
  <si>
    <t>15212</t>
  </si>
  <si>
    <t>村上市</t>
  </si>
  <si>
    <t>15212_平成17年度</t>
  </si>
  <si>
    <t>15212_平成18年度</t>
  </si>
  <si>
    <t>15212_平成19年度</t>
  </si>
  <si>
    <t>15212_平成20年度</t>
  </si>
  <si>
    <t>15212_平成21年度</t>
  </si>
  <si>
    <t>15212_平成22年度</t>
  </si>
  <si>
    <t>15212_平成23年度</t>
  </si>
  <si>
    <t>15212_平成24年度</t>
  </si>
  <si>
    <t>15212_平成25年度</t>
  </si>
  <si>
    <t>15212_平成26年度</t>
  </si>
  <si>
    <t>15212_平成27年度</t>
  </si>
  <si>
    <t>15212_平成28年度</t>
  </si>
  <si>
    <t>15212_平成29年度</t>
  </si>
  <si>
    <t>15212_平成30年度</t>
  </si>
  <si>
    <t>15212_令和元年度</t>
  </si>
  <si>
    <t>15212_令和2年度</t>
  </si>
  <si>
    <t>15212_令和3年度</t>
  </si>
  <si>
    <t>15212_令和4年度</t>
  </si>
  <si>
    <t>15212_令和5年度</t>
  </si>
  <si>
    <t>15212_令和6年度</t>
  </si>
  <si>
    <t>10211_平成2年度</t>
  </si>
  <si>
    <t>10211</t>
  </si>
  <si>
    <t>安中市</t>
  </si>
  <si>
    <t>10211_平成17年度</t>
  </si>
  <si>
    <t>10211_平成18年度</t>
  </si>
  <si>
    <t>10211_平成19年度</t>
  </si>
  <si>
    <t>10211_平成20年度</t>
  </si>
  <si>
    <t>10211_平成21年度</t>
  </si>
  <si>
    <t>10211_平成22年度</t>
  </si>
  <si>
    <t>10211_平成23年度</t>
  </si>
  <si>
    <t>10211_平成24年度</t>
  </si>
  <si>
    <t>10211_平成25年度</t>
  </si>
  <si>
    <t>10211_平成26年度</t>
  </si>
  <si>
    <t>10211_平成27年度</t>
  </si>
  <si>
    <t>10211_平成28年度</t>
  </si>
  <si>
    <t>10211_平成29年度</t>
  </si>
  <si>
    <t>10211_平成30年度</t>
  </si>
  <si>
    <t>10211_令和元年度</t>
  </si>
  <si>
    <t>10211_令和2年度</t>
  </si>
  <si>
    <t>10211_令和3年度</t>
  </si>
  <si>
    <t>10211_令和4年度</t>
  </si>
  <si>
    <t>10211_令和5年度</t>
  </si>
  <si>
    <t>10211_令和6年度</t>
  </si>
  <si>
    <t>13227_平成2年度</t>
  </si>
  <si>
    <t>13227</t>
  </si>
  <si>
    <t>羽村市</t>
  </si>
  <si>
    <t>13227_平成17年度</t>
  </si>
  <si>
    <t>13227_平成18年度</t>
  </si>
  <si>
    <t>13227_平成19年度</t>
  </si>
  <si>
    <t>13227_平成20年度</t>
  </si>
  <si>
    <t>13227_平成21年度</t>
  </si>
  <si>
    <t>13227_平成22年度</t>
  </si>
  <si>
    <t>13227_平成23年度</t>
  </si>
  <si>
    <t>13227_平成24年度</t>
  </si>
  <si>
    <t>13227_平成25年度</t>
  </si>
  <si>
    <t>13227_平成26年度</t>
  </si>
  <si>
    <t>13227_平成27年度</t>
  </si>
  <si>
    <t>13227_平成28年度</t>
  </si>
  <si>
    <t>13227_平成29年度</t>
  </si>
  <si>
    <t>13227_平成30年度</t>
  </si>
  <si>
    <t>13227_令和元年度</t>
  </si>
  <si>
    <t>13227_令和2年度</t>
  </si>
  <si>
    <t>13227_令和3年度</t>
  </si>
  <si>
    <t>13227_令和4年度</t>
  </si>
  <si>
    <t>13227_令和5年度</t>
  </si>
  <si>
    <t>13227_令和6年度</t>
  </si>
  <si>
    <t>11242_平成2年度</t>
  </si>
  <si>
    <t>11242</t>
  </si>
  <si>
    <t>日高市</t>
  </si>
  <si>
    <t>11242_平成17年度</t>
  </si>
  <si>
    <t>11242_平成18年度</t>
  </si>
  <si>
    <t>11242_平成19年度</t>
  </si>
  <si>
    <t>11242_平成20年度</t>
  </si>
  <si>
    <t>11242_平成21年度</t>
  </si>
  <si>
    <t>11242_平成22年度</t>
  </si>
  <si>
    <t>11242_平成23年度</t>
  </si>
  <si>
    <t>11242_平成24年度</t>
  </si>
  <si>
    <t>11242_平成25年度</t>
  </si>
  <si>
    <t>11242_平成26年度</t>
  </si>
  <si>
    <t>11242_平成27年度</t>
  </si>
  <si>
    <t>11242_平成28年度</t>
  </si>
  <si>
    <t>11242_平成29年度</t>
  </si>
  <si>
    <t>11242_平成30年度</t>
  </si>
  <si>
    <t>11242_令和元年度</t>
  </si>
  <si>
    <t>11242_令和2年度</t>
  </si>
  <si>
    <t>11242_令和3年度</t>
  </si>
  <si>
    <t>11242_令和4年度</t>
  </si>
  <si>
    <t>11242_令和5年度</t>
  </si>
  <si>
    <t>11242_令和6年度</t>
  </si>
  <si>
    <t>25211_平成2年度</t>
  </si>
  <si>
    <t>25211</t>
  </si>
  <si>
    <t>湖南市</t>
  </si>
  <si>
    <t>25211_平成17年度</t>
  </si>
  <si>
    <t>25211_平成18年度</t>
  </si>
  <si>
    <t>25211_平成19年度</t>
  </si>
  <si>
    <t>25211_平成20年度</t>
  </si>
  <si>
    <t>25211_平成21年度</t>
  </si>
  <si>
    <t>25211_平成22年度</t>
  </si>
  <si>
    <t>25211_平成23年度</t>
  </si>
  <si>
    <t>25211_平成24年度</t>
  </si>
  <si>
    <t>25211_平成25年度</t>
  </si>
  <si>
    <t>25211_平成26年度</t>
  </si>
  <si>
    <t>25211_平成27年度</t>
  </si>
  <si>
    <t>25211_平成28年度</t>
  </si>
  <si>
    <t>25211_平成29年度</t>
  </si>
  <si>
    <t>25211_平成30年度</t>
  </si>
  <si>
    <t>25211_令和元年度</t>
  </si>
  <si>
    <t>25211_令和2年度</t>
  </si>
  <si>
    <t>25211_令和3年度</t>
  </si>
  <si>
    <t>25211_令和4年度</t>
  </si>
  <si>
    <t>25211_令和5年度</t>
  </si>
  <si>
    <t>25211_令和6年度</t>
  </si>
  <si>
    <t>27229_平成2年度</t>
  </si>
  <si>
    <t>27229</t>
  </si>
  <si>
    <t>四條畷市</t>
  </si>
  <si>
    <t>27229_平成17年度</t>
  </si>
  <si>
    <t>27229_平成18年度</t>
  </si>
  <si>
    <t>27229_平成19年度</t>
  </si>
  <si>
    <t>27229_平成20年度</t>
  </si>
  <si>
    <t>27229_平成21年度</t>
  </si>
  <si>
    <t>27229_平成22年度</t>
  </si>
  <si>
    <t>27229_平成23年度</t>
  </si>
  <si>
    <t>27229_平成24年度</t>
  </si>
  <si>
    <t>27229_平成25年度</t>
  </si>
  <si>
    <t>27229_平成26年度</t>
  </si>
  <si>
    <t>27229_平成27年度</t>
  </si>
  <si>
    <t>27229_平成28年度</t>
  </si>
  <si>
    <t>27229_平成29年度</t>
  </si>
  <si>
    <t>27229_平成30年度</t>
  </si>
  <si>
    <t>27229_令和元年度</t>
  </si>
  <si>
    <t>27229_令和2年度</t>
  </si>
  <si>
    <t>27229_令和3年度</t>
  </si>
  <si>
    <t>27229_令和4年度</t>
  </si>
  <si>
    <t>27229_令和5年度</t>
  </si>
  <si>
    <t>27229_令和6年度</t>
  </si>
  <si>
    <t>20214_平成2年度</t>
  </si>
  <si>
    <t>20214</t>
  </si>
  <si>
    <t>茅野市</t>
  </si>
  <si>
    <t>20214_平成17年度</t>
  </si>
  <si>
    <t>20214_平成18年度</t>
  </si>
  <si>
    <t>20214_平成19年度</t>
  </si>
  <si>
    <t>20214_平成20年度</t>
  </si>
  <si>
    <t>20214_平成21年度</t>
  </si>
  <si>
    <t>20214_平成22年度</t>
  </si>
  <si>
    <t>20214_平成23年度</t>
  </si>
  <si>
    <t>20214_平成24年度</t>
  </si>
  <si>
    <t>20214_平成25年度</t>
  </si>
  <si>
    <t>20214_平成26年度</t>
  </si>
  <si>
    <t>20214_平成27年度</t>
  </si>
  <si>
    <t>20214_平成28年度</t>
  </si>
  <si>
    <t>20214_平成29年度</t>
  </si>
  <si>
    <t>20214_平成30年度</t>
  </si>
  <si>
    <t>20214_令和元年度</t>
  </si>
  <si>
    <t>20214_令和2年度</t>
  </si>
  <si>
    <t>20214_令和3年度</t>
  </si>
  <si>
    <t>20214_令和4年度</t>
  </si>
  <si>
    <t>20214_令和5年度</t>
  </si>
  <si>
    <t>20214_令和6年度</t>
  </si>
  <si>
    <t>17212_平成2年度</t>
  </si>
  <si>
    <t>17212</t>
  </si>
  <si>
    <t>野々市市</t>
  </si>
  <si>
    <t>17212_平成17年度</t>
  </si>
  <si>
    <t>17212_平成18年度</t>
  </si>
  <si>
    <t>17212_平成19年度</t>
  </si>
  <si>
    <t>17212_平成20年度</t>
  </si>
  <si>
    <t>17212_平成21年度</t>
  </si>
  <si>
    <t>17212_平成22年度</t>
  </si>
  <si>
    <t>17212_平成23年度</t>
  </si>
  <si>
    <t>17212_平成24年度</t>
  </si>
  <si>
    <t>17212_平成25年度</t>
  </si>
  <si>
    <t>17212_平成26年度</t>
  </si>
  <si>
    <t>17212_平成27年度</t>
  </si>
  <si>
    <t>17212_平成28年度</t>
  </si>
  <si>
    <t>17212_平成29年度</t>
  </si>
  <si>
    <t>17212_平成30年度</t>
  </si>
  <si>
    <t>17212_令和元年度</t>
  </si>
  <si>
    <t>17212_令和2年度</t>
  </si>
  <si>
    <t>17212_令和3年度</t>
  </si>
  <si>
    <t>17212_令和4年度</t>
  </si>
  <si>
    <t>17212_令和5年度</t>
  </si>
  <si>
    <t>17212_令和6年度</t>
  </si>
  <si>
    <t>26365</t>
  </si>
  <si>
    <t>和束町</t>
  </si>
  <si>
    <t>26365_令和4年度</t>
  </si>
  <si>
    <t>26365_令和6年度</t>
  </si>
  <si>
    <t>26463</t>
  </si>
  <si>
    <t>伊根町</t>
  </si>
  <si>
    <t>26463_令和4年度</t>
  </si>
  <si>
    <t>26463_令和6年度</t>
  </si>
  <si>
    <t>26343</t>
  </si>
  <si>
    <t>井手町</t>
  </si>
  <si>
    <t>26343_令和4年度</t>
  </si>
  <si>
    <t>26343_令和6年度</t>
  </si>
  <si>
    <t>26364</t>
  </si>
  <si>
    <t>笠置町</t>
  </si>
  <si>
    <t>26364_令和4年度</t>
  </si>
  <si>
    <t>26364_令和6年度</t>
  </si>
  <si>
    <t>26303</t>
  </si>
  <si>
    <t>大山崎町</t>
  </si>
  <si>
    <t>26303_令和4年度</t>
  </si>
  <si>
    <t>26303_令和6年度</t>
  </si>
  <si>
    <t>26205</t>
  </si>
  <si>
    <t>宮津市</t>
  </si>
  <si>
    <t>26205_令和4年度</t>
  </si>
  <si>
    <t>26205_令和6年度</t>
  </si>
  <si>
    <t>26344</t>
  </si>
  <si>
    <t>宇治田原町</t>
  </si>
  <si>
    <t>26344_令和4年度</t>
  </si>
  <si>
    <t>26344_令和6年度</t>
  </si>
  <si>
    <t>26212</t>
  </si>
  <si>
    <t>京丹後市</t>
  </si>
  <si>
    <t>26212_令和4年度</t>
  </si>
  <si>
    <t>26212_令和6年度</t>
  </si>
  <si>
    <t>26213</t>
  </si>
  <si>
    <t>南丹市</t>
  </si>
  <si>
    <t>26213_令和4年度</t>
  </si>
  <si>
    <t>26213_令和6年度</t>
  </si>
  <si>
    <t>26407</t>
  </si>
  <si>
    <t>京丹波町</t>
  </si>
  <si>
    <t>26407_令和4年度</t>
  </si>
  <si>
    <t>26407_令和6年度</t>
  </si>
  <si>
    <t>26206</t>
  </si>
  <si>
    <t>亀岡市</t>
  </si>
  <si>
    <t>26206_令和4年度</t>
  </si>
  <si>
    <t>26206_令和6年度</t>
  </si>
  <si>
    <t>26209</t>
  </si>
  <si>
    <t>長岡京市</t>
  </si>
  <si>
    <t>26209_令和4年度</t>
  </si>
  <si>
    <t>26209_令和6年度</t>
  </si>
  <si>
    <t>26214</t>
  </si>
  <si>
    <t>木津川市</t>
  </si>
  <si>
    <t>26214_令和4年度</t>
  </si>
  <si>
    <t>26214_令和6年度</t>
  </si>
  <si>
    <t>26_平成2年度</t>
  </si>
  <si>
    <t>26</t>
  </si>
  <si>
    <t>京都府</t>
  </si>
  <si>
    <t>26_平成17年度</t>
  </si>
  <si>
    <t>26_平成18年度</t>
  </si>
  <si>
    <t>26_平成19年度</t>
  </si>
  <si>
    <t>26_平成20年度</t>
  </si>
  <si>
    <t>26_平成21年度</t>
  </si>
  <si>
    <t>26_平成22年度</t>
  </si>
  <si>
    <t>26_平成23年度</t>
  </si>
  <si>
    <t>26_平成24年度</t>
  </si>
  <si>
    <t>26_平成25年度</t>
  </si>
  <si>
    <t>26_平成26年度</t>
  </si>
  <si>
    <t>26_平成27年度</t>
  </si>
  <si>
    <t>26_平成28年度</t>
  </si>
  <si>
    <t>26_平成29年度</t>
  </si>
  <si>
    <t>26_平成30年度</t>
  </si>
  <si>
    <t>26_令和元年度</t>
  </si>
  <si>
    <t>26_令和2年度</t>
  </si>
  <si>
    <t>26_令和3年度</t>
  </si>
  <si>
    <t>26_令和4年度</t>
  </si>
  <si>
    <t>26_令和5年度</t>
  </si>
  <si>
    <t>26_令和6年度</t>
  </si>
  <si>
    <t>26208_令和7年度</t>
  </si>
  <si>
    <t>26208_令和8年度</t>
  </si>
  <si>
    <t>26208_令和9年度</t>
  </si>
  <si>
    <t>26208_令和10年度</t>
  </si>
  <si>
    <t>26208_令和11年度</t>
  </si>
  <si>
    <t>26208_令和12年度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</si>
</sst>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6.0494139886028817</c:v>
                </c:pt>
                <c:pt idx="1">
                  <c:v>6.0549082738824023</c:v>
                </c:pt>
                <c:pt idx="2">
                  <c:v>6.2017809621241478</c:v>
                </c:pt>
                <c:pt idx="3">
                  <c:v>7.0235500043295964</c:v>
                </c:pt>
                <c:pt idx="4">
                  <c:v>5.9336666902485851</c:v>
                </c:pt>
                <c:pt idx="5">
                  <c:v>7.09703395986757</c:v>
                </c:pt>
                <c:pt idx="6">
                  <c:v>7.7391661242799898</c:v>
                </c:pt>
                <c:pt idx="7">
                  <c:v>6.7176603945498634</c:v>
                </c:pt>
                <c:pt idx="8">
                  <c:v>7.5585874143278193</c:v>
                </c:pt>
                <c:pt idx="9">
                  <c:v>11.003408461240067</c:v>
                </c:pt>
                <c:pt idx="10">
                  <c:v>7.9005003474133986</c:v>
                </c:pt>
                <c:pt idx="11">
                  <c:v>8.2118115812889894</c:v>
                </c:pt>
                <c:pt idx="12">
                  <c:v>9.758184798250424</c:v>
                </c:pt>
                <c:pt idx="13">
                  <c:v>6.5652371948646806</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60.096043266766998</c:v>
                </c:pt>
                <c:pt idx="1">
                  <c:v>59.562314492066186</c:v>
                </c:pt>
                <c:pt idx="2">
                  <c:v>58.941947545748185</c:v>
                </c:pt>
                <c:pt idx="3">
                  <c:v>58.64232607691801</c:v>
                </c:pt>
                <c:pt idx="4">
                  <c:v>56.931433939120531</c:v>
                </c:pt>
                <c:pt idx="5">
                  <c:v>55.454414024412984</c:v>
                </c:pt>
                <c:pt idx="6">
                  <c:v>55.101190255987156</c:v>
                </c:pt>
                <c:pt idx="7">
                  <c:v>54.30759292824159</c:v>
                </c:pt>
                <c:pt idx="8">
                  <c:v>53.509734887544816</c:v>
                </c:pt>
                <c:pt idx="9">
                  <c:v>52.691342565463529</c:v>
                </c:pt>
                <c:pt idx="10">
                  <c:v>52.367375755817363</c:v>
                </c:pt>
                <c:pt idx="11">
                  <c:v>47.071511360801765</c:v>
                </c:pt>
                <c:pt idx="12">
                  <c:v>46.29339685486265</c:v>
                </c:pt>
                <c:pt idx="13">
                  <c:v>47.768101656293055</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59.877784776626783</c:v>
                </c:pt>
                <c:pt idx="1">
                  <c:v>60.810475585859301</c:v>
                </c:pt>
                <c:pt idx="2">
                  <c:v>71.773683263282095</c:v>
                </c:pt>
                <c:pt idx="3">
                  <c:v>83.543607021416463</c:v>
                </c:pt>
                <c:pt idx="4">
                  <c:v>81.400670629808957</c:v>
                </c:pt>
                <c:pt idx="5">
                  <c:v>77.729055706625815</c:v>
                </c:pt>
                <c:pt idx="6">
                  <c:v>74.747421125256437</c:v>
                </c:pt>
                <c:pt idx="7">
                  <c:v>75.393995542675299</c:v>
                </c:pt>
                <c:pt idx="8">
                  <c:v>70.092595507588641</c:v>
                </c:pt>
                <c:pt idx="9">
                  <c:v>55.666211149772373</c:v>
                </c:pt>
                <c:pt idx="10">
                  <c:v>54.80063400547413</c:v>
                </c:pt>
                <c:pt idx="11">
                  <c:v>62.527167477574288</c:v>
                </c:pt>
                <c:pt idx="12">
                  <c:v>55.555056650842026</c:v>
                </c:pt>
                <c:pt idx="13">
                  <c:v>60.338195095513242</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43.255954162543887</c:v>
                </c:pt>
                <c:pt idx="1">
                  <c:v>47.518153132389664</c:v>
                </c:pt>
                <c:pt idx="2">
                  <c:v>62.719227644066883</c:v>
                </c:pt>
                <c:pt idx="3">
                  <c:v>69.416876508499882</c:v>
                </c:pt>
                <c:pt idx="4">
                  <c:v>66.154957297987124</c:v>
                </c:pt>
                <c:pt idx="5">
                  <c:v>61.301812052774856</c:v>
                </c:pt>
                <c:pt idx="6">
                  <c:v>55.823386369281543</c:v>
                </c:pt>
                <c:pt idx="7">
                  <c:v>54.556132393879551</c:v>
                </c:pt>
                <c:pt idx="8">
                  <c:v>47.668608823039079</c:v>
                </c:pt>
                <c:pt idx="9">
                  <c:v>42.445261036045011</c:v>
                </c:pt>
                <c:pt idx="10">
                  <c:v>39.263995608481899</c:v>
                </c:pt>
                <c:pt idx="11">
                  <c:v>44.651413922505967</c:v>
                </c:pt>
                <c:pt idx="12">
                  <c:v>41.960042435209239</c:v>
                </c:pt>
                <c:pt idx="13">
                  <c:v>48.356371184364704</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32.797618250300232</c:v>
                </c:pt>
                <c:pt idx="1">
                  <c:v>30.739770261074888</c:v>
                </c:pt>
                <c:pt idx="2">
                  <c:v>25.015422051302561</c:v>
                </c:pt>
                <c:pt idx="3">
                  <c:v>25.892629847320624</c:v>
                </c:pt>
                <c:pt idx="4">
                  <c:v>30.097196720973731</c:v>
                </c:pt>
                <c:pt idx="5">
                  <c:v>25.42258382480507</c:v>
                </c:pt>
                <c:pt idx="6">
                  <c:v>25.804362195413656</c:v>
                </c:pt>
                <c:pt idx="7">
                  <c:v>19.612633416913603</c:v>
                </c:pt>
                <c:pt idx="8">
                  <c:v>24.453114874625111</c:v>
                </c:pt>
                <c:pt idx="9">
                  <c:v>17.381975206709576</c:v>
                </c:pt>
                <c:pt idx="10">
                  <c:v>15.207439244616346</c:v>
                </c:pt>
                <c:pt idx="11">
                  <c:v>15.564969606897261</c:v>
                </c:pt>
                <c:pt idx="12">
                  <c:v>14.35457153846893</c:v>
                </c:pt>
                <c:pt idx="13">
                  <c:v>26.964272945782191</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19273</c:v>
                </c:pt>
                <c:pt idx="1">
                  <c:v>19223</c:v>
                </c:pt>
                <c:pt idx="2">
                  <c:v>19244</c:v>
                </c:pt>
                <c:pt idx="3">
                  <c:v>19338</c:v>
                </c:pt>
                <c:pt idx="4">
                  <c:v>19413</c:v>
                </c:pt>
                <c:pt idx="5">
                  <c:v>19720</c:v>
                </c:pt>
                <c:pt idx="6">
                  <c:v>19865</c:v>
                </c:pt>
                <c:pt idx="7">
                  <c:v>20095</c:v>
                </c:pt>
                <c:pt idx="8">
                  <c:v>20150</c:v>
                </c:pt>
                <c:pt idx="9">
                  <c:v>20182</c:v>
                </c:pt>
                <c:pt idx="10">
                  <c:v>20411</c:v>
                </c:pt>
                <c:pt idx="11">
                  <c:v>20417</c:v>
                </c:pt>
                <c:pt idx="12">
                  <c:v>20356</c:v>
                </c:pt>
                <c:pt idx="13">
                  <c:v>20433</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3781</c:v>
                </c:pt>
                <c:pt idx="1">
                  <c:v>3611</c:v>
                </c:pt>
                <c:pt idx="2">
                  <c:v>3649</c:v>
                </c:pt>
                <c:pt idx="3">
                  <c:v>3523</c:v>
                </c:pt>
                <c:pt idx="4">
                  <c:v>3443</c:v>
                </c:pt>
                <c:pt idx="5">
                  <c:v>3416</c:v>
                </c:pt>
                <c:pt idx="6">
                  <c:v>3368</c:v>
                </c:pt>
                <c:pt idx="7">
                  <c:v>3335</c:v>
                </c:pt>
                <c:pt idx="8">
                  <c:v>3297</c:v>
                </c:pt>
                <c:pt idx="9">
                  <c:v>3331</c:v>
                </c:pt>
                <c:pt idx="10">
                  <c:v>3367</c:v>
                </c:pt>
                <c:pt idx="11">
                  <c:v>3337</c:v>
                </c:pt>
                <c:pt idx="12">
                  <c:v>3291</c:v>
                </c:pt>
                <c:pt idx="13">
                  <c:v>3320</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22603</c:v>
                </c:pt>
                <c:pt idx="1">
                  <c:v>22682</c:v>
                </c:pt>
                <c:pt idx="2">
                  <c:v>22661</c:v>
                </c:pt>
                <c:pt idx="3">
                  <c:v>22909</c:v>
                </c:pt>
                <c:pt idx="4">
                  <c:v>23044</c:v>
                </c:pt>
                <c:pt idx="5">
                  <c:v>23226</c:v>
                </c:pt>
                <c:pt idx="6">
                  <c:v>23617</c:v>
                </c:pt>
                <c:pt idx="7">
                  <c:v>24172</c:v>
                </c:pt>
                <c:pt idx="8">
                  <c:v>24807</c:v>
                </c:pt>
                <c:pt idx="9">
                  <c:v>25202</c:v>
                </c:pt>
                <c:pt idx="10">
                  <c:v>25346</c:v>
                </c:pt>
                <c:pt idx="11">
                  <c:v>25436</c:v>
                </c:pt>
                <c:pt idx="12">
                  <c:v>25495</c:v>
                </c:pt>
                <c:pt idx="13">
                  <c:v>25575</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3</c:v>
                </c:pt>
                <c:pt idx="1">
                  <c:v>3</c:v>
                </c:pt>
                <c:pt idx="2">
                  <c:v>3</c:v>
                </c:pt>
                <c:pt idx="3">
                  <c:v>3</c:v>
                </c:pt>
                <c:pt idx="4">
                  <c:v>3</c:v>
                </c:pt>
                <c:pt idx="5">
                  <c:v>6</c:v>
                </c:pt>
                <c:pt idx="6">
                  <c:v>6</c:v>
                </c:pt>
                <c:pt idx="7">
                  <c:v>6</c:v>
                </c:pt>
                <c:pt idx="8">
                  <c:v>6</c:v>
                </c:pt>
                <c:pt idx="9">
                  <c:v>6</c:v>
                </c:pt>
                <c:pt idx="10">
                  <c:v>6</c:v>
                </c:pt>
                <c:pt idx="11">
                  <c:v>0</c:v>
                </c:pt>
                <c:pt idx="12">
                  <c:v>0</c:v>
                </c:pt>
                <c:pt idx="13">
                  <c:v>0</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918</c:v>
                </c:pt>
                <c:pt idx="1">
                  <c:v>918</c:v>
                </c:pt>
                <c:pt idx="2">
                  <c:v>918</c:v>
                </c:pt>
                <c:pt idx="3">
                  <c:v>918</c:v>
                </c:pt>
                <c:pt idx="4">
                  <c:v>918</c:v>
                </c:pt>
                <c:pt idx="5">
                  <c:v>738</c:v>
                </c:pt>
                <c:pt idx="6">
                  <c:v>738</c:v>
                </c:pt>
                <c:pt idx="7">
                  <c:v>738</c:v>
                </c:pt>
                <c:pt idx="8">
                  <c:v>738</c:v>
                </c:pt>
                <c:pt idx="9">
                  <c:v>738</c:v>
                </c:pt>
                <c:pt idx="10">
                  <c:v>738</c:v>
                </c:pt>
                <c:pt idx="11">
                  <c:v>712</c:v>
                </c:pt>
                <c:pt idx="12">
                  <c:v>712</c:v>
                </c:pt>
                <c:pt idx="13">
                  <c:v>712</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579.3374</c:v>
                </c:pt>
                <c:pt idx="1">
                  <c:v>469.12569999999999</c:v>
                </c:pt>
                <c:pt idx="2">
                  <c:v>351.17149999999998</c:v>
                </c:pt>
                <c:pt idx="3">
                  <c:v>334.4101</c:v>
                </c:pt>
                <c:pt idx="4">
                  <c:v>370.34800000000001</c:v>
                </c:pt>
                <c:pt idx="5">
                  <c:v>335.1644</c:v>
                </c:pt>
                <c:pt idx="6">
                  <c:v>413.23349999999999</c:v>
                </c:pt>
                <c:pt idx="7">
                  <c:v>328.08539999999999</c:v>
                </c:pt>
                <c:pt idx="8">
                  <c:v>452.209</c:v>
                </c:pt>
                <c:pt idx="9">
                  <c:v>367.69200000000001</c:v>
                </c:pt>
                <c:pt idx="10">
                  <c:v>329.12950000000001</c:v>
                </c:pt>
                <c:pt idx="11">
                  <c:v>335.84960000000001</c:v>
                </c:pt>
                <c:pt idx="12">
                  <c:v>375.57600000000002</c:v>
                </c:pt>
                <c:pt idx="13">
                  <c:v>759.1653</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62.719227644066883</c:v>
                </c:pt>
                <c:pt idx="1">
                  <c:v>69.416876508499882</c:v>
                </c:pt>
                <c:pt idx="2">
                  <c:v>66.154957297987124</c:v>
                </c:pt>
                <c:pt idx="3">
                  <c:v>61.301812052774856</c:v>
                </c:pt>
                <c:pt idx="4">
                  <c:v>55.823386369281543</c:v>
                </c:pt>
                <c:pt idx="5">
                  <c:v>54.556132393879551</c:v>
                </c:pt>
                <c:pt idx="6">
                  <c:v>47.668608823039079</c:v>
                </c:pt>
                <c:pt idx="7">
                  <c:v>42.445261036045011</c:v>
                </c:pt>
                <c:pt idx="8">
                  <c:v>39.263995608481899</c:v>
                </c:pt>
                <c:pt idx="9">
                  <c:v>44.651413922505967</c:v>
                </c:pt>
                <c:pt idx="10">
                  <c:v>41.960042435209239</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25.015422051302561</c:v>
                </c:pt>
                <c:pt idx="1">
                  <c:v>25.892629847320624</c:v>
                </c:pt>
                <c:pt idx="2">
                  <c:v>30.097196720973731</c:v>
                </c:pt>
                <c:pt idx="3">
                  <c:v>25.42258382480507</c:v>
                </c:pt>
                <c:pt idx="4">
                  <c:v>25.804362195413656</c:v>
                </c:pt>
                <c:pt idx="5">
                  <c:v>19.612633416913603</c:v>
                </c:pt>
                <c:pt idx="6">
                  <c:v>24.453114874625111</c:v>
                </c:pt>
                <c:pt idx="7">
                  <c:v>17.381975206709576</c:v>
                </c:pt>
                <c:pt idx="8">
                  <c:v>15.207439244616346</c:v>
                </c:pt>
                <c:pt idx="9">
                  <c:v>15.564969606897261</c:v>
                </c:pt>
                <c:pt idx="10">
                  <c:v>14.35457153846893</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34.214160660848393</c:v>
                </c:pt>
                <c:pt idx="2">
                  <c:v>1.824585227625682</c:v>
                </c:pt>
                <c:pt idx="3">
                  <c:v>1.546611356074616</c:v>
                </c:pt>
                <c:pt idx="4">
                  <c:v>48.077065395826729</c:v>
                </c:pt>
                <c:pt idx="5">
                  <c:v>65.095784996266346</c:v>
                </c:pt>
                <c:pt idx="7">
                  <c:v>61.32024089180284</c:v>
                </c:pt>
                <c:pt idx="8">
                  <c:v>3.22856348265507</c:v>
                </c:pt>
                <c:pt idx="9">
                  <c:v>0</c:v>
                </c:pt>
                <c:pt idx="10">
                  <c:v>8.0468650851578118</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37.585357244548689</c:v>
                </c:pt>
                <c:pt idx="4" formatCode="#,##0">
                  <c:v>48.077065395826729</c:v>
                </c:pt>
                <c:pt idx="5" formatCode="#,##0">
                  <c:v>65.095784996266346</c:v>
                </c:pt>
                <c:pt idx="6" formatCode="#,##0">
                  <c:v>64.548804374457916</c:v>
                </c:pt>
                <c:pt idx="10" formatCode="#,##0">
                  <c:v>8.0468650851578118</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0</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0</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向日市</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向日市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向日市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向日市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5,691</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4448.3999999999924</c:v>
                </c:pt>
                <c:pt idx="1">
                  <c:v>1242.3999999999999</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6,982</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5338.613807999991</c:v>
                </c:pt>
                <c:pt idx="1">
                  <c:v>1643.3970239999999</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31</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向日市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7.2165836879999992</c:v>
                </c:pt>
                <c:pt idx="1">
                  <c:v>0</c:v>
                </c:pt>
                <c:pt idx="2">
                  <c:v>0</c:v>
                </c:pt>
                <c:pt idx="3">
                  <c:v>0</c:v>
                </c:pt>
                <c:pt idx="4">
                  <c:v>3.2533697300000002</c:v>
                </c:pt>
                <c:pt idx="5">
                  <c:v>21.009232189999999</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154,137</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向日市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154137</c:v>
                </c:pt>
                <c:pt idx="1">
                  <c:v>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1003.7</c:v>
                </c:pt>
                <c:pt idx="1">
                  <c:v>1050</c:v>
                </c:pt>
                <c:pt idx="2">
                  <c:v>1129.5</c:v>
                </c:pt>
                <c:pt idx="3">
                  <c:v>1182</c:v>
                </c:pt>
                <c:pt idx="4">
                  <c:v>1220.4000000000001</c:v>
                </c:pt>
                <c:pt idx="5">
                  <c:v>1220.4000000000001</c:v>
                </c:pt>
                <c:pt idx="6">
                  <c:v>1220.4000000000001</c:v>
                </c:pt>
                <c:pt idx="7">
                  <c:v>1220.3999999999999</c:v>
                </c:pt>
                <c:pt idx="8">
                  <c:v>1242.3999999999999</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2367.9</c:v>
                </c:pt>
                <c:pt idx="1">
                  <c:v>2629.7</c:v>
                </c:pt>
                <c:pt idx="2">
                  <c:v>2807</c:v>
                </c:pt>
                <c:pt idx="3">
                  <c:v>3017.1000000000004</c:v>
                </c:pt>
                <c:pt idx="4">
                  <c:v>3283.1000000000008</c:v>
                </c:pt>
                <c:pt idx="5">
                  <c:v>3465.300000000002</c:v>
                </c:pt>
                <c:pt idx="6">
                  <c:v>3696.1999999999989</c:v>
                </c:pt>
                <c:pt idx="7">
                  <c:v>4035.1000000000022</c:v>
                </c:pt>
                <c:pt idx="8">
                  <c:v>4448.3999999999924</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1.8449290231948166E-2</c:v>
                </c:pt>
                <c:pt idx="1">
                  <c:v>2.0820608444414544E-2</c:v>
                </c:pt>
                <c:pt idx="2">
                  <c:v>2.1142358085518127E-2</c:v>
                </c:pt>
                <c:pt idx="3">
                  <c:v>2.4297676383989716E-2</c:v>
                </c:pt>
                <c:pt idx="4">
                  <c:v>2.7117823828251154E-2</c:v>
                </c:pt>
                <c:pt idx="5">
                  <c:v>2.4559187424595709E-2</c:v>
                </c:pt>
                <c:pt idx="6">
                  <c:v>2.5869877347721053E-2</c:v>
                </c:pt>
                <c:pt idx="7">
                  <c:v>2.5758353006248794E-2</c:v>
                </c:pt>
                <c:pt idx="8">
                  <c:v>2.7853162559723192E-2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28.115563124826991</c:v>
                </c:pt>
                <c:pt idx="2">
                  <c:v>1.856994359640795</c:v>
                </c:pt>
                <c:pt idx="3">
                  <c:v>0.12463923650594499</c:v>
                </c:pt>
                <c:pt idx="4">
                  <c:v>66.154957297987124</c:v>
                </c:pt>
                <c:pt idx="5">
                  <c:v>81.400670629808957</c:v>
                </c:pt>
                <c:pt idx="7">
                  <c:v>52.729593462906891</c:v>
                </c:pt>
                <c:pt idx="8">
                  <c:v>4.2018404762136399</c:v>
                </c:pt>
                <c:pt idx="9">
                  <c:v>0</c:v>
                </c:pt>
                <c:pt idx="10">
                  <c:v>5.9336666902485851</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30.097196720973731</c:v>
                </c:pt>
                <c:pt idx="4" formatCode="#,##0">
                  <c:v>66.154957297987124</c:v>
                </c:pt>
                <c:pt idx="5" formatCode="#,##0">
                  <c:v>81.400670629808957</c:v>
                </c:pt>
                <c:pt idx="6" formatCode="#,##0">
                  <c:v>56.931433939120531</c:v>
                </c:pt>
                <c:pt idx="10" formatCode="#,##0">
                  <c:v>5.9336666902485851</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637</c:v>
                </c:pt>
                <c:pt idx="1">
                  <c:v>702</c:v>
                </c:pt>
                <c:pt idx="2">
                  <c:v>738</c:v>
                </c:pt>
                <c:pt idx="3">
                  <c:v>784</c:v>
                </c:pt>
                <c:pt idx="4">
                  <c:v>845</c:v>
                </c:pt>
                <c:pt idx="5">
                  <c:v>883</c:v>
                </c:pt>
                <c:pt idx="6">
                  <c:v>925</c:v>
                </c:pt>
                <c:pt idx="7">
                  <c:v>994</c:v>
                </c:pt>
                <c:pt idx="8">
                  <c:v>1120</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250672.10292651877</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6982.0108319999908</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200460.658</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200460.658</c:v>
                </c:pt>
                <c:pt idx="1">
                  <c:v>0</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6982.0108319999908</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排出量比較シート!$DN$21:$DN$50</c:f>
              <c:numCache>
                <c:formatCode>0.0%;;</c:formatCode>
                <c:ptCount val="30"/>
                <c:pt idx="0">
                  <c:v>0.46</c:v>
                </c:pt>
                <c:pt idx="1">
                  <c:v>0.05</c:v>
                </c:pt>
                <c:pt idx="2">
                  <c:v>1</c:v>
                </c:pt>
                <c:pt idx="3">
                  <c:v>0.8</c:v>
                </c:pt>
                <c:pt idx="4">
                  <c:v>1</c:v>
                </c:pt>
                <c:pt idx="5">
                  <c:v>0.38</c:v>
                </c:pt>
                <c:pt idx="6">
                  <c:v>0.12</c:v>
                </c:pt>
                <c:pt idx="7">
                  <c:v>0.92</c:v>
                </c:pt>
                <c:pt idx="8">
                  <c:v>0.91</c:v>
                </c:pt>
                <c:pt idx="9">
                  <c:v>0.23</c:v>
                </c:pt>
                <c:pt idx="10">
                  <c:v>0</c:v>
                </c:pt>
                <c:pt idx="11">
                  <c:v>0.55000000000000004</c:v>
                </c:pt>
                <c:pt idx="12">
                  <c:v>0.95</c:v>
                </c:pt>
                <c:pt idx="13">
                  <c:v>0.95</c:v>
                </c:pt>
                <c:pt idx="14">
                  <c:v>0</c:v>
                </c:pt>
                <c:pt idx="15">
                  <c:v>0.89</c:v>
                </c:pt>
                <c:pt idx="16">
                  <c:v>0.94</c:v>
                </c:pt>
                <c:pt idx="17">
                  <c:v>0.76</c:v>
                </c:pt>
                <c:pt idx="18">
                  <c:v>0.94</c:v>
                </c:pt>
                <c:pt idx="19">
                  <c:v>0.37</c:v>
                </c:pt>
                <c:pt idx="20">
                  <c:v>0</c:v>
                </c:pt>
                <c:pt idx="21">
                  <c:v>0.76</c:v>
                </c:pt>
                <c:pt idx="22">
                  <c:v>0.99</c:v>
                </c:pt>
                <c:pt idx="23">
                  <c:v>0.64</c:v>
                </c:pt>
                <c:pt idx="24">
                  <c:v>0.98</c:v>
                </c:pt>
                <c:pt idx="25">
                  <c:v>1</c:v>
                </c:pt>
                <c:pt idx="26">
                  <c:v>0</c:v>
                </c:pt>
                <c:pt idx="27">
                  <c:v>0.83</c:v>
                </c:pt>
                <c:pt idx="28">
                  <c:v>0.33</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排出量比較シート!$DQ$21:$DQ$50</c:f>
              <c:numCache>
                <c:formatCode>0.0%;;</c:formatCode>
                <c:ptCount val="30"/>
                <c:pt idx="0">
                  <c:v>0.54</c:v>
                </c:pt>
                <c:pt idx="1">
                  <c:v>0.46</c:v>
                </c:pt>
                <c:pt idx="2">
                  <c:v>0</c:v>
                </c:pt>
                <c:pt idx="3">
                  <c:v>0.2</c:v>
                </c:pt>
                <c:pt idx="4">
                  <c:v>0</c:v>
                </c:pt>
                <c:pt idx="5">
                  <c:v>0.62</c:v>
                </c:pt>
                <c:pt idx="6">
                  <c:v>0.88</c:v>
                </c:pt>
                <c:pt idx="7">
                  <c:v>7.0000000000000007E-2</c:v>
                </c:pt>
                <c:pt idx="8">
                  <c:v>0.09</c:v>
                </c:pt>
                <c:pt idx="9">
                  <c:v>0</c:v>
                </c:pt>
                <c:pt idx="10">
                  <c:v>0</c:v>
                </c:pt>
                <c:pt idx="11">
                  <c:v>0.45</c:v>
                </c:pt>
                <c:pt idx="12">
                  <c:v>0</c:v>
                </c:pt>
                <c:pt idx="13">
                  <c:v>0.05</c:v>
                </c:pt>
                <c:pt idx="14">
                  <c:v>0.39</c:v>
                </c:pt>
                <c:pt idx="15">
                  <c:v>0.11</c:v>
                </c:pt>
                <c:pt idx="16">
                  <c:v>0.06</c:v>
                </c:pt>
                <c:pt idx="17">
                  <c:v>0.24</c:v>
                </c:pt>
                <c:pt idx="18">
                  <c:v>0.06</c:v>
                </c:pt>
                <c:pt idx="19">
                  <c:v>0.63</c:v>
                </c:pt>
                <c:pt idx="20">
                  <c:v>1</c:v>
                </c:pt>
                <c:pt idx="21">
                  <c:v>0.24</c:v>
                </c:pt>
                <c:pt idx="22">
                  <c:v>0.01</c:v>
                </c:pt>
                <c:pt idx="23">
                  <c:v>0.36</c:v>
                </c:pt>
                <c:pt idx="24">
                  <c:v>0.02</c:v>
                </c:pt>
                <c:pt idx="25">
                  <c:v>0</c:v>
                </c:pt>
                <c:pt idx="26">
                  <c:v>1</c:v>
                </c:pt>
                <c:pt idx="27">
                  <c:v>0.17</c:v>
                </c:pt>
                <c:pt idx="28">
                  <c:v>0.67</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排出量比較シート!$DR$21:$DR$50</c:f>
              <c:numCache>
                <c:formatCode>0.0%;;</c:formatCode>
                <c:ptCount val="30"/>
                <c:pt idx="0">
                  <c:v>0</c:v>
                </c:pt>
                <c:pt idx="1">
                  <c:v>0.48</c:v>
                </c:pt>
                <c:pt idx="2">
                  <c:v>0</c:v>
                </c:pt>
                <c:pt idx="3">
                  <c:v>0</c:v>
                </c:pt>
                <c:pt idx="4">
                  <c:v>0</c:v>
                </c:pt>
                <c:pt idx="5">
                  <c:v>0</c:v>
                </c:pt>
                <c:pt idx="6">
                  <c:v>0</c:v>
                </c:pt>
                <c:pt idx="7">
                  <c:v>0</c:v>
                </c:pt>
                <c:pt idx="8">
                  <c:v>0</c:v>
                </c:pt>
                <c:pt idx="9">
                  <c:v>0.77</c:v>
                </c:pt>
                <c:pt idx="10">
                  <c:v>0</c:v>
                </c:pt>
                <c:pt idx="11">
                  <c:v>0</c:v>
                </c:pt>
                <c:pt idx="12">
                  <c:v>0.05</c:v>
                </c:pt>
                <c:pt idx="13">
                  <c:v>0</c:v>
                </c:pt>
                <c:pt idx="14">
                  <c:v>0.61</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排出量比較シート!$DF$21:$DF$50</c:f>
              <c:numCache>
                <c:formatCode>#,##0;;</c:formatCode>
                <c:ptCount val="30"/>
                <c:pt idx="0">
                  <c:v>1</c:v>
                </c:pt>
                <c:pt idx="1">
                  <c:v>2</c:v>
                </c:pt>
                <c:pt idx="2">
                  <c:v>11</c:v>
                </c:pt>
                <c:pt idx="3">
                  <c:v>10</c:v>
                </c:pt>
                <c:pt idx="4">
                  <c:v>5</c:v>
                </c:pt>
                <c:pt idx="5">
                  <c:v>4</c:v>
                </c:pt>
                <c:pt idx="6">
                  <c:v>1</c:v>
                </c:pt>
                <c:pt idx="7">
                  <c:v>6</c:v>
                </c:pt>
                <c:pt idx="8">
                  <c:v>5</c:v>
                </c:pt>
                <c:pt idx="9">
                  <c:v>5</c:v>
                </c:pt>
                <c:pt idx="10">
                  <c:v>0</c:v>
                </c:pt>
                <c:pt idx="11">
                  <c:v>1</c:v>
                </c:pt>
                <c:pt idx="12">
                  <c:v>7</c:v>
                </c:pt>
                <c:pt idx="13">
                  <c:v>10</c:v>
                </c:pt>
                <c:pt idx="14">
                  <c:v>0</c:v>
                </c:pt>
                <c:pt idx="15">
                  <c:v>7</c:v>
                </c:pt>
                <c:pt idx="16">
                  <c:v>3</c:v>
                </c:pt>
                <c:pt idx="17">
                  <c:v>20</c:v>
                </c:pt>
                <c:pt idx="18">
                  <c:v>8</c:v>
                </c:pt>
                <c:pt idx="19">
                  <c:v>2</c:v>
                </c:pt>
                <c:pt idx="20">
                  <c:v>0</c:v>
                </c:pt>
                <c:pt idx="21">
                  <c:v>2</c:v>
                </c:pt>
                <c:pt idx="22">
                  <c:v>10</c:v>
                </c:pt>
                <c:pt idx="23">
                  <c:v>5</c:v>
                </c:pt>
                <c:pt idx="24">
                  <c:v>8</c:v>
                </c:pt>
                <c:pt idx="25">
                  <c:v>25</c:v>
                </c:pt>
                <c:pt idx="26">
                  <c:v>0</c:v>
                </c:pt>
                <c:pt idx="27">
                  <c:v>10</c:v>
                </c:pt>
                <c:pt idx="28">
                  <c:v>1</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排出量比較シート!$DI$21:$DI$50</c:f>
              <c:numCache>
                <c:formatCode>#,##0;;</c:formatCode>
                <c:ptCount val="30"/>
                <c:pt idx="0">
                  <c:v>1</c:v>
                </c:pt>
                <c:pt idx="1">
                  <c:v>6</c:v>
                </c:pt>
                <c:pt idx="2">
                  <c:v>0</c:v>
                </c:pt>
                <c:pt idx="3">
                  <c:v>5</c:v>
                </c:pt>
                <c:pt idx="4">
                  <c:v>0</c:v>
                </c:pt>
                <c:pt idx="5">
                  <c:v>5</c:v>
                </c:pt>
                <c:pt idx="6">
                  <c:v>3</c:v>
                </c:pt>
                <c:pt idx="7">
                  <c:v>2</c:v>
                </c:pt>
                <c:pt idx="8">
                  <c:v>1</c:v>
                </c:pt>
                <c:pt idx="9">
                  <c:v>0</c:v>
                </c:pt>
                <c:pt idx="10">
                  <c:v>0</c:v>
                </c:pt>
                <c:pt idx="11">
                  <c:v>2</c:v>
                </c:pt>
                <c:pt idx="12">
                  <c:v>0</c:v>
                </c:pt>
                <c:pt idx="13">
                  <c:v>1</c:v>
                </c:pt>
                <c:pt idx="14">
                  <c:v>1</c:v>
                </c:pt>
                <c:pt idx="15">
                  <c:v>2</c:v>
                </c:pt>
                <c:pt idx="16">
                  <c:v>1</c:v>
                </c:pt>
                <c:pt idx="17">
                  <c:v>4</c:v>
                </c:pt>
                <c:pt idx="18">
                  <c:v>2</c:v>
                </c:pt>
                <c:pt idx="19">
                  <c:v>3</c:v>
                </c:pt>
                <c:pt idx="20">
                  <c:v>1</c:v>
                </c:pt>
                <c:pt idx="21">
                  <c:v>2</c:v>
                </c:pt>
                <c:pt idx="22">
                  <c:v>1</c:v>
                </c:pt>
                <c:pt idx="23">
                  <c:v>2</c:v>
                </c:pt>
                <c:pt idx="24">
                  <c:v>3</c:v>
                </c:pt>
                <c:pt idx="25">
                  <c:v>0</c:v>
                </c:pt>
                <c:pt idx="26">
                  <c:v>2</c:v>
                </c:pt>
                <c:pt idx="27">
                  <c:v>3</c:v>
                </c:pt>
                <c:pt idx="28">
                  <c:v>1</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排出量比較シート!$DJ$21:$DJ$50</c:f>
              <c:numCache>
                <c:formatCode>#,##0;;</c:formatCode>
                <c:ptCount val="30"/>
                <c:pt idx="0">
                  <c:v>0</c:v>
                </c:pt>
                <c:pt idx="1">
                  <c:v>1</c:v>
                </c:pt>
                <c:pt idx="2">
                  <c:v>0</c:v>
                </c:pt>
                <c:pt idx="3">
                  <c:v>0</c:v>
                </c:pt>
                <c:pt idx="4">
                  <c:v>0</c:v>
                </c:pt>
                <c:pt idx="5">
                  <c:v>0</c:v>
                </c:pt>
                <c:pt idx="6">
                  <c:v>0</c:v>
                </c:pt>
                <c:pt idx="7">
                  <c:v>1</c:v>
                </c:pt>
                <c:pt idx="8">
                  <c:v>0</c:v>
                </c:pt>
                <c:pt idx="9">
                  <c:v>1</c:v>
                </c:pt>
                <c:pt idx="10">
                  <c:v>0</c:v>
                </c:pt>
                <c:pt idx="11">
                  <c:v>0</c:v>
                </c:pt>
                <c:pt idx="12">
                  <c:v>2</c:v>
                </c:pt>
                <c:pt idx="13">
                  <c:v>0</c:v>
                </c:pt>
                <c:pt idx="14">
                  <c:v>1</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排出量比較シート!$DL$21:$DL$50</c:f>
              <c:numCache>
                <c:formatCode>#,##0;;</c:formatCode>
                <c:ptCount val="30"/>
                <c:pt idx="0">
                  <c:v>2</c:v>
                </c:pt>
                <c:pt idx="1">
                  <c:v>9</c:v>
                </c:pt>
                <c:pt idx="2">
                  <c:v>11</c:v>
                </c:pt>
                <c:pt idx="3">
                  <c:v>15</c:v>
                </c:pt>
                <c:pt idx="4">
                  <c:v>5</c:v>
                </c:pt>
                <c:pt idx="5">
                  <c:v>9</c:v>
                </c:pt>
                <c:pt idx="6">
                  <c:v>4</c:v>
                </c:pt>
                <c:pt idx="7">
                  <c:v>9</c:v>
                </c:pt>
                <c:pt idx="8">
                  <c:v>6</c:v>
                </c:pt>
                <c:pt idx="9">
                  <c:v>6</c:v>
                </c:pt>
                <c:pt idx="10">
                  <c:v>0</c:v>
                </c:pt>
                <c:pt idx="11">
                  <c:v>3</c:v>
                </c:pt>
                <c:pt idx="12">
                  <c:v>9</c:v>
                </c:pt>
                <c:pt idx="13">
                  <c:v>11</c:v>
                </c:pt>
                <c:pt idx="14">
                  <c:v>2</c:v>
                </c:pt>
                <c:pt idx="15">
                  <c:v>9</c:v>
                </c:pt>
                <c:pt idx="16">
                  <c:v>4</c:v>
                </c:pt>
                <c:pt idx="17">
                  <c:v>24</c:v>
                </c:pt>
                <c:pt idx="18">
                  <c:v>10</c:v>
                </c:pt>
                <c:pt idx="19">
                  <c:v>5</c:v>
                </c:pt>
                <c:pt idx="20">
                  <c:v>1</c:v>
                </c:pt>
                <c:pt idx="21">
                  <c:v>4</c:v>
                </c:pt>
                <c:pt idx="22">
                  <c:v>11</c:v>
                </c:pt>
                <c:pt idx="23">
                  <c:v>7</c:v>
                </c:pt>
                <c:pt idx="24">
                  <c:v>11</c:v>
                </c:pt>
                <c:pt idx="25">
                  <c:v>25</c:v>
                </c:pt>
                <c:pt idx="26">
                  <c:v>2</c:v>
                </c:pt>
                <c:pt idx="27">
                  <c:v>13</c:v>
                </c:pt>
                <c:pt idx="28">
                  <c:v>2</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排出量比較シート!$CX$21:$CX$50</c:f>
              <c:numCache>
                <c:formatCode>[=0]#;[&lt;1]0.00;#,##0</c:formatCode>
                <c:ptCount val="30"/>
                <c:pt idx="0">
                  <c:v>3.1429999999999998</c:v>
                </c:pt>
                <c:pt idx="1">
                  <c:v>6.367</c:v>
                </c:pt>
                <c:pt idx="2">
                  <c:v>102.687</c:v>
                </c:pt>
                <c:pt idx="3">
                  <c:v>120.364</c:v>
                </c:pt>
                <c:pt idx="4">
                  <c:v>30.919</c:v>
                </c:pt>
                <c:pt idx="5">
                  <c:v>20.917999999999999</c:v>
                </c:pt>
                <c:pt idx="6">
                  <c:v>8.75</c:v>
                </c:pt>
                <c:pt idx="7">
                  <c:v>277.32</c:v>
                </c:pt>
                <c:pt idx="8">
                  <c:v>23.254000000000001</c:v>
                </c:pt>
                <c:pt idx="9">
                  <c:v>200.44</c:v>
                </c:pt>
                <c:pt idx="10">
                  <c:v>0</c:v>
                </c:pt>
                <c:pt idx="11">
                  <c:v>5.2430000000000003</c:v>
                </c:pt>
                <c:pt idx="12">
                  <c:v>1700.1489999999999</c:v>
                </c:pt>
                <c:pt idx="13">
                  <c:v>84.114999999999995</c:v>
                </c:pt>
                <c:pt idx="14">
                  <c:v>0</c:v>
                </c:pt>
                <c:pt idx="15">
                  <c:v>43.24</c:v>
                </c:pt>
                <c:pt idx="16">
                  <c:v>38.027000000000001</c:v>
                </c:pt>
                <c:pt idx="17">
                  <c:v>132.708</c:v>
                </c:pt>
                <c:pt idx="18">
                  <c:v>434.31700000000001</c:v>
                </c:pt>
                <c:pt idx="19">
                  <c:v>8.0809999999999995</c:v>
                </c:pt>
                <c:pt idx="20">
                  <c:v>0</c:v>
                </c:pt>
                <c:pt idx="21">
                  <c:v>45.118000000000002</c:v>
                </c:pt>
                <c:pt idx="22">
                  <c:v>534.70399999999995</c:v>
                </c:pt>
                <c:pt idx="23">
                  <c:v>75.647000000000006</c:v>
                </c:pt>
                <c:pt idx="24">
                  <c:v>1113.3879999999999</c:v>
                </c:pt>
                <c:pt idx="25">
                  <c:v>389.12299999999999</c:v>
                </c:pt>
                <c:pt idx="26">
                  <c:v>0</c:v>
                </c:pt>
                <c:pt idx="27">
                  <c:v>60.956000000000003</c:v>
                </c:pt>
                <c:pt idx="28">
                  <c:v>2.831</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排出量比較シート!$DA$21:$DA$50</c:f>
              <c:numCache>
                <c:formatCode>[=0]#;[&lt;1]0.00;#,##0</c:formatCode>
                <c:ptCount val="30"/>
                <c:pt idx="0">
                  <c:v>3.665</c:v>
                </c:pt>
                <c:pt idx="1">
                  <c:v>53.847000000000001</c:v>
                </c:pt>
                <c:pt idx="2">
                  <c:v>0</c:v>
                </c:pt>
                <c:pt idx="3">
                  <c:v>30.518000000000001</c:v>
                </c:pt>
                <c:pt idx="4">
                  <c:v>0</c:v>
                </c:pt>
                <c:pt idx="5">
                  <c:v>33.849999999999994</c:v>
                </c:pt>
                <c:pt idx="6">
                  <c:v>62.981000000000002</c:v>
                </c:pt>
                <c:pt idx="7">
                  <c:v>22.31</c:v>
                </c:pt>
                <c:pt idx="8">
                  <c:v>2.222</c:v>
                </c:pt>
                <c:pt idx="9">
                  <c:v>0</c:v>
                </c:pt>
                <c:pt idx="10">
                  <c:v>0</c:v>
                </c:pt>
                <c:pt idx="11">
                  <c:v>4.3499999999999996</c:v>
                </c:pt>
                <c:pt idx="12">
                  <c:v>0</c:v>
                </c:pt>
                <c:pt idx="13">
                  <c:v>4.1059999999999999</c:v>
                </c:pt>
                <c:pt idx="14">
                  <c:v>5.1180000000000003</c:v>
                </c:pt>
                <c:pt idx="15">
                  <c:v>5.0920000000000005</c:v>
                </c:pt>
                <c:pt idx="16">
                  <c:v>2.621</c:v>
                </c:pt>
                <c:pt idx="17">
                  <c:v>42.546999999999997</c:v>
                </c:pt>
                <c:pt idx="18">
                  <c:v>25.541999999999998</c:v>
                </c:pt>
                <c:pt idx="19">
                  <c:v>13.701999999999998</c:v>
                </c:pt>
                <c:pt idx="20">
                  <c:v>12.741</c:v>
                </c:pt>
                <c:pt idx="21">
                  <c:v>14.501000000000001</c:v>
                </c:pt>
                <c:pt idx="22">
                  <c:v>7.93</c:v>
                </c:pt>
                <c:pt idx="23">
                  <c:v>41.879000000000005</c:v>
                </c:pt>
                <c:pt idx="24">
                  <c:v>20.935000000000002</c:v>
                </c:pt>
                <c:pt idx="25">
                  <c:v>0</c:v>
                </c:pt>
                <c:pt idx="26">
                  <c:v>4.0229999999999997</c:v>
                </c:pt>
                <c:pt idx="27">
                  <c:v>12.36</c:v>
                </c:pt>
                <c:pt idx="28">
                  <c:v>5.7030000000000003</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排出量比較シート!$DB$21:$DB$50</c:f>
              <c:numCache>
                <c:formatCode>[=0]#;[&lt;1]0.00;#,##0</c:formatCode>
                <c:ptCount val="30"/>
                <c:pt idx="0">
                  <c:v>0</c:v>
                </c:pt>
                <c:pt idx="1">
                  <c:v>55.987000000000002</c:v>
                </c:pt>
                <c:pt idx="2">
                  <c:v>0</c:v>
                </c:pt>
                <c:pt idx="3">
                  <c:v>0</c:v>
                </c:pt>
                <c:pt idx="4">
                  <c:v>0</c:v>
                </c:pt>
                <c:pt idx="5">
                  <c:v>0</c:v>
                </c:pt>
                <c:pt idx="6">
                  <c:v>0</c:v>
                </c:pt>
                <c:pt idx="7">
                  <c:v>1.159</c:v>
                </c:pt>
                <c:pt idx="8">
                  <c:v>0</c:v>
                </c:pt>
                <c:pt idx="9">
                  <c:v>652.77700000000004</c:v>
                </c:pt>
                <c:pt idx="10">
                  <c:v>0</c:v>
                </c:pt>
                <c:pt idx="11">
                  <c:v>0</c:v>
                </c:pt>
                <c:pt idx="12">
                  <c:v>92.539000000000001</c:v>
                </c:pt>
                <c:pt idx="13">
                  <c:v>0</c:v>
                </c:pt>
                <c:pt idx="14">
                  <c:v>8.1690000000000005</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排出量比較シート!$DD$21:$DD$50</c:f>
              <c:numCache>
                <c:formatCode>[=0]#;[&lt;1]0.00;#,##0</c:formatCode>
                <c:ptCount val="30"/>
                <c:pt idx="0">
                  <c:v>6.8079999999999998</c:v>
                </c:pt>
                <c:pt idx="1">
                  <c:v>116.20099999999999</c:v>
                </c:pt>
                <c:pt idx="2">
                  <c:v>102.687</c:v>
                </c:pt>
                <c:pt idx="3">
                  <c:v>150.88200000000001</c:v>
                </c:pt>
                <c:pt idx="4">
                  <c:v>30.919</c:v>
                </c:pt>
                <c:pt idx="5">
                  <c:v>54.767999999999994</c:v>
                </c:pt>
                <c:pt idx="6">
                  <c:v>71.730999999999995</c:v>
                </c:pt>
                <c:pt idx="7">
                  <c:v>300.78899999999999</c:v>
                </c:pt>
                <c:pt idx="8">
                  <c:v>25.476000000000003</c:v>
                </c:pt>
                <c:pt idx="9">
                  <c:v>853.2170000000001</c:v>
                </c:pt>
                <c:pt idx="10">
                  <c:v>0</c:v>
                </c:pt>
                <c:pt idx="11">
                  <c:v>9.593</c:v>
                </c:pt>
                <c:pt idx="12">
                  <c:v>1792.6879999999999</c:v>
                </c:pt>
                <c:pt idx="13">
                  <c:v>88.220999999999989</c:v>
                </c:pt>
                <c:pt idx="14">
                  <c:v>13.287000000000001</c:v>
                </c:pt>
                <c:pt idx="15">
                  <c:v>48.332000000000001</c:v>
                </c:pt>
                <c:pt idx="16">
                  <c:v>40.648000000000003</c:v>
                </c:pt>
                <c:pt idx="17">
                  <c:v>175.255</c:v>
                </c:pt>
                <c:pt idx="18">
                  <c:v>459.85899999999998</c:v>
                </c:pt>
                <c:pt idx="19">
                  <c:v>21.782999999999998</c:v>
                </c:pt>
                <c:pt idx="20">
                  <c:v>12.741</c:v>
                </c:pt>
                <c:pt idx="21">
                  <c:v>59.619</c:v>
                </c:pt>
                <c:pt idx="22">
                  <c:v>542.6339999999999</c:v>
                </c:pt>
                <c:pt idx="23">
                  <c:v>117.52600000000001</c:v>
                </c:pt>
                <c:pt idx="24">
                  <c:v>1134.3229999999999</c:v>
                </c:pt>
                <c:pt idx="25">
                  <c:v>389.12299999999999</c:v>
                </c:pt>
                <c:pt idx="26">
                  <c:v>4.0229999999999997</c:v>
                </c:pt>
                <c:pt idx="27">
                  <c:v>73.316000000000003</c:v>
                </c:pt>
                <c:pt idx="28">
                  <c:v>8.5340000000000007</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排出量比較シート!$CU$21:$CU$50</c:f>
              <c:numCache>
                <c:formatCode>\(0%\);;</c:formatCode>
                <c:ptCount val="30"/>
                <c:pt idx="0">
                  <c:v>4.6449970334308525E-2</c:v>
                </c:pt>
                <c:pt idx="1">
                  <c:v>0.5388934119124601</c:v>
                </c:pt>
                <c:pt idx="2">
                  <c:v>0</c:v>
                </c:pt>
                <c:pt idx="3">
                  <c:v>0.38704096781047143</c:v>
                </c:pt>
                <c:pt idx="4">
                  <c:v>0</c:v>
                </c:pt>
                <c:pt idx="5">
                  <c:v>0.36622561658753228</c:v>
                </c:pt>
                <c:pt idx="6">
                  <c:v>0.67604225997519296</c:v>
                </c:pt>
                <c:pt idx="7">
                  <c:v>0.31051497250490279</c:v>
                </c:pt>
                <c:pt idx="8">
                  <c:v>3.8221672837469176E-2</c:v>
                </c:pt>
                <c:pt idx="9">
                  <c:v>0</c:v>
                </c:pt>
                <c:pt idx="10">
                  <c:v>0</c:v>
                </c:pt>
                <c:pt idx="11">
                  <c:v>7.7530418145883448E-2</c:v>
                </c:pt>
                <c:pt idx="12">
                  <c:v>0</c:v>
                </c:pt>
                <c:pt idx="13">
                  <c:v>7.723314198643165E-2</c:v>
                </c:pt>
                <c:pt idx="14">
                  <c:v>4.5064691358102628E-2</c:v>
                </c:pt>
                <c:pt idx="15">
                  <c:v>8.5561045258665674E-2</c:v>
                </c:pt>
                <c:pt idx="16">
                  <c:v>3.0824037895801015E-2</c:v>
                </c:pt>
                <c:pt idx="17">
                  <c:v>0.60744320725691059</c:v>
                </c:pt>
                <c:pt idx="18">
                  <c:v>0.41987443275135999</c:v>
                </c:pt>
                <c:pt idx="19">
                  <c:v>0.25089420509636456</c:v>
                </c:pt>
                <c:pt idx="20">
                  <c:v>0.28789232601507464</c:v>
                </c:pt>
                <c:pt idx="21">
                  <c:v>0.19555949527538774</c:v>
                </c:pt>
                <c:pt idx="22">
                  <c:v>0.14352739435320974</c:v>
                </c:pt>
                <c:pt idx="23">
                  <c:v>0.71905728652472323</c:v>
                </c:pt>
                <c:pt idx="24">
                  <c:v>0.31800609270925845</c:v>
                </c:pt>
                <c:pt idx="25">
                  <c:v>0</c:v>
                </c:pt>
                <c:pt idx="26">
                  <c:v>9.4370142347710254E-2</c:v>
                </c:pt>
                <c:pt idx="27">
                  <c:v>0.20492887284141326</c:v>
                </c:pt>
                <c:pt idx="28">
                  <c:v>5.9242162846302127E-2</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排出量比較シート!$CM$21:$CM$50</c:f>
              <c:numCache>
                <c:formatCode>\(0%\);;</c:formatCode>
                <c:ptCount val="30"/>
                <c:pt idx="0">
                  <c:v>2.7271695790540514E-2</c:v>
                </c:pt>
                <c:pt idx="1">
                  <c:v>2.2012648258783792E-2</c:v>
                </c:pt>
                <c:pt idx="2">
                  <c:v>0.63621514072938612</c:v>
                </c:pt>
                <c:pt idx="3">
                  <c:v>0.54988216158654812</c:v>
                </c:pt>
                <c:pt idx="4">
                  <c:v>0.27911649155821511</c:v>
                </c:pt>
                <c:pt idx="5">
                  <c:v>0.10099304793588464</c:v>
                </c:pt>
                <c:pt idx="6">
                  <c:v>2.6560096828037342E-2</c:v>
                </c:pt>
                <c:pt idx="7">
                  <c:v>0.26042725204296624</c:v>
                </c:pt>
                <c:pt idx="8">
                  <c:v>0.22798707584965636</c:v>
                </c:pt>
                <c:pt idx="9">
                  <c:v>1</c:v>
                </c:pt>
                <c:pt idx="10">
                  <c:v>0</c:v>
                </c:pt>
                <c:pt idx="11">
                  <c:v>0.35532889355463587</c:v>
                </c:pt>
                <c:pt idx="12">
                  <c:v>1</c:v>
                </c:pt>
                <c:pt idx="13">
                  <c:v>1</c:v>
                </c:pt>
                <c:pt idx="14">
                  <c:v>0</c:v>
                </c:pt>
                <c:pt idx="15">
                  <c:v>0.14731587905898877</c:v>
                </c:pt>
                <c:pt idx="16">
                  <c:v>7.064780608858251E-2</c:v>
                </c:pt>
                <c:pt idx="17">
                  <c:v>0.92079039141371521</c:v>
                </c:pt>
                <c:pt idx="18">
                  <c:v>0.43871645644310675</c:v>
                </c:pt>
                <c:pt idx="19">
                  <c:v>0.14554944606993533</c:v>
                </c:pt>
                <c:pt idx="20">
                  <c:v>0</c:v>
                </c:pt>
                <c:pt idx="21">
                  <c:v>0.39479800742460025</c:v>
                </c:pt>
                <c:pt idx="22">
                  <c:v>1</c:v>
                </c:pt>
                <c:pt idx="23">
                  <c:v>0.20406381428695117</c:v>
                </c:pt>
                <c:pt idx="24">
                  <c:v>1</c:v>
                </c:pt>
                <c:pt idx="25">
                  <c:v>1</c:v>
                </c:pt>
                <c:pt idx="26">
                  <c:v>0</c:v>
                </c:pt>
                <c:pt idx="27">
                  <c:v>0.6045992431195284</c:v>
                </c:pt>
                <c:pt idx="28">
                  <c:v>0.13153457362098511</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排出量比較シート!$BV$21:$BV$50</c:f>
              <c:numCache>
                <c:formatCode>0%</c:formatCode>
                <c:ptCount val="30"/>
                <c:pt idx="0">
                  <c:v>0.29357583867052528</c:v>
                </c:pt>
                <c:pt idx="1">
                  <c:v>0.44540199628874094</c:v>
                </c:pt>
                <c:pt idx="2">
                  <c:v>0.38474944692230151</c:v>
                </c:pt>
                <c:pt idx="3">
                  <c:v>0.43531673586202285</c:v>
                </c:pt>
                <c:pt idx="4">
                  <c:v>0.33452560223481753</c:v>
                </c:pt>
                <c:pt idx="5">
                  <c:v>0.39476290687495047</c:v>
                </c:pt>
                <c:pt idx="6">
                  <c:v>0.53575536676128899</c:v>
                </c:pt>
                <c:pt idx="7">
                  <c:v>0.77462716666622577</c:v>
                </c:pt>
                <c:pt idx="8">
                  <c:v>0.2719199774781898</c:v>
                </c:pt>
                <c:pt idx="9">
                  <c:v>0.22900208957058657</c:v>
                </c:pt>
                <c:pt idx="10">
                  <c:v>8.5483947646696576E-2</c:v>
                </c:pt>
                <c:pt idx="11">
                  <c:v>7.1591314205810622E-2</c:v>
                </c:pt>
                <c:pt idx="12">
                  <c:v>0.47808554117961616</c:v>
                </c:pt>
                <c:pt idx="13">
                  <c:v>0.25767710665709753</c:v>
                </c:pt>
                <c:pt idx="14">
                  <c:v>0.13585734240072306</c:v>
                </c:pt>
                <c:pt idx="15">
                  <c:v>0.59461356628253115</c:v>
                </c:pt>
                <c:pt idx="16">
                  <c:v>0.66148401673683654</c:v>
                </c:pt>
                <c:pt idx="17">
                  <c:v>0.3624381167199307</c:v>
                </c:pt>
                <c:pt idx="18">
                  <c:v>0.75381284911611091</c:v>
                </c:pt>
                <c:pt idx="19">
                  <c:v>0.18445607301383857</c:v>
                </c:pt>
                <c:pt idx="20">
                  <c:v>7.9708168871453419E-2</c:v>
                </c:pt>
                <c:pt idx="21">
                  <c:v>0.29433114306332664</c:v>
                </c:pt>
                <c:pt idx="22">
                  <c:v>0.43330399490345534</c:v>
                </c:pt>
                <c:pt idx="23">
                  <c:v>0.66906541605244385</c:v>
                </c:pt>
                <c:pt idx="24">
                  <c:v>0.32901667283871144</c:v>
                </c:pt>
                <c:pt idx="25">
                  <c:v>0.49373621346783114</c:v>
                </c:pt>
                <c:pt idx="26">
                  <c:v>9.8743827130389553E-2</c:v>
                </c:pt>
                <c:pt idx="27">
                  <c:v>0.26896503264208532</c:v>
                </c:pt>
                <c:pt idx="28">
                  <c:v>7.315637889543869E-2</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排出量比較シート!$BZ$21:$BZ$50</c:f>
              <c:numCache>
                <c:formatCode>0%</c:formatCode>
                <c:ptCount val="30"/>
                <c:pt idx="0">
                  <c:v>0.20099100002242579</c:v>
                </c:pt>
                <c:pt idx="1">
                  <c:v>0.15386797611123032</c:v>
                </c:pt>
                <c:pt idx="2">
                  <c:v>0.1926193172258408</c:v>
                </c:pt>
                <c:pt idx="3">
                  <c:v>0.15681135766574816</c:v>
                </c:pt>
                <c:pt idx="4">
                  <c:v>0.16189199946670915</c:v>
                </c:pt>
                <c:pt idx="5">
                  <c:v>0.17616418259701225</c:v>
                </c:pt>
                <c:pt idx="6">
                  <c:v>0.15150390894204882</c:v>
                </c:pt>
                <c:pt idx="7">
                  <c:v>5.2265485035997913E-2</c:v>
                </c:pt>
                <c:pt idx="8">
                  <c:v>0.1549844190356725</c:v>
                </c:pt>
                <c:pt idx="9">
                  <c:v>0.17786523151723505</c:v>
                </c:pt>
                <c:pt idx="10">
                  <c:v>0.24987928487952457</c:v>
                </c:pt>
                <c:pt idx="11">
                  <c:v>0.27222507830412596</c:v>
                </c:pt>
                <c:pt idx="12">
                  <c:v>0.10502436302760436</c:v>
                </c:pt>
                <c:pt idx="13">
                  <c:v>0.18596301070461685</c:v>
                </c:pt>
                <c:pt idx="14">
                  <c:v>0.27541531809025965</c:v>
                </c:pt>
                <c:pt idx="15">
                  <c:v>0.12056215531560799</c:v>
                </c:pt>
                <c:pt idx="16">
                  <c:v>0.10449691300798078</c:v>
                </c:pt>
                <c:pt idx="17">
                  <c:v>0.17614114010087109</c:v>
                </c:pt>
                <c:pt idx="18">
                  <c:v>4.6320805485460921E-2</c:v>
                </c:pt>
                <c:pt idx="19">
                  <c:v>0.18143945859327335</c:v>
                </c:pt>
                <c:pt idx="20">
                  <c:v>0.20746476273753303</c:v>
                </c:pt>
                <c:pt idx="21">
                  <c:v>0.19097669535526132</c:v>
                </c:pt>
                <c:pt idx="22">
                  <c:v>0.12686209082685887</c:v>
                </c:pt>
                <c:pt idx="23">
                  <c:v>0.10511765979457437</c:v>
                </c:pt>
                <c:pt idx="24">
                  <c:v>0.20722362015498225</c:v>
                </c:pt>
                <c:pt idx="25">
                  <c:v>0.11648420373338247</c:v>
                </c:pt>
                <c:pt idx="26">
                  <c:v>0.25588623691592771</c:v>
                </c:pt>
                <c:pt idx="27">
                  <c:v>0.16090231051944612</c:v>
                </c:pt>
                <c:pt idx="28">
                  <c:v>0.32720860665967705</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排出量比較シート!$CA$21:$CA$50</c:f>
              <c:numCache>
                <c:formatCode>0%</c:formatCode>
                <c:ptCount val="30"/>
                <c:pt idx="0">
                  <c:v>0.19279169484933761</c:v>
                </c:pt>
                <c:pt idx="1">
                  <c:v>0.19103543660330358</c:v>
                </c:pt>
                <c:pt idx="2">
                  <c:v>0.17234250903082657</c:v>
                </c:pt>
                <c:pt idx="3">
                  <c:v>0.17171747510566054</c:v>
                </c:pt>
                <c:pt idx="4">
                  <c:v>0.13728348931121293</c:v>
                </c:pt>
                <c:pt idx="5">
                  <c:v>0.23514018773102613</c:v>
                </c:pt>
                <c:pt idx="6">
                  <c:v>0.10607634449269376</c:v>
                </c:pt>
                <c:pt idx="7">
                  <c:v>6.905962543141983E-2</c:v>
                </c:pt>
                <c:pt idx="8">
                  <c:v>0.23227695549408894</c:v>
                </c:pt>
                <c:pt idx="9">
                  <c:v>0.22789478901912111</c:v>
                </c:pt>
                <c:pt idx="10">
                  <c:v>0.33083993775242843</c:v>
                </c:pt>
                <c:pt idx="11">
                  <c:v>0.33739892048292303</c:v>
                </c:pt>
                <c:pt idx="12">
                  <c:v>0.1207034617782918</c:v>
                </c:pt>
                <c:pt idx="13">
                  <c:v>0.2434221008348878</c:v>
                </c:pt>
                <c:pt idx="14">
                  <c:v>0.23116493835510529</c:v>
                </c:pt>
                <c:pt idx="15">
                  <c:v>0.10044916640330925</c:v>
                </c:pt>
                <c:pt idx="16">
                  <c:v>7.9323095079522093E-2</c:v>
                </c:pt>
                <c:pt idx="17">
                  <c:v>0.19270218691646537</c:v>
                </c:pt>
                <c:pt idx="18">
                  <c:v>6.5650052303640405E-2</c:v>
                </c:pt>
                <c:pt idx="19">
                  <c:v>0.31576402486515659</c:v>
                </c:pt>
                <c:pt idx="20">
                  <c:v>0.27832320820218387</c:v>
                </c:pt>
                <c:pt idx="21">
                  <c:v>0.19975359220568664</c:v>
                </c:pt>
                <c:pt idx="22">
                  <c:v>0.16257333469063731</c:v>
                </c:pt>
                <c:pt idx="23">
                  <c:v>0.10853045734635067</c:v>
                </c:pt>
                <c:pt idx="24">
                  <c:v>0.19119586215188686</c:v>
                </c:pt>
                <c:pt idx="25">
                  <c:v>0.13923643659003732</c:v>
                </c:pt>
                <c:pt idx="26">
                  <c:v>0.28917530875039127</c:v>
                </c:pt>
                <c:pt idx="27">
                  <c:v>0.24972374708114864</c:v>
                </c:pt>
                <c:pt idx="28">
                  <c:v>0.31956700357495738</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排出量比較シート!$CB$21:$CB$50</c:f>
              <c:numCache>
                <c:formatCode>0%</c:formatCode>
                <c:ptCount val="30"/>
                <c:pt idx="0">
                  <c:v>0.29128317853281654</c:v>
                </c:pt>
                <c:pt idx="1">
                  <c:v>0.19363763830285075</c:v>
                </c:pt>
                <c:pt idx="2">
                  <c:v>0.23334887734473722</c:v>
                </c:pt>
                <c:pt idx="3">
                  <c:v>0.23615443136656852</c:v>
                </c:pt>
                <c:pt idx="4">
                  <c:v>0.35344941116775341</c:v>
                </c:pt>
                <c:pt idx="5">
                  <c:v>0.19393272279701121</c:v>
                </c:pt>
                <c:pt idx="6">
                  <c:v>0.19354801776720817</c:v>
                </c:pt>
                <c:pt idx="7">
                  <c:v>0.1010616080980643</c:v>
                </c:pt>
                <c:pt idx="8">
                  <c:v>0.31243477218124871</c:v>
                </c:pt>
                <c:pt idx="9">
                  <c:v>0.34209481864689834</c:v>
                </c:pt>
                <c:pt idx="10">
                  <c:v>0.27568515733984211</c:v>
                </c:pt>
                <c:pt idx="11">
                  <c:v>0.28737973543204648</c:v>
                </c:pt>
                <c:pt idx="12">
                  <c:v>0.28145108323385498</c:v>
                </c:pt>
                <c:pt idx="13">
                  <c:v>0.2907174897228314</c:v>
                </c:pt>
                <c:pt idx="14">
                  <c:v>0.33824761067253212</c:v>
                </c:pt>
                <c:pt idx="15">
                  <c:v>0.1843751119985515</c:v>
                </c:pt>
                <c:pt idx="16">
                  <c:v>0.14355764031973783</c:v>
                </c:pt>
                <c:pt idx="17">
                  <c:v>0.24705866346690261</c:v>
                </c:pt>
                <c:pt idx="18">
                  <c:v>0.1291577754675787</c:v>
                </c:pt>
                <c:pt idx="19">
                  <c:v>0.28511238389818694</c:v>
                </c:pt>
                <c:pt idx="20">
                  <c:v>0.38956547427901878</c:v>
                </c:pt>
                <c:pt idx="21">
                  <c:v>0.29507458216888</c:v>
                </c:pt>
                <c:pt idx="22">
                  <c:v>0.25782334817025615</c:v>
                </c:pt>
                <c:pt idx="23">
                  <c:v>0.10623556766066188</c:v>
                </c:pt>
                <c:pt idx="24">
                  <c:v>0.27256384485441937</c:v>
                </c:pt>
                <c:pt idx="25">
                  <c:v>0.23000774018671255</c:v>
                </c:pt>
                <c:pt idx="26">
                  <c:v>0.31600503163681753</c:v>
                </c:pt>
                <c:pt idx="27">
                  <c:v>0.29983357784424736</c:v>
                </c:pt>
                <c:pt idx="28">
                  <c:v>0.25727770073067602</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排出量比較シート!$CH$21:$CH$50</c:f>
              <c:numCache>
                <c:formatCode>0%</c:formatCode>
                <c:ptCount val="30"/>
                <c:pt idx="0">
                  <c:v>2.1358287924894793E-2</c:v>
                </c:pt>
                <c:pt idx="1">
                  <c:v>1.6056952693874544E-2</c:v>
                </c:pt>
                <c:pt idx="2">
                  <c:v>1.6939849476293796E-2</c:v>
                </c:pt>
                <c:pt idx="3">
                  <c:v>0</c:v>
                </c:pt>
                <c:pt idx="4">
                  <c:v>1.2849497819506946E-2</c:v>
                </c:pt>
                <c:pt idx="5">
                  <c:v>0</c:v>
                </c:pt>
                <c:pt idx="6">
                  <c:v>1.3116362036760195E-2</c:v>
                </c:pt>
                <c:pt idx="7">
                  <c:v>2.9861147682920803E-3</c:v>
                </c:pt>
                <c:pt idx="8">
                  <c:v>2.838387581080011E-2</c:v>
                </c:pt>
                <c:pt idx="9">
                  <c:v>2.3143071246158931E-2</c:v>
                </c:pt>
                <c:pt idx="10">
                  <c:v>5.8111672381508273E-2</c:v>
                </c:pt>
                <c:pt idx="11">
                  <c:v>3.1404951575094021E-2</c:v>
                </c:pt>
                <c:pt idx="12">
                  <c:v>1.4735550780632671E-2</c:v>
                </c:pt>
                <c:pt idx="13">
                  <c:v>2.2220292080566521E-2</c:v>
                </c:pt>
                <c:pt idx="14">
                  <c:v>1.9314790481380004E-2</c:v>
                </c:pt>
                <c:pt idx="15">
                  <c:v>0</c:v>
                </c:pt>
                <c:pt idx="16">
                  <c:v>1.113833485592282E-2</c:v>
                </c:pt>
                <c:pt idx="17">
                  <c:v>2.1659892795830277E-2</c:v>
                </c:pt>
                <c:pt idx="18">
                  <c:v>5.0585176272089282E-3</c:v>
                </c:pt>
                <c:pt idx="19">
                  <c:v>3.3228059629544539E-2</c:v>
                </c:pt>
                <c:pt idx="20">
                  <c:v>4.4938385909810828E-2</c:v>
                </c:pt>
                <c:pt idx="21">
                  <c:v>1.9863987206845464E-2</c:v>
                </c:pt>
                <c:pt idx="22">
                  <c:v>1.9437231408792371E-2</c:v>
                </c:pt>
                <c:pt idx="23">
                  <c:v>1.1050899145969101E-2</c:v>
                </c:pt>
                <c:pt idx="24">
                  <c:v>0</c:v>
                </c:pt>
                <c:pt idx="25">
                  <c:v>2.0535406022036479E-2</c:v>
                </c:pt>
                <c:pt idx="26">
                  <c:v>4.0189595566473925E-2</c:v>
                </c:pt>
                <c:pt idx="27">
                  <c:v>2.0575331913072568E-2</c:v>
                </c:pt>
                <c:pt idx="28">
                  <c:v>2.2790310139250907E-2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extLst>
                      <c:ext uri="{02D57815-91ED-43cb-92C2-25804820EDAC}">
                        <c15:formulaRef>
                          <c15:sqref>排出量比較シート!$BW$21:$BW$50</c15:sqref>
                        </c15:formulaRef>
                      </c:ext>
                    </c:extLst>
                    <c:numCache>
                      <c:formatCode>0%</c:formatCode>
                      <c:ptCount val="30"/>
                      <c:pt idx="0">
                        <c:v>0.22150598868452323</c:v>
                      </c:pt>
                      <c:pt idx="1">
                        <c:v>0.41640700722467078</c:v>
                      </c:pt>
                      <c:pt idx="2">
                        <c:v>0.3695535484337229</c:v>
                      </c:pt>
                      <c:pt idx="3">
                        <c:v>0.38193840026107095</c:v>
                      </c:pt>
                      <c:pt idx="4">
                        <c:v>0.28164326860365058</c:v>
                      </c:pt>
                      <c:pt idx="5">
                        <c:v>0.37379049569579398</c:v>
                      </c:pt>
                      <c:pt idx="6">
                        <c:v>0.49483123274789576</c:v>
                      </c:pt>
                      <c:pt idx="7">
                        <c:v>0.76778833455587836</c:v>
                      </c:pt>
                      <c:pt idx="8">
                        <c:v>0.23777974250705061</c:v>
                      </c:pt>
                      <c:pt idx="9">
                        <c:v>0.17281321061998003</c:v>
                      </c:pt>
                      <c:pt idx="10">
                        <c:v>7.6227521562316547E-2</c:v>
                      </c:pt>
                      <c:pt idx="11">
                        <c:v>4.8664892781300678E-2</c:v>
                      </c:pt>
                      <c:pt idx="12">
                        <c:v>0.47323408825420898</c:v>
                      </c:pt>
                      <c:pt idx="13">
                        <c:v>0.23817945348052472</c:v>
                      </c:pt>
                      <c:pt idx="14">
                        <c:v>5.6016561558935175E-2</c:v>
                      </c:pt>
                      <c:pt idx="15">
                        <c:v>0.58470663306765469</c:v>
                      </c:pt>
                      <c:pt idx="16">
                        <c:v>0.62587685222929301</c:v>
                      </c:pt>
                      <c:pt idx="17">
                        <c:v>0.3505173657642161</c:v>
                      </c:pt>
                      <c:pt idx="18">
                        <c:v>0.75007734540248272</c:v>
                      </c:pt>
                      <c:pt idx="19">
                        <c:v>0.1469945417803267</c:v>
                      </c:pt>
                      <c:pt idx="20">
                        <c:v>6.0796381104350622E-2</c:v>
                      </c:pt>
                      <c:pt idx="21">
                        <c:v>0.2039837209257179</c:v>
                      </c:pt>
                      <c:pt idx="22">
                        <c:v>0.41180612857388049</c:v>
                      </c:pt>
                      <c:pt idx="23">
                        <c:v>0.66425727946107838</c:v>
                      </c:pt>
                      <c:pt idx="24">
                        <c:v>0.30686408403687726</c:v>
                      </c:pt>
                      <c:pt idx="25">
                        <c:v>0.4566884265788641</c:v>
                      </c:pt>
                      <c:pt idx="26">
                        <c:v>8.6176895474067219E-2</c:v>
                      </c:pt>
                      <c:pt idx="27">
                        <c:v>0.24955251683516697</c:v>
                      </c:pt>
                      <c:pt idx="28">
                        <c:v>6.0710258302098662E-2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1.4734137768938144E-2</c:v>
                      </c:pt>
                      <c:pt idx="1">
                        <c:v>1.0696006780276723E-2</c:v>
                      </c:pt>
                      <c:pt idx="2">
                        <c:v>8.8127782539015025E-3</c:v>
                      </c:pt>
                      <c:pt idx="3">
                        <c:v>6.2285310450913905E-3</c:v>
                      </c:pt>
                      <c:pt idx="4">
                        <c:v>9.5912159854801404E-3</c:v>
                      </c:pt>
                      <c:pt idx="5">
                        <c:v>7.2817250908382303E-3</c:v>
                      </c:pt>
                      <c:pt idx="6">
                        <c:v>6.1422132510658882E-3</c:v>
                      </c:pt>
                      <c:pt idx="7">
                        <c:v>4.8912523061745809E-3</c:v>
                      </c:pt>
                      <c:pt idx="8">
                        <c:v>1.1563427610262472E-2</c:v>
                      </c:pt>
                      <c:pt idx="9">
                        <c:v>2.1573182256206934E-2</c:v>
                      </c:pt>
                      <c:pt idx="10">
                        <c:v>9.2564260843800237E-3</c:v>
                      </c:pt>
                      <c:pt idx="11">
                        <c:v>9.7030250435569867E-3</c:v>
                      </c:pt>
                      <c:pt idx="12">
                        <c:v>4.8514529254071789E-3</c:v>
                      </c:pt>
                      <c:pt idx="13">
                        <c:v>9.8163022297834308E-3</c:v>
                      </c:pt>
                      <c:pt idx="14">
                        <c:v>1.2812258450242062E-2</c:v>
                      </c:pt>
                      <c:pt idx="15">
                        <c:v>5.8885157077384863E-3</c:v>
                      </c:pt>
                      <c:pt idx="16">
                        <c:v>3.4678222875837942E-3</c:v>
                      </c:pt>
                      <c:pt idx="17">
                        <c:v>8.9216372289969356E-3</c:v>
                      </c:pt>
                      <c:pt idx="18">
                        <c:v>2.4609825869785339E-3</c:v>
                      </c:pt>
                      <c:pt idx="19">
                        <c:v>2.1450297745892133E-2</c:v>
                      </c:pt>
                      <c:pt idx="20">
                        <c:v>1.0671076190543811E-2</c:v>
                      </c:pt>
                      <c:pt idx="21">
                        <c:v>2.2744682693483169E-2</c:v>
                      </c:pt>
                      <c:pt idx="22">
                        <c:v>7.2356184397018566E-3</c:v>
                      </c:pt>
                      <c:pt idx="23">
                        <c:v>3.1172378731211077E-3</c:v>
                      </c:pt>
                      <c:pt idx="24">
                        <c:v>8.2673374320137195E-3</c:v>
                      </c:pt>
                      <c:pt idx="25">
                        <c:v>4.861123410821247E-3</c:v>
                      </c:pt>
                      <c:pt idx="26">
                        <c:v>9.3924775066737774E-3</c:v>
                      </c:pt>
                      <c:pt idx="27">
                        <c:v>8.5930005060287935E-3</c:v>
                      </c:pt>
                      <c:pt idx="28">
                        <c:v>1.0881111614358016E-2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5.733571221706385E-2</c:v>
                      </c:pt>
                      <c:pt idx="1">
                        <c:v>1.8298982283793404E-2</c:v>
                      </c:pt>
                      <c:pt idx="2">
                        <c:v>6.3831202346771735E-3</c:v>
                      </c:pt>
                      <c:pt idx="3">
                        <c:v>4.7149804555860549E-2</c:v>
                      </c:pt>
                      <c:pt idx="4">
                        <c:v>4.3291117645686807E-2</c:v>
                      </c:pt>
                      <c:pt idx="5">
                        <c:v>1.3690686088318315E-2</c:v>
                      </c:pt>
                      <c:pt idx="6">
                        <c:v>3.4781920762327313E-2</c:v>
                      </c:pt>
                      <c:pt idx="7">
                        <c:v>1.9475798041728152E-3</c:v>
                      </c:pt>
                      <c:pt idx="8">
                        <c:v>2.2576807360876722E-2</c:v>
                      </c:pt>
                      <c:pt idx="9">
                        <c:v>3.4615696694399595E-2</c:v>
                      </c:pt>
                      <c:pt idx="10">
                        <c:v>0</c:v>
                      </c:pt>
                      <c:pt idx="11">
                        <c:v>1.3223396380952959E-2</c:v>
                      </c:pt>
                      <c:pt idx="12">
                        <c:v>0</c:v>
                      </c:pt>
                      <c:pt idx="13">
                        <c:v>9.6813509467893726E-3</c:v>
                      </c:pt>
                      <c:pt idx="14">
                        <c:v>6.7028522391545831E-2</c:v>
                      </c:pt>
                      <c:pt idx="15">
                        <c:v>4.0184175071380241E-3</c:v>
                      </c:pt>
                      <c:pt idx="16">
                        <c:v>3.2139342219959725E-2</c:v>
                      </c:pt>
                      <c:pt idx="17">
                        <c:v>2.9991137267176386E-3</c:v>
                      </c:pt>
                      <c:pt idx="18">
                        <c:v>1.2745211266495973E-3</c:v>
                      </c:pt>
                      <c:pt idx="19">
                        <c:v>1.6011233487619743E-2</c:v>
                      </c:pt>
                      <c:pt idx="20">
                        <c:v>8.2407115765589858E-3</c:v>
                      </c:pt>
                      <c:pt idx="21">
                        <c:v>6.7602739444125565E-2</c:v>
                      </c:pt>
                      <c:pt idx="22">
                        <c:v>1.4262247889873025E-2</c:v>
                      </c:pt>
                      <c:pt idx="23">
                        <c:v>1.6908987182443237E-3</c:v>
                      </c:pt>
                      <c:pt idx="24">
                        <c:v>1.3885251369820455E-2</c:v>
                      </c:pt>
                      <c:pt idx="25">
                        <c:v>3.2186663478145826E-2</c:v>
                      </c:pt>
                      <c:pt idx="26">
                        <c:v>3.1744541496485567E-3</c:v>
                      </c:pt>
                      <c:pt idx="27">
                        <c:v>1.0819515300889574E-2</c:v>
                      </c:pt>
                      <c:pt idx="28">
                        <c:v>1.5650089789820045E-3</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0.28119056436002576</c:v>
                      </c:pt>
                      <c:pt idx="1">
                        <c:v>0.1812454965974562</c:v>
                      </c:pt>
                      <c:pt idx="2">
                        <c:v>0.22539169542593662</c:v>
                      </c:pt>
                      <c:pt idx="3">
                        <c:v>0.2263595418770544</c:v>
                      </c:pt>
                      <c:pt idx="4">
                        <c:v>0.33929169836065298</c:v>
                      </c:pt>
                      <c:pt idx="5">
                        <c:v>0.18750429999421456</c:v>
                      </c:pt>
                      <c:pt idx="6">
                        <c:v>0.18811219347627892</c:v>
                      </c:pt>
                      <c:pt idx="7">
                        <c:v>7.199129400456207E-2</c:v>
                      </c:pt>
                      <c:pt idx="8">
                        <c:v>0.30335681455529506</c:v>
                      </c:pt>
                      <c:pt idx="9">
                        <c:v>0.33374832891359862</c:v>
                      </c:pt>
                      <c:pt idx="10">
                        <c:v>0.25582562210603926</c:v>
                      </c:pt>
                      <c:pt idx="11">
                        <c:v>0.27143799450592937</c:v>
                      </c:pt>
                      <c:pt idx="12">
                        <c:v>0.13013437838566408</c:v>
                      </c:pt>
                      <c:pt idx="13">
                        <c:v>0.27937882015154547</c:v>
                      </c:pt>
                      <c:pt idx="14">
                        <c:v>0.30014788747178511</c:v>
                      </c:pt>
                      <c:pt idx="15">
                        <c:v>0.17775834448641592</c:v>
                      </c:pt>
                      <c:pt idx="16">
                        <c:v>0.13942542953061965</c:v>
                      </c:pt>
                      <c:pt idx="17">
                        <c:v>0.23875587317405539</c:v>
                      </c:pt>
                      <c:pt idx="18">
                        <c:v>6.4821495072836813E-2</c:v>
                      </c:pt>
                      <c:pt idx="19">
                        <c:v>0.27431898816198702</c:v>
                      </c:pt>
                      <c:pt idx="20">
                        <c:v>0.37430350265585233</c:v>
                      </c:pt>
                      <c:pt idx="21">
                        <c:v>0.27545599276162291</c:v>
                      </c:pt>
                      <c:pt idx="22">
                        <c:v>0.25030533721233145</c:v>
                      </c:pt>
                      <c:pt idx="23">
                        <c:v>0.10048084953350096</c:v>
                      </c:pt>
                      <c:pt idx="24">
                        <c:v>0.26248266972390083</c:v>
                      </c:pt>
                      <c:pt idx="25">
                        <c:v>0.22200603516623238</c:v>
                      </c:pt>
                      <c:pt idx="26">
                        <c:v>0.29672403039998407</c:v>
                      </c:pt>
                      <c:pt idx="27">
                        <c:v>0.29124979798985706</c:v>
                      </c:pt>
                      <c:pt idx="28">
                        <c:v>0.24656472457689141</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0.13652453355017322</c:v>
                      </c:pt>
                      <c:pt idx="1">
                        <c:v>7.5583675439664405E-2</c:v>
                      </c:pt>
                      <c:pt idx="2">
                        <c:v>0.12743108429784161</c:v>
                      </c:pt>
                      <c:pt idx="3">
                        <c:v>0.1056455745056715</c:v>
                      </c:pt>
                      <c:pt idx="4">
                        <c:v>0.15410881170346746</c:v>
                      </c:pt>
                      <c:pt idx="5">
                        <c:v>8.936954844411385E-2</c:v>
                      </c:pt>
                      <c:pt idx="6">
                        <c:v>9.3345328782678344E-2</c:v>
                      </c:pt>
                      <c:pt idx="7">
                        <c:v>3.5286397195226082E-2</c:v>
                      </c:pt>
                      <c:pt idx="8">
                        <c:v>0.147073875591127</c:v>
                      </c:pt>
                      <c:pt idx="9">
                        <c:v>0.14296492431883615</c:v>
                      </c:pt>
                      <c:pt idx="10">
                        <c:v>0.1647591669739962</c:v>
                      </c:pt>
                      <c:pt idx="11">
                        <c:v>0.16969311828581829</c:v>
                      </c:pt>
                      <c:pt idx="12">
                        <c:v>6.9477505101704334E-2</c:v>
                      </c:pt>
                      <c:pt idx="13">
                        <c:v>0.17070775782661821</c:v>
                      </c:pt>
                      <c:pt idx="14">
                        <c:v>0.11424260793943518</c:v>
                      </c:pt>
                      <c:pt idx="15">
                        <c:v>0.10087174871998762</c:v>
                      </c:pt>
                      <c:pt idx="16">
                        <c:v>6.8285978415661197E-2</c:v>
                      </c:pt>
                      <c:pt idx="17">
                        <c:v>0.13059825887967544</c:v>
                      </c:pt>
                      <c:pt idx="18">
                        <c:v>3.8472855313903584E-2</c:v>
                      </c:pt>
                      <c:pt idx="19">
                        <c:v>0.15838399007338164</c:v>
                      </c:pt>
                      <c:pt idx="20">
                        <c:v>0.2037249779041185</c:v>
                      </c:pt>
                      <c:pt idx="21">
                        <c:v>0.13339172808563904</c:v>
                      </c:pt>
                      <c:pt idx="22">
                        <c:v>0.13038412695224405</c:v>
                      </c:pt>
                      <c:pt idx="23">
                        <c:v>6.2439831410572418E-2</c:v>
                      </c:pt>
                      <c:pt idx="24">
                        <c:v>0.14838199214850772</c:v>
                      </c:pt>
                      <c:pt idx="25">
                        <c:v>0.12787754967175038</c:v>
                      </c:pt>
                      <c:pt idx="26">
                        <c:v>0.17110191553758025</c:v>
                      </c:pt>
                      <c:pt idx="27">
                        <c:v>0.14224932662788808</c:v>
                      </c:pt>
                      <c:pt idx="28">
                        <c:v>0.16532107467832752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0.14466603080985252</c:v>
                      </c:pt>
                      <c:pt idx="1">
                        <c:v>0.10566182115779181</c:v>
                      </c:pt>
                      <c:pt idx="2">
                        <c:v>9.7960611128094968E-2</c:v>
                      </c:pt>
                      <c:pt idx="3">
                        <c:v>0.1207139673713829</c:v>
                      </c:pt>
                      <c:pt idx="4">
                        <c:v>0.18518288665718555</c:v>
                      </c:pt>
                      <c:pt idx="5">
                        <c:v>9.8134751550100707E-2</c:v>
                      </c:pt>
                      <c:pt idx="6">
                        <c:v>9.4766864693600586E-2</c:v>
                      </c:pt>
                      <c:pt idx="7">
                        <c:v>3.6704896809335981E-2</c:v>
                      </c:pt>
                      <c:pt idx="8">
                        <c:v>0.15628293896416806</c:v>
                      </c:pt>
                      <c:pt idx="9">
                        <c:v>0.19078340459476248</c:v>
                      </c:pt>
                      <c:pt idx="10">
                        <c:v>9.1066455132043048E-2</c:v>
                      </c:pt>
                      <c:pt idx="11">
                        <c:v>0.10174487622011108</c:v>
                      </c:pt>
                      <c:pt idx="12">
                        <c:v>6.0656873283959759E-2</c:v>
                      </c:pt>
                      <c:pt idx="13">
                        <c:v>0.10867106232492726</c:v>
                      </c:pt>
                      <c:pt idx="14">
                        <c:v>0.18590527953234995</c:v>
                      </c:pt>
                      <c:pt idx="15">
                        <c:v>7.6886595766428284E-2</c:v>
                      </c:pt>
                      <c:pt idx="16">
                        <c:v>7.1139451114958438E-2</c:v>
                      </c:pt>
                      <c:pt idx="17">
                        <c:v>0.10815761429437992</c:v>
                      </c:pt>
                      <c:pt idx="18">
                        <c:v>2.6348639758933225E-2</c:v>
                      </c:pt>
                      <c:pt idx="19">
                        <c:v>0.11593499808860538</c:v>
                      </c:pt>
                      <c:pt idx="20">
                        <c:v>0.1705785247517338</c:v>
                      </c:pt>
                      <c:pt idx="21">
                        <c:v>0.1420642646759839</c:v>
                      </c:pt>
                      <c:pt idx="22">
                        <c:v>0.11992121026008738</c:v>
                      </c:pt>
                      <c:pt idx="23">
                        <c:v>3.8041018122928545E-2</c:v>
                      </c:pt>
                      <c:pt idx="24">
                        <c:v>0.11410067757539309</c:v>
                      </c:pt>
                      <c:pt idx="25">
                        <c:v>9.4128485494482009E-2</c:v>
                      </c:pt>
                      <c:pt idx="26">
                        <c:v>0.12562211486240382</c:v>
                      </c:pt>
                      <c:pt idx="27">
                        <c:v>0.14900047136196901</c:v>
                      </c:pt>
                      <c:pt idx="28">
                        <c:v>8.1243649898563877E-2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8.9463912031991881E-3</c:v>
                      </c:pt>
                      <c:pt idx="1">
                        <c:v>5.2233941099268681E-3</c:v>
                      </c:pt>
                      <c:pt idx="2">
                        <c:v>7.957181918800597E-3</c:v>
                      </c:pt>
                      <c:pt idx="3">
                        <c:v>6.7913277297724844E-3</c:v>
                      </c:pt>
                      <c:pt idx="4">
                        <c:v>1.0223322965884326E-2</c:v>
                      </c:pt>
                      <c:pt idx="5">
                        <c:v>6.4284228027966534E-3</c:v>
                      </c:pt>
                      <c:pt idx="6">
                        <c:v>5.4358242909292699E-3</c:v>
                      </c:pt>
                      <c:pt idx="7">
                        <c:v>2.433459174285473E-3</c:v>
                      </c:pt>
                      <c:pt idx="8">
                        <c:v>9.0779576259536806E-3</c:v>
                      </c:pt>
                      <c:pt idx="9">
                        <c:v>8.3464897332996297E-3</c:v>
                      </c:pt>
                      <c:pt idx="10">
                        <c:v>1.9859535233802818E-2</c:v>
                      </c:pt>
                      <c:pt idx="11">
                        <c:v>1.5941740926117068E-2</c:v>
                      </c:pt>
                      <c:pt idx="12">
                        <c:v>7.9346617868912908E-3</c:v>
                      </c:pt>
                      <c:pt idx="13">
                        <c:v>1.1338669571285948E-2</c:v>
                      </c:pt>
                      <c:pt idx="14">
                        <c:v>7.8535862577595161E-3</c:v>
                      </c:pt>
                      <c:pt idx="15">
                        <c:v>6.6167675121355865E-3</c:v>
                      </c:pt>
                      <c:pt idx="16">
                        <c:v>4.1322107891182134E-3</c:v>
                      </c:pt>
                      <c:pt idx="17">
                        <c:v>8.3027902928472248E-3</c:v>
                      </c:pt>
                      <c:pt idx="18">
                        <c:v>2.5252145445420946E-3</c:v>
                      </c:pt>
                      <c:pt idx="19">
                        <c:v>1.0793395736199862E-2</c:v>
                      </c:pt>
                      <c:pt idx="20">
                        <c:v>1.5261971623166509E-2</c:v>
                      </c:pt>
                      <c:pt idx="21">
                        <c:v>8.5881190073866642E-3</c:v>
                      </c:pt>
                      <c:pt idx="22">
                        <c:v>7.5180109579247069E-3</c:v>
                      </c:pt>
                      <c:pt idx="23">
                        <c:v>5.754718127160904E-3</c:v>
                      </c:pt>
                      <c:pt idx="24">
                        <c:v>1.0081175130518561E-2</c:v>
                      </c:pt>
                      <c:pt idx="25">
                        <c:v>8.0017050204801397E-3</c:v>
                      </c:pt>
                      <c:pt idx="26">
                        <c:v>1.9281001236833451E-2</c:v>
                      </c:pt>
                      <c:pt idx="27">
                        <c:v>8.5837798543903047E-3</c:v>
                      </c:pt>
                      <c:pt idx="28">
                        <c:v>1.0712976153784606E-2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1.1462229695915751E-3</c:v>
                      </c:pt>
                      <c:pt idx="1">
                        <c:v>7.1687475954676696E-3</c:v>
                      </c:pt>
                      <c:pt idx="2">
                        <c:v>0</c:v>
                      </c:pt>
                      <c:pt idx="3">
                        <c:v>3.0035617597416486E-3</c:v>
                      </c:pt>
                      <c:pt idx="4">
                        <c:v>3.9343898412160577E-3</c:v>
                      </c:pt>
                      <c:pt idx="5">
                        <c:v>0</c:v>
                      </c:pt>
                      <c:pt idx="6">
                        <c:v>0</c:v>
                      </c:pt>
                      <c:pt idx="7">
                        <c:v>2.6636854919216753E-2</c:v>
                      </c:pt>
                      <c:pt idx="8">
                        <c:v>0</c:v>
                      </c:pt>
                      <c:pt idx="9">
                        <c:v>0</c:v>
                      </c:pt>
                      <c:pt idx="10">
                        <c:v>0</c:v>
                      </c:pt>
                      <c:pt idx="11">
                        <c:v>0</c:v>
                      </c:pt>
                      <c:pt idx="12">
                        <c:v>0.14338204306129959</c:v>
                      </c:pt>
                      <c:pt idx="13">
                        <c:v>0</c:v>
                      </c:pt>
                      <c:pt idx="14">
                        <c:v>3.0246136942987462E-2</c:v>
                      </c:pt>
                      <c:pt idx="15">
                        <c:v>0</c:v>
                      </c:pt>
                      <c:pt idx="16">
                        <c:v>0</c:v>
                      </c:pt>
                      <c:pt idx="17">
                        <c:v>0</c:v>
                      </c:pt>
                      <c:pt idx="18">
                        <c:v>6.1811065850199805E-2</c:v>
                      </c:pt>
                      <c:pt idx="19">
                        <c:v>0</c:v>
                      </c:pt>
                      <c:pt idx="20">
                        <c:v>0</c:v>
                      </c:pt>
                      <c:pt idx="21">
                        <c:v>1.1030470399870387E-2</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排出量比較シート!$BE$21:$BE$50</c:f>
              <c:numCache>
                <c:formatCode>#,##0_);[Red]\(#,##0\)</c:formatCode>
                <c:ptCount val="30"/>
                <c:pt idx="0">
                  <c:v>115.24769211785443</c:v>
                </c:pt>
                <c:pt idx="1">
                  <c:v>289.24279919202138</c:v>
                </c:pt>
                <c:pt idx="2">
                  <c:v>161.40294913804618</c:v>
                </c:pt>
                <c:pt idx="3">
                  <c:v>218.89053402408916</c:v>
                </c:pt>
                <c:pt idx="4">
                  <c:v>110.77453656496412</c:v>
                </c:pt>
                <c:pt idx="5">
                  <c:v>207.12316765882517</c:v>
                </c:pt>
                <c:pt idx="6">
                  <c:v>329.44157006096958</c:v>
                </c:pt>
                <c:pt idx="7">
                  <c:v>1064.8655155115898</c:v>
                </c:pt>
                <c:pt idx="8">
                  <c:v>101.99700975740662</c:v>
                </c:pt>
                <c:pt idx="9">
                  <c:v>93.661983787875499</c:v>
                </c:pt>
                <c:pt idx="10">
                  <c:v>14.35457153846893</c:v>
                </c:pt>
                <c:pt idx="11">
                  <c:v>14.755343838071049</c:v>
                </c:pt>
                <c:pt idx="12">
                  <c:v>201.32028671988593</c:v>
                </c:pt>
                <c:pt idx="13">
                  <c:v>73.66556235620746</c:v>
                </c:pt>
                <c:pt idx="14">
                  <c:v>56.02203804424947</c:v>
                </c:pt>
                <c:pt idx="15">
                  <c:v>293.51893547528357</c:v>
                </c:pt>
                <c:pt idx="16">
                  <c:v>538.26158383912787</c:v>
                </c:pt>
                <c:pt idx="17">
                  <c:v>144.12400611202045</c:v>
                </c:pt>
                <c:pt idx="18">
                  <c:v>989.97198218007293</c:v>
                </c:pt>
                <c:pt idx="19">
                  <c:v>55.520651010359352</c:v>
                </c:pt>
                <c:pt idx="20">
                  <c:v>17.003249033814132</c:v>
                </c:pt>
                <c:pt idx="21">
                  <c:v>114.28122521265961</c:v>
                </c:pt>
                <c:pt idx="22">
                  <c:v>188.71186862888703</c:v>
                </c:pt>
                <c:pt idx="23">
                  <c:v>370.7026660475259</c:v>
                </c:pt>
                <c:pt idx="24">
                  <c:v>104.52403682520752</c:v>
                </c:pt>
                <c:pt idx="25">
                  <c:v>196.8124898364928</c:v>
                </c:pt>
                <c:pt idx="26">
                  <c:v>16.450475303271052</c:v>
                </c:pt>
                <c:pt idx="27">
                  <c:v>100.82050332297405</c:v>
                </c:pt>
                <c:pt idx="28">
                  <c:v>21.522858379101784</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排出量比較シート!$BI$21:$BI$50</c:f>
              <c:numCache>
                <c:formatCode>#,##0_);[Red]\(#,##0\)</c:formatCode>
                <c:ptCount val="30"/>
                <c:pt idx="0">
                  <c:v>78.902095601404199</c:v>
                </c:pt>
                <c:pt idx="1">
                  <c:v>99.921429376737521</c:v>
                </c:pt>
                <c:pt idx="2">
                  <c:v>80.80408200687009</c:v>
                </c:pt>
                <c:pt idx="3">
                  <c:v>78.849534127209608</c:v>
                </c:pt>
                <c:pt idx="4">
                  <c:v>53.608785380533725</c:v>
                </c:pt>
                <c:pt idx="5">
                  <c:v>92.429361756318983</c:v>
                </c:pt>
                <c:pt idx="6">
                  <c:v>93.161335805118242</c:v>
                </c:pt>
                <c:pt idx="7">
                  <c:v>71.848387277517645</c:v>
                </c:pt>
                <c:pt idx="8">
                  <c:v>58.134556523694222</c:v>
                </c:pt>
                <c:pt idx="9">
                  <c:v>72.746980003686957</c:v>
                </c:pt>
                <c:pt idx="10">
                  <c:v>41.960042435209239</c:v>
                </c:pt>
                <c:pt idx="11">
                  <c:v>56.107010693724305</c:v>
                </c:pt>
                <c:pt idx="12">
                  <c:v>44.225422139146218</c:v>
                </c:pt>
                <c:pt idx="13">
                  <c:v>53.163705300521684</c:v>
                </c:pt>
                <c:pt idx="14">
                  <c:v>113.5700666255597</c:v>
                </c:pt>
                <c:pt idx="15">
                  <c:v>59.513064439617509</c:v>
                </c:pt>
                <c:pt idx="16">
                  <c:v>85.031040023378765</c:v>
                </c:pt>
                <c:pt idx="17">
                  <c:v>70.042762009198455</c:v>
                </c:pt>
                <c:pt idx="18">
                  <c:v>60.832472776748908</c:v>
                </c:pt>
                <c:pt idx="19">
                  <c:v>54.612660323251674</c:v>
                </c:pt>
                <c:pt idx="20">
                  <c:v>44.256129284018691</c:v>
                </c:pt>
                <c:pt idx="21">
                  <c:v>74.15134703420884</c:v>
                </c:pt>
                <c:pt idx="22">
                  <c:v>55.250776590320363</c:v>
                </c:pt>
                <c:pt idx="23">
                  <c:v>58.241534832927506</c:v>
                </c:pt>
                <c:pt idx="24">
                  <c:v>65.832072026180086</c:v>
                </c:pt>
                <c:pt idx="25">
                  <c:v>46.432782400884157</c:v>
                </c:pt>
                <c:pt idx="26">
                  <c:v>42.630008813350187</c:v>
                </c:pt>
                <c:pt idx="27">
                  <c:v>60.313609442262134</c:v>
                </c:pt>
                <c:pt idx="28">
                  <c:v>96.26589790105848</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排出量比較シート!$BJ$21:$BJ$50</c:f>
              <c:numCache>
                <c:formatCode>#,##0_);[Red]\(#,##0\)</c:formatCode>
                <c:ptCount val="30"/>
                <c:pt idx="0">
                  <c:v>75.683332768441986</c:v>
                </c:pt>
                <c:pt idx="1">
                  <c:v>124.05787331089752</c:v>
                </c:pt>
                <c:pt idx="2">
                  <c:v>72.297931658997825</c:v>
                </c:pt>
                <c:pt idx="3">
                  <c:v>86.344784683536446</c:v>
                </c:pt>
                <c:pt idx="4">
                  <c:v>45.459943289470644</c:v>
                </c:pt>
                <c:pt idx="5">
                  <c:v>123.37273760669882</c:v>
                </c:pt>
                <c:pt idx="6">
                  <c:v>65.227452012761319</c:v>
                </c:pt>
                <c:pt idx="7">
                  <c:v>94.934978787999341</c:v>
                </c:pt>
                <c:pt idx="8">
                  <c:v>87.126937548571789</c:v>
                </c:pt>
                <c:pt idx="9">
                  <c:v>93.20909723782637</c:v>
                </c:pt>
                <c:pt idx="10">
                  <c:v>55.555056650842026</c:v>
                </c:pt>
                <c:pt idx="11">
                  <c:v>69.539680023298871</c:v>
                </c:pt>
                <c:pt idx="12">
                  <c:v>50.827840292620351</c:v>
                </c:pt>
                <c:pt idx="13">
                  <c:v>69.590295314026989</c:v>
                </c:pt>
                <c:pt idx="14">
                  <c:v>95.323011198232948</c:v>
                </c:pt>
                <c:pt idx="15">
                  <c:v>49.584695109478425</c:v>
                </c:pt>
                <c:pt idx="16">
                  <c:v>64.546646195854507</c:v>
                </c:pt>
                <c:pt idx="17">
                  <c:v>76.628284619439171</c:v>
                </c:pt>
                <c:pt idx="18">
                  <c:v>86.217305111563022</c:v>
                </c:pt>
                <c:pt idx="19">
                  <c:v>95.04389820144074</c:v>
                </c:pt>
                <c:pt idx="20">
                  <c:v>59.37156615131687</c:v>
                </c:pt>
                <c:pt idx="21">
                  <c:v>77.559190713924153</c:v>
                </c:pt>
                <c:pt idx="22">
                  <c:v>70.803680878906619</c:v>
                </c:pt>
                <c:pt idx="23">
                  <c:v>60.132430881012553</c:v>
                </c:pt>
                <c:pt idx="24">
                  <c:v>60.740275451596446</c:v>
                </c:pt>
                <c:pt idx="25">
                  <c:v>55.502247989414769</c:v>
                </c:pt>
                <c:pt idx="26">
                  <c:v>48.175885148065625</c:v>
                </c:pt>
                <c:pt idx="27">
                  <c:v>93.607981770344665</c:v>
                </c:pt>
                <c:pt idx="28">
                  <c:v>94.017711981183993</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排出量比較シート!$BK$21:$BK$50</c:f>
              <c:numCache>
                <c:formatCode>#,##0_);[Red]\(#,##0\)</c:formatCode>
                <c:ptCount val="30"/>
                <c:pt idx="0">
                  <c:v>114.34767326453841</c:v>
                </c:pt>
                <c:pt idx="1">
                  <c:v>125.74773574957263</c:v>
                </c:pt>
                <c:pt idx="2">
                  <c:v>97.890191351200869</c:v>
                </c:pt>
                <c:pt idx="3">
                  <c:v>118.74565192542352</c:v>
                </c:pt>
                <c:pt idx="4">
                  <c:v>117.04095130448064</c:v>
                </c:pt>
                <c:pt idx="5">
                  <c:v>101.75211287301082</c:v>
                </c:pt>
                <c:pt idx="6">
                  <c:v>119.01469739980713</c:v>
                </c:pt>
                <c:pt idx="7">
                  <c:v>138.92750736967881</c:v>
                </c:pt>
                <c:pt idx="8">
                  <c:v>117.19408335593866</c:v>
                </c:pt>
                <c:pt idx="9">
                  <c:v>139.91697376257233</c:v>
                </c:pt>
                <c:pt idx="10">
                  <c:v>46.29339685486265</c:v>
                </c:pt>
                <c:pt idx="11">
                  <c:v>59.230464693013964</c:v>
                </c:pt>
                <c:pt idx="12">
                  <c:v>118.51814768222491</c:v>
                </c:pt>
                <c:pt idx="13">
                  <c:v>83.111253634636597</c:v>
                </c:pt>
                <c:pt idx="14">
                  <c:v>139.47954654950047</c:v>
                </c:pt>
                <c:pt idx="15">
                  <c:v>91.01303715670187</c:v>
                </c:pt>
                <c:pt idx="16">
                  <c:v>116.81546476647749</c:v>
                </c:pt>
                <c:pt idx="17">
                  <c:v>98.243210857003717</c:v>
                </c:pt>
                <c:pt idx="18">
                  <c:v>169.62111901320594</c:v>
                </c:pt>
                <c:pt idx="19">
                  <c:v>85.817858455412519</c:v>
                </c:pt>
                <c:pt idx="20">
                  <c:v>83.10163020837301</c:v>
                </c:pt>
                <c:pt idx="21">
                  <c:v>114.56988352781237</c:v>
                </c:pt>
                <c:pt idx="22">
                  <c:v>112.28681568053825</c:v>
                </c:pt>
                <c:pt idx="23">
                  <c:v>58.860923335772576</c:v>
                </c:pt>
                <c:pt idx="24">
                  <c:v>86.589755804713931</c:v>
                </c:pt>
                <c:pt idx="25">
                  <c:v>91.685387445783235</c:v>
                </c:pt>
                <c:pt idx="26">
                  <c:v>52.645650059587133</c:v>
                </c:pt>
                <c:pt idx="27">
                  <c:v>112.39145822948552</c:v>
                </c:pt>
                <c:pt idx="28">
                  <c:v>75.691984766519468</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排出量比較シート!$BQ$21:$BQ$50</c:f>
              <c:numCache>
                <c:formatCode>#,##0_);[Red]\(#,##0\)</c:formatCode>
                <c:ptCount val="30"/>
                <c:pt idx="0">
                  <c:v>8.384523065929999</c:v>
                </c:pt>
                <c:pt idx="1">
                  <c:v>10.4273397568235</c:v>
                </c:pt>
                <c:pt idx="2">
                  <c:v>7.1062913418054992</c:v>
                </c:pt>
                <c:pt idx="3">
                  <c:v>0</c:v>
                </c:pt>
                <c:pt idx="4">
                  <c:v>4.2549722847498437</c:v>
                </c:pt>
                <c:pt idx="5">
                  <c:v>0</c:v>
                </c:pt>
                <c:pt idx="6">
                  <c:v>8.0653879941508304</c:v>
                </c:pt>
                <c:pt idx="7">
                  <c:v>4.1049562666374264</c:v>
                </c:pt>
                <c:pt idx="8">
                  <c:v>10.646773675389131</c:v>
                </c:pt>
                <c:pt idx="9">
                  <c:v>9.4655291919999982</c:v>
                </c:pt>
                <c:pt idx="10">
                  <c:v>9.758184798250424</c:v>
                </c:pt>
                <c:pt idx="11">
                  <c:v>6.4727245734912451</c:v>
                </c:pt>
                <c:pt idx="12">
                  <c:v>6.2050931321051461</c:v>
                </c:pt>
                <c:pt idx="13">
                  <c:v>6.3524087687478286</c:v>
                </c:pt>
                <c:pt idx="14">
                  <c:v>7.9646334017999987</c:v>
                </c:pt>
                <c:pt idx="15">
                  <c:v>0</c:v>
                </c:pt>
                <c:pt idx="16">
                  <c:v>9.0634657968837278</c:v>
                </c:pt>
                <c:pt idx="17">
                  <c:v>8.613085593600001</c:v>
                </c:pt>
                <c:pt idx="18">
                  <c:v>6.6432811913099998</c:v>
                </c:pt>
                <c:pt idx="19">
                  <c:v>10.001533006207641</c:v>
                </c:pt>
                <c:pt idx="20">
                  <c:v>9.5862014850000001</c:v>
                </c:pt>
                <c:pt idx="21">
                  <c:v>7.7126761782000006</c:v>
                </c:pt>
                <c:pt idx="22">
                  <c:v>8.465272195199999</c:v>
                </c:pt>
                <c:pt idx="23">
                  <c:v>6.1228658324673679</c:v>
                </c:pt>
                <c:pt idx="24">
                  <c:v>0</c:v>
                </c:pt>
                <c:pt idx="25">
                  <c:v>8.1857969473483543</c:v>
                </c:pt>
                <c:pt idx="26">
                  <c:v>6.6954863764973336</c:v>
                </c:pt>
                <c:pt idx="27">
                  <c:v>7.7125836735575737</c:v>
                </c:pt>
                <c:pt idx="28">
                  <c:v>6.7049876572484139</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排出量比較シート!$BR$21:$BR$50</c:f>
              <c:numCache>
                <c:formatCode>#,##0_);[Red]\(#,##0\)</c:formatCode>
                <c:ptCount val="30"/>
                <c:pt idx="0">
                  <c:v>392.56531681816904</c:v>
                </c:pt>
                <c:pt idx="1">
                  <c:v>649.39717738605248</c:v>
                </c:pt>
                <c:pt idx="2">
                  <c:v>419.5014454969205</c:v>
                </c:pt>
                <c:pt idx="3">
                  <c:v>502.83050476025869</c:v>
                </c:pt>
                <c:pt idx="4">
                  <c:v>331.13918882419898</c:v>
                </c:pt>
                <c:pt idx="5">
                  <c:v>524.67737989485374</c:v>
                </c:pt>
                <c:pt idx="6">
                  <c:v>614.91044327280713</c:v>
                </c:pt>
                <c:pt idx="7">
                  <c:v>1374.6813452134231</c:v>
                </c:pt>
                <c:pt idx="8">
                  <c:v>375.09936086100038</c:v>
                </c:pt>
                <c:pt idx="9">
                  <c:v>409.00056398396117</c:v>
                </c:pt>
                <c:pt idx="10">
                  <c:v>167.92125227763327</c:v>
                </c:pt>
                <c:pt idx="11">
                  <c:v>206.10522382159942</c:v>
                </c:pt>
                <c:pt idx="12">
                  <c:v>421.09678996598257</c:v>
                </c:pt>
                <c:pt idx="13">
                  <c:v>285.88322537414052</c:v>
                </c:pt>
                <c:pt idx="14">
                  <c:v>412.35929581934255</c:v>
                </c:pt>
                <c:pt idx="15">
                  <c:v>493.62973218108141</c:v>
                </c:pt>
                <c:pt idx="16">
                  <c:v>813.7182006217223</c:v>
                </c:pt>
                <c:pt idx="17">
                  <c:v>397.65134919126177</c:v>
                </c:pt>
                <c:pt idx="18">
                  <c:v>1313.286160272901</c:v>
                </c:pt>
                <c:pt idx="19">
                  <c:v>300.99660099667193</c:v>
                </c:pt>
                <c:pt idx="20">
                  <c:v>213.31877616252271</c:v>
                </c:pt>
                <c:pt idx="21">
                  <c:v>388.27432266680495</c:v>
                </c:pt>
                <c:pt idx="22">
                  <c:v>435.51841397385226</c:v>
                </c:pt>
                <c:pt idx="23">
                  <c:v>554.06042092970597</c:v>
                </c:pt>
                <c:pt idx="24">
                  <c:v>317.68614010769801</c:v>
                </c:pt>
                <c:pt idx="25">
                  <c:v>398.61870461992334</c:v>
                </c:pt>
                <c:pt idx="26">
                  <c:v>166.59750570077134</c:v>
                </c:pt>
                <c:pt idx="27">
                  <c:v>374.84613643862394</c:v>
                </c:pt>
                <c:pt idx="28">
                  <c:v>294.20344068511213</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extLst>
                      <c:ext uri="{02D57815-91ED-43cb-92C2-25804820EDAC}">
                        <c15:formulaRef>
                          <c15:sqref>排出量比較シート!$BF$21:$BF$68</c15:sqref>
                        </c15:formulaRef>
                      </c:ext>
                    </c:extLst>
                    <c:numCache>
                      <c:formatCode>#,##0_);[Red]\(#,##0\)</c:formatCode>
                      <c:ptCount val="48"/>
                      <c:pt idx="0">
                        <c:v>86.95556862506163</c:v>
                      </c:pt>
                      <c:pt idx="1">
                        <c:v>270.41353513547477</c:v>
                      </c:pt>
                      <c:pt idx="2">
                        <c:v>155.02824775646297</c:v>
                      </c:pt>
                      <c:pt idx="3">
                        <c:v>192.05027859060002</c:v>
                      </c:pt>
                      <c:pt idx="4">
                        <c:v>93.263123503208845</c:v>
                      </c:pt>
                      <c:pt idx="5">
                        <c:v>196.11941791126779</c:v>
                      </c:pt>
                      <c:pt idx="6">
                        <c:v>304.27689267423818</c:v>
                      </c:pt>
                      <c:pt idx="7">
                        <c:v>1055.4643005864486</c:v>
                      </c:pt>
                      <c:pt idx="8">
                        <c:v>89.191029440087931</c:v>
                      </c:pt>
                      <c:pt idx="9">
                        <c:v>70.680700607450902</c:v>
                      </c:pt>
                      <c:pt idx="10">
                        <c:v>12.800220878764486</c:v>
                      </c:pt>
                      <c:pt idx="11">
                        <c:v>10.030088618944115</c:v>
                      </c:pt>
                      <c:pt idx="12">
                        <c:v>199.2773554663259</c:v>
                      </c:pt>
                      <c:pt idx="13">
                        <c:v>68.091510378862466</c:v>
                      </c:pt>
                      <c:pt idx="14">
                        <c:v>23.098949878663362</c:v>
                      </c:pt>
                      <c:pt idx="15">
                        <c:v>288.62857868568824</c:v>
                      </c:pt>
                      <c:pt idx="16">
                        <c:v>509.28738600680794</c:v>
                      </c:pt>
                      <c:pt idx="17">
                        <c:v>139.38370341110752</c:v>
                      </c:pt>
                      <c:pt idx="18">
                        <c:v>985.06619685131705</c:v>
                      </c:pt>
                      <c:pt idx="19">
                        <c:v>44.244857440941615</c:v>
                      </c:pt>
                      <c:pt idx="20">
                        <c:v>12.969009612290396</c:v>
                      </c:pt>
                      <c:pt idx="21">
                        <c:v>79.201641077487679</c:v>
                      </c:pt>
                      <c:pt idx="22">
                        <c:v>179.34915198120871</c:v>
                      </c:pt>
                      <c:pt idx="23">
                        <c:v>368.03866786382645</c:v>
                      </c:pt>
                      <c:pt idx="24">
                        <c:v>97.486466395359798</c:v>
                      </c:pt>
                      <c:pt idx="25">
                        <c:v>182.04454901777777</c:v>
                      </c:pt>
                      <c:pt idx="26">
                        <c:v>14.35685583501569</c:v>
                      </c:pt>
                      <c:pt idx="27">
                        <c:v>93.543796774196991</c:v>
                      </c:pt>
                      <c:pt idx="28">
                        <c:v>17.86116687735932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5.7841114613057529</c:v>
                      </c:pt>
                      <c:pt idx="1">
                        <c:v>6.9459566124137826</c:v>
                      </c:pt>
                      <c:pt idx="2">
                        <c:v>3.6969732163555076</c:v>
                      </c:pt>
                      <c:pt idx="3">
                        <c:v>3.1318954093182456</c:v>
                      </c:pt>
                      <c:pt idx="4">
                        <c:v>3.1760274812695841</c:v>
                      </c:pt>
                      <c:pt idx="5">
                        <c:v>3.8205564417756186</c:v>
                      </c:pt>
                      <c:pt idx="6">
                        <c:v>3.7769110728890354</c:v>
                      </c:pt>
                      <c:pt idx="7">
                        <c:v>6.7239133000303308</c:v>
                      </c:pt>
                      <c:pt idx="8">
                        <c:v>4.3374343059718985</c:v>
                      </c:pt>
                      <c:pt idx="9">
                        <c:v>8.8234437097174201</c:v>
                      </c:pt>
                      <c:pt idx="10">
                        <c:v>1.554350659704443</c:v>
                      </c:pt>
                      <c:pt idx="11">
                        <c:v>1.9998441483488973</c:v>
                      </c:pt>
                      <c:pt idx="12">
                        <c:v>2.0429312535600386</c:v>
                      </c:pt>
                      <c:pt idx="13">
                        <c:v>2.8063161426978547</c:v>
                      </c:pt>
                      <c:pt idx="14">
                        <c:v>5.2832538723972382</c:v>
                      </c:pt>
                      <c:pt idx="15">
                        <c:v>2.9067464317550402</c:v>
                      </c:pt>
                      <c:pt idx="16">
                        <c:v>2.8218301119285898</c:v>
                      </c:pt>
                      <c:pt idx="17">
                        <c:v>3.5477010811056213</c:v>
                      </c:pt>
                      <c:pt idx="18">
                        <c:v>3.2319743721515093</c:v>
                      </c:pt>
                      <c:pt idx="19">
                        <c:v>6.4564667118801058</c:v>
                      </c:pt>
                      <c:pt idx="20">
                        <c:v>2.2763409133038408</c:v>
                      </c:pt>
                      <c:pt idx="21">
                        <c:v>8.8311762670835776</c:v>
                      </c:pt>
                      <c:pt idx="22">
                        <c:v>3.151245066978912</c:v>
                      </c:pt>
                      <c:pt idx="23">
                        <c:v>1.7271381281195022</c:v>
                      </c:pt>
                      <c:pt idx="24">
                        <c:v>2.6264185177443267</c:v>
                      </c:pt>
                      <c:pt idx="25">
                        <c:v>1.9377347170191488</c:v>
                      </c:pt>
                      <c:pt idx="26">
                        <c:v>1.5647633249624511</c:v>
                      </c:pt>
                      <c:pt idx="27">
                        <c:v>3.2210530401000339</c:v>
                      </c:pt>
                      <c:pt idx="28">
                        <c:v>3.2012604754228633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22.508012031487034</c:v>
                      </c:pt>
                      <c:pt idx="1">
                        <c:v>11.883307444132816</c:v>
                      </c:pt>
                      <c:pt idx="2">
                        <c:v>2.6777281652277165</c:v>
                      </c:pt>
                      <c:pt idx="3">
                        <c:v>23.708360024170904</c:v>
                      </c:pt>
                      <c:pt idx="4">
                        <c:v>14.335385580485696</c:v>
                      </c:pt>
                      <c:pt idx="5">
                        <c:v>7.1831933057817778</c:v>
                      </c:pt>
                      <c:pt idx="6">
                        <c:v>21.387766313842342</c:v>
                      </c:pt>
                      <c:pt idx="7">
                        <c:v>2.6773016251107808</c:v>
                      </c:pt>
                      <c:pt idx="8">
                        <c:v>8.4685460113467865</c:v>
                      </c:pt>
                      <c:pt idx="9">
                        <c:v>14.157839470707176</c:v>
                      </c:pt>
                      <c:pt idx="10">
                        <c:v>0</c:v>
                      </c:pt>
                      <c:pt idx="11">
                        <c:v>2.7254110707780375</c:v>
                      </c:pt>
                      <c:pt idx="12">
                        <c:v>0</c:v>
                      </c:pt>
                      <c:pt idx="13">
                        <c:v>2.767735834647135</c:v>
                      </c:pt>
                      <c:pt idx="14">
                        <c:v>27.639834293188873</c:v>
                      </c:pt>
                      <c:pt idx="15">
                        <c:v>1.9836103578403115</c:v>
                      </c:pt>
                      <c:pt idx="16">
                        <c:v>26.152367720391378</c:v>
                      </c:pt>
                      <c:pt idx="17">
                        <c:v>1.1926016198073022</c:v>
                      </c:pt>
                      <c:pt idx="18">
                        <c:v>1.6738109566043415</c:v>
                      </c:pt>
                      <c:pt idx="19">
                        <c:v>4.8193268575376313</c:v>
                      </c:pt>
                      <c:pt idx="20">
                        <c:v>1.7578985082198959</c:v>
                      </c:pt>
                      <c:pt idx="21">
                        <c:v>26.248407868088353</c:v>
                      </c:pt>
                      <c:pt idx="22">
                        <c:v>6.2114715806994205</c:v>
                      </c:pt>
                      <c:pt idx="23">
                        <c:v>0.93686005557995033</c:v>
                      </c:pt>
                      <c:pt idx="24">
                        <c:v>4.4111519121033869</c:v>
                      </c:pt>
                      <c:pt idx="25">
                        <c:v>12.830206101695886</c:v>
                      </c:pt>
                      <c:pt idx="26">
                        <c:v>0.52885614329291264</c:v>
                      </c:pt>
                      <c:pt idx="27">
                        <c:v>4.0556535086770324</c:v>
                      </c:pt>
                      <c:pt idx="28">
                        <c:v>0.46043102631960003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110.38566298427327</c:v>
                      </c:pt>
                      <c:pt idx="1">
                        <c:v>117.70031390432143</c:v>
                      </c:pt>
                      <c:pt idx="2">
                        <c:v>94.552142034182054</c:v>
                      </c:pt>
                      <c:pt idx="3">
                        <c:v>113.82048269934018</c:v>
                      </c:pt>
                      <c:pt idx="4">
                        <c:v>112.35277776993144</c:v>
                      </c:pt>
                      <c:pt idx="5">
                        <c:v>98.379264839983136</c:v>
                      </c:pt>
                      <c:pt idx="6">
                        <c:v>115.67215227551873</c:v>
                      </c:pt>
                      <c:pt idx="7">
                        <c:v>98.965088885846427</c:v>
                      </c:pt>
                      <c:pt idx="8">
                        <c:v>113.78894725252019</c:v>
                      </c:pt>
                      <c:pt idx="9">
                        <c:v>136.50325475436642</c:v>
                      </c:pt>
                      <c:pt idx="10">
                        <c:v>42.958558828750697</c:v>
                      </c:pt>
                      <c:pt idx="11">
                        <c:v>55.944788611330651</c:v>
                      </c:pt>
                      <c:pt idx="12">
                        <c:v>54.799169002421692</c:v>
                      </c:pt>
                      <c:pt idx="13">
                        <c:v>79.869718206145748</c:v>
                      </c:pt>
                      <c:pt idx="14">
                        <c:v>123.76877151952858</c:v>
                      </c:pt>
                      <c:pt idx="15">
                        <c:v>87.746803981781895</c:v>
                      </c:pt>
                      <c:pt idx="16">
                        <c:v>113.45300963856656</c:v>
                      </c:pt>
                      <c:pt idx="17">
                        <c:v>94.941595095000906</c:v>
                      </c:pt>
                      <c:pt idx="18">
                        <c:v>85.129172367354627</c:v>
                      </c:pt>
                      <c:pt idx="19">
                        <c:v>82.569083025604385</c:v>
                      </c:pt>
                      <c:pt idx="20">
                        <c:v>79.845965099891984</c:v>
                      </c:pt>
                      <c:pt idx="21">
                        <c:v>106.95248901403147</c:v>
                      </c:pt>
                      <c:pt idx="22">
                        <c:v>109.01258347190485</c:v>
                      </c:pt>
                      <c:pt idx="23">
                        <c:v>55.672461787905995</c:v>
                      </c:pt>
                      <c:pt idx="24">
                        <c:v>83.387106189749773</c:v>
                      </c:pt>
                      <c:pt idx="25">
                        <c:v>88.495758155768698</c:v>
                      </c:pt>
                      <c:pt idx="26">
                        <c:v>49.433483346117193</c:v>
                      </c:pt>
                      <c:pt idx="27">
                        <c:v>109.17386151502762</c:v>
                      </c:pt>
                      <c:pt idx="28">
                        <c:v>72.540190322098482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25.505363959539395</c:v>
                </c:pt>
                <c:pt idx="2">
                  <c:v>1.4589089862427982</c:v>
                </c:pt>
                <c:pt idx="3">
                  <c:v>0</c:v>
                </c:pt>
                <c:pt idx="4">
                  <c:v>48.356371184364704</c:v>
                </c:pt>
                <c:pt idx="5">
                  <c:v>60.338195095513242</c:v>
                </c:pt>
                <c:pt idx="7">
                  <c:v>44.424647820945708</c:v>
                </c:pt>
                <c:pt idx="8">
                  <c:v>3.3434538353473435</c:v>
                </c:pt>
                <c:pt idx="9">
                  <c:v>0</c:v>
                </c:pt>
                <c:pt idx="10">
                  <c:v>6.5652371948646806</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26.964272945782191</c:v>
                </c:pt>
                <c:pt idx="4">
                  <c:v>48.356371184364704</c:v>
                </c:pt>
                <c:pt idx="5">
                  <c:v>60.338195095513242</c:v>
                </c:pt>
                <c:pt idx="6">
                  <c:v>47.768101656293055</c:v>
                </c:pt>
                <c:pt idx="10">
                  <c:v>6.5652371948646806</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26"/>
                <c:pt idx="0">
                  <c:v>綾部市</c:v>
                </c:pt>
                <c:pt idx="1">
                  <c:v>井手町</c:v>
                </c:pt>
                <c:pt idx="2">
                  <c:v>伊根町</c:v>
                </c:pt>
                <c:pt idx="3">
                  <c:v>宇治市</c:v>
                </c:pt>
                <c:pt idx="4">
                  <c:v>宇治田原町</c:v>
                </c:pt>
                <c:pt idx="5">
                  <c:v>大山崎町</c:v>
                </c:pt>
                <c:pt idx="6">
                  <c:v>笠置町</c:v>
                </c:pt>
                <c:pt idx="7">
                  <c:v>亀岡市</c:v>
                </c:pt>
                <c:pt idx="8">
                  <c:v>木津川市</c:v>
                </c:pt>
                <c:pt idx="9">
                  <c:v>京田辺市</c:v>
                </c:pt>
                <c:pt idx="10">
                  <c:v>京丹後市</c:v>
                </c:pt>
                <c:pt idx="11">
                  <c:v>京丹波町</c:v>
                </c:pt>
                <c:pt idx="12">
                  <c:v>京都市</c:v>
                </c:pt>
                <c:pt idx="13">
                  <c:v>久御山町</c:v>
                </c:pt>
                <c:pt idx="14">
                  <c:v>城陽市</c:v>
                </c:pt>
                <c:pt idx="15">
                  <c:v>精華町</c:v>
                </c:pt>
                <c:pt idx="16">
                  <c:v>長岡京市</c:v>
                </c:pt>
                <c:pt idx="17">
                  <c:v>南丹市</c:v>
                </c:pt>
                <c:pt idx="18">
                  <c:v>福知山市</c:v>
                </c:pt>
                <c:pt idx="19">
                  <c:v>舞鶴市</c:v>
                </c:pt>
                <c:pt idx="20">
                  <c:v>南山城村</c:v>
                </c:pt>
                <c:pt idx="21">
                  <c:v>宮津市</c:v>
                </c:pt>
                <c:pt idx="22">
                  <c:v>向日市</c:v>
                </c:pt>
                <c:pt idx="23">
                  <c:v>八幡市</c:v>
                </c:pt>
                <c:pt idx="24">
                  <c:v>与謝野町</c:v>
                </c:pt>
                <c:pt idx="25">
                  <c:v>和束町</c:v>
                </c:pt>
              </c:strCache>
            </c:strRef>
          </c:cat>
          <c:val>
            <c:numRef>
              <c:f>再エネ比較シート!$BL$72:$BL$161</c:f>
              <c:numCache>
                <c:formatCode>#,##0_);[Red]\(#,##0\)</c:formatCode>
                <c:ptCount val="90"/>
                <c:pt idx="0">
                  <c:v>0</c:v>
                </c:pt>
                <c:pt idx="1">
                  <c:v>0</c:v>
                </c:pt>
                <c:pt idx="2">
                  <c:v>0</c:v>
                </c:pt>
                <c:pt idx="3">
                  <c:v>-412844.16377025458</c:v>
                </c:pt>
                <c:pt idx="4">
                  <c:v>0</c:v>
                </c:pt>
                <c:pt idx="5">
                  <c:v>-129481.28795329544</c:v>
                </c:pt>
                <c:pt idx="6">
                  <c:v>0</c:v>
                </c:pt>
                <c:pt idx="7">
                  <c:v>0</c:v>
                </c:pt>
                <c:pt idx="8">
                  <c:v>0</c:v>
                </c:pt>
                <c:pt idx="9">
                  <c:v>0</c:v>
                </c:pt>
                <c:pt idx="10">
                  <c:v>0</c:v>
                </c:pt>
                <c:pt idx="11">
                  <c:v>0</c:v>
                </c:pt>
                <c:pt idx="12">
                  <c:v>-2861009.0564146219</c:v>
                </c:pt>
                <c:pt idx="13">
                  <c:v>-69574.774769189418</c:v>
                </c:pt>
                <c:pt idx="14">
                  <c:v>0</c:v>
                </c:pt>
                <c:pt idx="15">
                  <c:v>0</c:v>
                </c:pt>
                <c:pt idx="16">
                  <c:v>-143922.70490848896</c:v>
                </c:pt>
                <c:pt idx="17">
                  <c:v>0</c:v>
                </c:pt>
                <c:pt idx="18">
                  <c:v>0</c:v>
                </c:pt>
                <c:pt idx="19">
                  <c:v>0</c:v>
                </c:pt>
                <c:pt idx="20">
                  <c:v>0</c:v>
                </c:pt>
                <c:pt idx="21">
                  <c:v>0</c:v>
                </c:pt>
                <c:pt idx="22">
                  <c:v>-50211.444926518772</c:v>
                </c:pt>
                <c:pt idx="23">
                  <c:v>-77708.932873390266</c:v>
                </c:pt>
                <c:pt idx="24">
                  <c:v>0</c:v>
                </c:pt>
                <c:pt idx="25">
                  <c:v>0</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26"/>
                <c:pt idx="0">
                  <c:v>綾部市</c:v>
                </c:pt>
                <c:pt idx="1">
                  <c:v>井手町</c:v>
                </c:pt>
                <c:pt idx="2">
                  <c:v>伊根町</c:v>
                </c:pt>
                <c:pt idx="3">
                  <c:v>宇治市</c:v>
                </c:pt>
                <c:pt idx="4">
                  <c:v>宇治田原町</c:v>
                </c:pt>
                <c:pt idx="5">
                  <c:v>大山崎町</c:v>
                </c:pt>
                <c:pt idx="6">
                  <c:v>笠置町</c:v>
                </c:pt>
                <c:pt idx="7">
                  <c:v>亀岡市</c:v>
                </c:pt>
                <c:pt idx="8">
                  <c:v>木津川市</c:v>
                </c:pt>
                <c:pt idx="9">
                  <c:v>京田辺市</c:v>
                </c:pt>
                <c:pt idx="10">
                  <c:v>京丹後市</c:v>
                </c:pt>
                <c:pt idx="11">
                  <c:v>京丹波町</c:v>
                </c:pt>
                <c:pt idx="12">
                  <c:v>京都市</c:v>
                </c:pt>
                <c:pt idx="13">
                  <c:v>久御山町</c:v>
                </c:pt>
                <c:pt idx="14">
                  <c:v>城陽市</c:v>
                </c:pt>
                <c:pt idx="15">
                  <c:v>精華町</c:v>
                </c:pt>
                <c:pt idx="16">
                  <c:v>長岡京市</c:v>
                </c:pt>
                <c:pt idx="17">
                  <c:v>南丹市</c:v>
                </c:pt>
                <c:pt idx="18">
                  <c:v>福知山市</c:v>
                </c:pt>
                <c:pt idx="19">
                  <c:v>舞鶴市</c:v>
                </c:pt>
                <c:pt idx="20">
                  <c:v>南山城村</c:v>
                </c:pt>
                <c:pt idx="21">
                  <c:v>宮津市</c:v>
                </c:pt>
                <c:pt idx="22">
                  <c:v>向日市</c:v>
                </c:pt>
                <c:pt idx="23">
                  <c:v>八幡市</c:v>
                </c:pt>
                <c:pt idx="24">
                  <c:v>与謝野町</c:v>
                </c:pt>
                <c:pt idx="25">
                  <c:v>和束町</c:v>
                </c:pt>
              </c:strCache>
            </c:strRef>
          </c:cat>
          <c:val>
            <c:numRef>
              <c:f>再エネ比較シート!$BM$72:$BM$161</c:f>
              <c:numCache>
                <c:formatCode>#,##0_);[Red]\(#,##0\)</c:formatCode>
                <c:ptCount val="90"/>
                <c:pt idx="0">
                  <c:v>1550975.7393033332</c:v>
                </c:pt>
                <c:pt idx="1">
                  <c:v>107169.68835297595</c:v>
                </c:pt>
                <c:pt idx="2">
                  <c:v>316485.63559294015</c:v>
                </c:pt>
                <c:pt idx="3">
                  <c:v>0</c:v>
                </c:pt>
                <c:pt idx="4">
                  <c:v>288021.22254499723</c:v>
                </c:pt>
                <c:pt idx="5">
                  <c:v>0</c:v>
                </c:pt>
                <c:pt idx="6">
                  <c:v>63172.541197550396</c:v>
                </c:pt>
                <c:pt idx="7">
                  <c:v>1343371.225131663</c:v>
                </c:pt>
                <c:pt idx="8">
                  <c:v>380370.27227216854</c:v>
                </c:pt>
                <c:pt idx="9">
                  <c:v>47034.490019275167</c:v>
                </c:pt>
                <c:pt idx="10">
                  <c:v>3015819.1409908254</c:v>
                </c:pt>
                <c:pt idx="11">
                  <c:v>1243909.0038882094</c:v>
                </c:pt>
                <c:pt idx="12">
                  <c:v>0</c:v>
                </c:pt>
                <c:pt idx="13">
                  <c:v>0</c:v>
                </c:pt>
                <c:pt idx="14">
                  <c:v>22807.481739454786</c:v>
                </c:pt>
                <c:pt idx="15">
                  <c:v>89976.804653426429</c:v>
                </c:pt>
                <c:pt idx="16">
                  <c:v>0</c:v>
                </c:pt>
                <c:pt idx="17">
                  <c:v>2674441.4232753073</c:v>
                </c:pt>
                <c:pt idx="18">
                  <c:v>1636989.4194567706</c:v>
                </c:pt>
                <c:pt idx="19">
                  <c:v>923062.88925486372</c:v>
                </c:pt>
                <c:pt idx="20">
                  <c:v>290613.3759211342</c:v>
                </c:pt>
                <c:pt idx="21">
                  <c:v>990935.1589578744</c:v>
                </c:pt>
                <c:pt idx="22">
                  <c:v>0</c:v>
                </c:pt>
                <c:pt idx="23">
                  <c:v>0</c:v>
                </c:pt>
                <c:pt idx="24">
                  <c:v>645333.10268030083</c:v>
                </c:pt>
                <c:pt idx="25">
                  <c:v>440931.25382564246</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6"/>
                <c:pt idx="0">
                  <c:v>綾部市</c:v>
                </c:pt>
                <c:pt idx="1">
                  <c:v>井手町</c:v>
                </c:pt>
                <c:pt idx="2">
                  <c:v>伊根町</c:v>
                </c:pt>
                <c:pt idx="3">
                  <c:v>宇治市</c:v>
                </c:pt>
                <c:pt idx="4">
                  <c:v>宇治田原町</c:v>
                </c:pt>
                <c:pt idx="5">
                  <c:v>大山崎町</c:v>
                </c:pt>
                <c:pt idx="6">
                  <c:v>笠置町</c:v>
                </c:pt>
                <c:pt idx="7">
                  <c:v>亀岡市</c:v>
                </c:pt>
                <c:pt idx="8">
                  <c:v>木津川市</c:v>
                </c:pt>
                <c:pt idx="9">
                  <c:v>京田辺市</c:v>
                </c:pt>
                <c:pt idx="10">
                  <c:v>京丹後市</c:v>
                </c:pt>
                <c:pt idx="11">
                  <c:v>京丹波町</c:v>
                </c:pt>
                <c:pt idx="12">
                  <c:v>京都市</c:v>
                </c:pt>
                <c:pt idx="13">
                  <c:v>久御山町</c:v>
                </c:pt>
                <c:pt idx="14">
                  <c:v>城陽市</c:v>
                </c:pt>
                <c:pt idx="15">
                  <c:v>精華町</c:v>
                </c:pt>
                <c:pt idx="16">
                  <c:v>長岡京市</c:v>
                </c:pt>
                <c:pt idx="17">
                  <c:v>南丹市</c:v>
                </c:pt>
                <c:pt idx="18">
                  <c:v>福知山市</c:v>
                </c:pt>
                <c:pt idx="19">
                  <c:v>舞鶴市</c:v>
                </c:pt>
                <c:pt idx="20">
                  <c:v>南山城村</c:v>
                </c:pt>
                <c:pt idx="21">
                  <c:v>宮津市</c:v>
                </c:pt>
                <c:pt idx="22">
                  <c:v>向日市</c:v>
                </c:pt>
                <c:pt idx="23">
                  <c:v>八幡市</c:v>
                </c:pt>
                <c:pt idx="24">
                  <c:v>与謝野町</c:v>
                </c:pt>
                <c:pt idx="25">
                  <c:v>和束町</c:v>
                </c:pt>
              </c:strCache>
            </c:strRef>
          </c:cat>
          <c:val>
            <c:numRef>
              <c:f>再エネ比較シート!$BK$72:$BK$161</c:f>
              <c:numCache>
                <c:formatCode>#,##0_);[Red]\(#,##0\)</c:formatCode>
                <c:ptCount val="90"/>
                <c:pt idx="0">
                  <c:v>1550975.7393033332</c:v>
                </c:pt>
                <c:pt idx="1">
                  <c:v>107169.68835297595</c:v>
                </c:pt>
                <c:pt idx="2">
                  <c:v>316485.63559294015</c:v>
                </c:pt>
                <c:pt idx="3">
                  <c:v>-412844.16377025458</c:v>
                </c:pt>
                <c:pt idx="4">
                  <c:v>288021.22254499723</c:v>
                </c:pt>
                <c:pt idx="5">
                  <c:v>-129481.28795329544</c:v>
                </c:pt>
                <c:pt idx="6">
                  <c:v>63172.541197550396</c:v>
                </c:pt>
                <c:pt idx="7">
                  <c:v>1343371.225131663</c:v>
                </c:pt>
                <c:pt idx="8">
                  <c:v>380370.27227216854</c:v>
                </c:pt>
                <c:pt idx="9">
                  <c:v>47034.490019275167</c:v>
                </c:pt>
                <c:pt idx="10">
                  <c:v>3015819.1409908254</c:v>
                </c:pt>
                <c:pt idx="11">
                  <c:v>1243909.0038882094</c:v>
                </c:pt>
                <c:pt idx="12">
                  <c:v>-2861009.0564146219</c:v>
                </c:pt>
                <c:pt idx="13">
                  <c:v>-69574.774769189418</c:v>
                </c:pt>
                <c:pt idx="14">
                  <c:v>22807.481739454786</c:v>
                </c:pt>
                <c:pt idx="15">
                  <c:v>89976.804653426429</c:v>
                </c:pt>
                <c:pt idx="16">
                  <c:v>-143922.70490848896</c:v>
                </c:pt>
                <c:pt idx="17">
                  <c:v>2674441.4232753073</c:v>
                </c:pt>
                <c:pt idx="18">
                  <c:v>1636989.4194567706</c:v>
                </c:pt>
                <c:pt idx="19">
                  <c:v>923062.88925486372</c:v>
                </c:pt>
                <c:pt idx="20">
                  <c:v>290613.3759211342</c:v>
                </c:pt>
                <c:pt idx="21">
                  <c:v>990935.1589578744</c:v>
                </c:pt>
                <c:pt idx="22">
                  <c:v>-50211.444926518772</c:v>
                </c:pt>
                <c:pt idx="23">
                  <c:v>-77708.932873390266</c:v>
                </c:pt>
                <c:pt idx="24">
                  <c:v>645333.10268030083</c:v>
                </c:pt>
                <c:pt idx="25">
                  <c:v>440931.25382564246</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26"/>
                <c:pt idx="0">
                  <c:v>綾部市</c:v>
                </c:pt>
                <c:pt idx="1">
                  <c:v>井手町</c:v>
                </c:pt>
                <c:pt idx="2">
                  <c:v>伊根町</c:v>
                </c:pt>
                <c:pt idx="3">
                  <c:v>宇治市</c:v>
                </c:pt>
                <c:pt idx="4">
                  <c:v>宇治田原町</c:v>
                </c:pt>
                <c:pt idx="5">
                  <c:v>大山崎町</c:v>
                </c:pt>
                <c:pt idx="6">
                  <c:v>笠置町</c:v>
                </c:pt>
                <c:pt idx="7">
                  <c:v>亀岡市</c:v>
                </c:pt>
                <c:pt idx="8">
                  <c:v>木津川市</c:v>
                </c:pt>
                <c:pt idx="9">
                  <c:v>京田辺市</c:v>
                </c:pt>
                <c:pt idx="10">
                  <c:v>京丹後市</c:v>
                </c:pt>
                <c:pt idx="11">
                  <c:v>京丹波町</c:v>
                </c:pt>
                <c:pt idx="12">
                  <c:v>京都市</c:v>
                </c:pt>
                <c:pt idx="13">
                  <c:v>久御山町</c:v>
                </c:pt>
                <c:pt idx="14">
                  <c:v>城陽市</c:v>
                </c:pt>
                <c:pt idx="15">
                  <c:v>精華町</c:v>
                </c:pt>
                <c:pt idx="16">
                  <c:v>長岡京市</c:v>
                </c:pt>
                <c:pt idx="17">
                  <c:v>南丹市</c:v>
                </c:pt>
                <c:pt idx="18">
                  <c:v>福知山市</c:v>
                </c:pt>
                <c:pt idx="19">
                  <c:v>舞鶴市</c:v>
                </c:pt>
                <c:pt idx="20">
                  <c:v>南山城村</c:v>
                </c:pt>
                <c:pt idx="21">
                  <c:v>宮津市</c:v>
                </c:pt>
                <c:pt idx="22">
                  <c:v>向日市</c:v>
                </c:pt>
                <c:pt idx="23">
                  <c:v>八幡市</c:v>
                </c:pt>
                <c:pt idx="24">
                  <c:v>与謝野町</c:v>
                </c:pt>
                <c:pt idx="25">
                  <c:v>和束町</c:v>
                </c:pt>
              </c:strCache>
            </c:strRef>
          </c:cat>
          <c:val>
            <c:numRef>
              <c:f>再エネ比較シート!$BJ$72:$BJ$161</c:f>
              <c:numCache>
                <c:formatCode>#,##0_);[Red]\(#,##0\)</c:formatCode>
                <c:ptCount val="90"/>
                <c:pt idx="0">
                  <c:v>225488.26169666665</c:v>
                </c:pt>
                <c:pt idx="1">
                  <c:v>43967.556647024045</c:v>
                </c:pt>
                <c:pt idx="2">
                  <c:v>9708.1684070598694</c:v>
                </c:pt>
                <c:pt idx="3">
                  <c:v>1098790.1847702547</c:v>
                </c:pt>
                <c:pt idx="4">
                  <c:v>79863.664455002727</c:v>
                </c:pt>
                <c:pt idx="5">
                  <c:v>198536.57195329544</c:v>
                </c:pt>
                <c:pt idx="6">
                  <c:v>5735.3548024496149</c:v>
                </c:pt>
                <c:pt idx="7">
                  <c:v>411571.04386833671</c:v>
                </c:pt>
                <c:pt idx="8">
                  <c:v>302850.70472783141</c:v>
                </c:pt>
                <c:pt idx="9">
                  <c:v>396164.39698072488</c:v>
                </c:pt>
                <c:pt idx="10">
                  <c:v>264808.81400917459</c:v>
                </c:pt>
                <c:pt idx="11">
                  <c:v>82744.312111790554</c:v>
                </c:pt>
                <c:pt idx="12">
                  <c:v>9335162.0034146216</c:v>
                </c:pt>
                <c:pt idx="13">
                  <c:v>270795.0427691894</c:v>
                </c:pt>
                <c:pt idx="14">
                  <c:v>338634.00426054531</c:v>
                </c:pt>
                <c:pt idx="15">
                  <c:v>160894.37534657356</c:v>
                </c:pt>
                <c:pt idx="16">
                  <c:v>478323.30590848898</c:v>
                </c:pt>
                <c:pt idx="17">
                  <c:v>215219.42872469238</c:v>
                </c:pt>
                <c:pt idx="18">
                  <c:v>545687.06554322969</c:v>
                </c:pt>
                <c:pt idx="19">
                  <c:v>465236.74874513631</c:v>
                </c:pt>
                <c:pt idx="20">
                  <c:v>9512.6230788658304</c:v>
                </c:pt>
                <c:pt idx="21">
                  <c:v>97143.913042125554</c:v>
                </c:pt>
                <c:pt idx="22">
                  <c:v>250672.10292651877</c:v>
                </c:pt>
                <c:pt idx="23">
                  <c:v>418558.76387339027</c:v>
                </c:pt>
                <c:pt idx="24">
                  <c:v>92264.300319699163</c:v>
                </c:pt>
                <c:pt idx="25">
                  <c:v>13577.637174357569</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6"/>
                <c:pt idx="0">
                  <c:v>綾部市</c:v>
                </c:pt>
                <c:pt idx="1">
                  <c:v>井手町</c:v>
                </c:pt>
                <c:pt idx="2">
                  <c:v>伊根町</c:v>
                </c:pt>
                <c:pt idx="3">
                  <c:v>宇治市</c:v>
                </c:pt>
                <c:pt idx="4">
                  <c:v>宇治田原町</c:v>
                </c:pt>
                <c:pt idx="5">
                  <c:v>大山崎町</c:v>
                </c:pt>
                <c:pt idx="6">
                  <c:v>笠置町</c:v>
                </c:pt>
                <c:pt idx="7">
                  <c:v>亀岡市</c:v>
                </c:pt>
                <c:pt idx="8">
                  <c:v>木津川市</c:v>
                </c:pt>
                <c:pt idx="9">
                  <c:v>京田辺市</c:v>
                </c:pt>
                <c:pt idx="10">
                  <c:v>京丹後市</c:v>
                </c:pt>
                <c:pt idx="11">
                  <c:v>京丹波町</c:v>
                </c:pt>
                <c:pt idx="12">
                  <c:v>京都市</c:v>
                </c:pt>
                <c:pt idx="13">
                  <c:v>久御山町</c:v>
                </c:pt>
                <c:pt idx="14">
                  <c:v>城陽市</c:v>
                </c:pt>
                <c:pt idx="15">
                  <c:v>精華町</c:v>
                </c:pt>
                <c:pt idx="16">
                  <c:v>長岡京市</c:v>
                </c:pt>
                <c:pt idx="17">
                  <c:v>南丹市</c:v>
                </c:pt>
                <c:pt idx="18">
                  <c:v>福知山市</c:v>
                </c:pt>
                <c:pt idx="19">
                  <c:v>舞鶴市</c:v>
                </c:pt>
                <c:pt idx="20">
                  <c:v>南山城村</c:v>
                </c:pt>
                <c:pt idx="21">
                  <c:v>宮津市</c:v>
                </c:pt>
                <c:pt idx="22">
                  <c:v>向日市</c:v>
                </c:pt>
                <c:pt idx="23">
                  <c:v>八幡市</c:v>
                </c:pt>
                <c:pt idx="24">
                  <c:v>与謝野町</c:v>
                </c:pt>
                <c:pt idx="25">
                  <c:v>和束町</c:v>
                </c:pt>
              </c:strCache>
            </c:strRef>
          </c:cat>
          <c:val>
            <c:numRef>
              <c:f>再エネ比較シート!$BJ$72:$BJ$161</c:f>
              <c:numCache>
                <c:formatCode>#,##0_);[Red]\(#,##0\)</c:formatCode>
                <c:ptCount val="90"/>
                <c:pt idx="0">
                  <c:v>225488.26169666665</c:v>
                </c:pt>
                <c:pt idx="1">
                  <c:v>43967.556647024045</c:v>
                </c:pt>
                <c:pt idx="2">
                  <c:v>9708.1684070598694</c:v>
                </c:pt>
                <c:pt idx="3">
                  <c:v>1098790.1847702547</c:v>
                </c:pt>
                <c:pt idx="4">
                  <c:v>79863.664455002727</c:v>
                </c:pt>
                <c:pt idx="5">
                  <c:v>198536.57195329544</c:v>
                </c:pt>
                <c:pt idx="6">
                  <c:v>5735.3548024496149</c:v>
                </c:pt>
                <c:pt idx="7">
                  <c:v>411571.04386833671</c:v>
                </c:pt>
                <c:pt idx="8">
                  <c:v>302850.70472783141</c:v>
                </c:pt>
                <c:pt idx="9">
                  <c:v>396164.39698072488</c:v>
                </c:pt>
                <c:pt idx="10">
                  <c:v>264808.81400917459</c:v>
                </c:pt>
                <c:pt idx="11">
                  <c:v>82744.312111790554</c:v>
                </c:pt>
                <c:pt idx="12">
                  <c:v>9335162.0034146216</c:v>
                </c:pt>
                <c:pt idx="13">
                  <c:v>270795.0427691894</c:v>
                </c:pt>
                <c:pt idx="14">
                  <c:v>338634.00426054531</c:v>
                </c:pt>
                <c:pt idx="15">
                  <c:v>160894.37534657356</c:v>
                </c:pt>
                <c:pt idx="16">
                  <c:v>478323.30590848898</c:v>
                </c:pt>
                <c:pt idx="17">
                  <c:v>215219.42872469238</c:v>
                </c:pt>
                <c:pt idx="18">
                  <c:v>545687.06554322969</c:v>
                </c:pt>
                <c:pt idx="19">
                  <c:v>465236.74874513631</c:v>
                </c:pt>
                <c:pt idx="20">
                  <c:v>9512.6230788658304</c:v>
                </c:pt>
                <c:pt idx="21">
                  <c:v>97143.913042125554</c:v>
                </c:pt>
                <c:pt idx="22">
                  <c:v>250672.10292651877</c:v>
                </c:pt>
                <c:pt idx="23">
                  <c:v>418558.76387339027</c:v>
                </c:pt>
                <c:pt idx="24">
                  <c:v>92264.300319699163</c:v>
                </c:pt>
                <c:pt idx="25">
                  <c:v>13577.637174357569</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26"/>
                <c:pt idx="0">
                  <c:v>綾部市</c:v>
                </c:pt>
                <c:pt idx="1">
                  <c:v>井手町</c:v>
                </c:pt>
                <c:pt idx="2">
                  <c:v>伊根町</c:v>
                </c:pt>
                <c:pt idx="3">
                  <c:v>宇治市</c:v>
                </c:pt>
                <c:pt idx="4">
                  <c:v>宇治田原町</c:v>
                </c:pt>
                <c:pt idx="5">
                  <c:v>大山崎町</c:v>
                </c:pt>
                <c:pt idx="6">
                  <c:v>笠置町</c:v>
                </c:pt>
                <c:pt idx="7">
                  <c:v>亀岡市</c:v>
                </c:pt>
                <c:pt idx="8">
                  <c:v>木津川市</c:v>
                </c:pt>
                <c:pt idx="9">
                  <c:v>京田辺市</c:v>
                </c:pt>
                <c:pt idx="10">
                  <c:v>京丹後市</c:v>
                </c:pt>
                <c:pt idx="11">
                  <c:v>京丹波町</c:v>
                </c:pt>
                <c:pt idx="12">
                  <c:v>京都市</c:v>
                </c:pt>
                <c:pt idx="13">
                  <c:v>久御山町</c:v>
                </c:pt>
                <c:pt idx="14">
                  <c:v>城陽市</c:v>
                </c:pt>
                <c:pt idx="15">
                  <c:v>精華町</c:v>
                </c:pt>
                <c:pt idx="16">
                  <c:v>長岡京市</c:v>
                </c:pt>
                <c:pt idx="17">
                  <c:v>南丹市</c:v>
                </c:pt>
                <c:pt idx="18">
                  <c:v>福知山市</c:v>
                </c:pt>
                <c:pt idx="19">
                  <c:v>舞鶴市</c:v>
                </c:pt>
                <c:pt idx="20">
                  <c:v>南山城村</c:v>
                </c:pt>
                <c:pt idx="21">
                  <c:v>宮津市</c:v>
                </c:pt>
                <c:pt idx="22">
                  <c:v>向日市</c:v>
                </c:pt>
                <c:pt idx="23">
                  <c:v>八幡市</c:v>
                </c:pt>
                <c:pt idx="24">
                  <c:v>与謝野町</c:v>
                </c:pt>
                <c:pt idx="25">
                  <c:v>和束町</c:v>
                </c:pt>
              </c:strCache>
            </c:strRef>
          </c:cat>
          <c:val>
            <c:numRef>
              <c:f>再エネ比較シート!$BE$72:$BE$161</c:f>
              <c:numCache>
                <c:formatCode>#,##0_);[Red]\(#,##0\)</c:formatCode>
                <c:ptCount val="90"/>
                <c:pt idx="0">
                  <c:v>931654.89500000002</c:v>
                </c:pt>
                <c:pt idx="1">
                  <c:v>85443.061000000002</c:v>
                </c:pt>
                <c:pt idx="2">
                  <c:v>87651.127999999997</c:v>
                </c:pt>
                <c:pt idx="3">
                  <c:v>624919.92100000009</c:v>
                </c:pt>
                <c:pt idx="4">
                  <c:v>194364.465</c:v>
                </c:pt>
                <c:pt idx="5">
                  <c:v>67272.881999999998</c:v>
                </c:pt>
                <c:pt idx="6">
                  <c:v>29564.957000000002</c:v>
                </c:pt>
                <c:pt idx="7">
                  <c:v>1322643.9209999999</c:v>
                </c:pt>
                <c:pt idx="8">
                  <c:v>669556.22699999996</c:v>
                </c:pt>
                <c:pt idx="9">
                  <c:v>440988.16600000003</c:v>
                </c:pt>
                <c:pt idx="10">
                  <c:v>1778449.1739999996</c:v>
                </c:pt>
                <c:pt idx="11">
                  <c:v>663518.424</c:v>
                </c:pt>
                <c:pt idx="12">
                  <c:v>4456345.8820000002</c:v>
                </c:pt>
                <c:pt idx="13">
                  <c:v>197797.90499999997</c:v>
                </c:pt>
                <c:pt idx="14">
                  <c:v>346266.30300000007</c:v>
                </c:pt>
                <c:pt idx="15">
                  <c:v>250871.18</c:v>
                </c:pt>
                <c:pt idx="16">
                  <c:v>316378.10100000002</c:v>
                </c:pt>
                <c:pt idx="17">
                  <c:v>1167789.5729999999</c:v>
                </c:pt>
                <c:pt idx="18">
                  <c:v>1417403.6510000001</c:v>
                </c:pt>
                <c:pt idx="19">
                  <c:v>700757.54200000002</c:v>
                </c:pt>
                <c:pt idx="20">
                  <c:v>186749.61400000003</c:v>
                </c:pt>
                <c:pt idx="21">
                  <c:v>322685.25300000003</c:v>
                </c:pt>
                <c:pt idx="22">
                  <c:v>200460.658</c:v>
                </c:pt>
                <c:pt idx="23">
                  <c:v>340849.83100000001</c:v>
                </c:pt>
                <c:pt idx="24">
                  <c:v>382036.82900000003</c:v>
                </c:pt>
                <c:pt idx="25">
                  <c:v>262602.69299999997</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26"/>
                <c:pt idx="0">
                  <c:v>綾部市</c:v>
                </c:pt>
                <c:pt idx="1">
                  <c:v>井手町</c:v>
                </c:pt>
                <c:pt idx="2">
                  <c:v>伊根町</c:v>
                </c:pt>
                <c:pt idx="3">
                  <c:v>宇治市</c:v>
                </c:pt>
                <c:pt idx="4">
                  <c:v>宇治田原町</c:v>
                </c:pt>
                <c:pt idx="5">
                  <c:v>大山崎町</c:v>
                </c:pt>
                <c:pt idx="6">
                  <c:v>笠置町</c:v>
                </c:pt>
                <c:pt idx="7">
                  <c:v>亀岡市</c:v>
                </c:pt>
                <c:pt idx="8">
                  <c:v>木津川市</c:v>
                </c:pt>
                <c:pt idx="9">
                  <c:v>京田辺市</c:v>
                </c:pt>
                <c:pt idx="10">
                  <c:v>京丹後市</c:v>
                </c:pt>
                <c:pt idx="11">
                  <c:v>京丹波町</c:v>
                </c:pt>
                <c:pt idx="12">
                  <c:v>京都市</c:v>
                </c:pt>
                <c:pt idx="13">
                  <c:v>久御山町</c:v>
                </c:pt>
                <c:pt idx="14">
                  <c:v>城陽市</c:v>
                </c:pt>
                <c:pt idx="15">
                  <c:v>精華町</c:v>
                </c:pt>
                <c:pt idx="16">
                  <c:v>長岡京市</c:v>
                </c:pt>
                <c:pt idx="17">
                  <c:v>南丹市</c:v>
                </c:pt>
                <c:pt idx="18">
                  <c:v>福知山市</c:v>
                </c:pt>
                <c:pt idx="19">
                  <c:v>舞鶴市</c:v>
                </c:pt>
                <c:pt idx="20">
                  <c:v>南山城村</c:v>
                </c:pt>
                <c:pt idx="21">
                  <c:v>宮津市</c:v>
                </c:pt>
                <c:pt idx="22">
                  <c:v>向日市</c:v>
                </c:pt>
                <c:pt idx="23">
                  <c:v>八幡市</c:v>
                </c:pt>
                <c:pt idx="24">
                  <c:v>与謝野町</c:v>
                </c:pt>
                <c:pt idx="25">
                  <c:v>和束町</c:v>
                </c:pt>
              </c:strCache>
            </c:strRef>
          </c:cat>
          <c:val>
            <c:numRef>
              <c:f>再エネ比較シート!$BF$72:$BF$161</c:f>
              <c:numCache>
                <c:formatCode>#,##0_);[Red]\(#,##0\)</c:formatCode>
                <c:ptCount val="90"/>
                <c:pt idx="0">
                  <c:v>841344.98800000001</c:v>
                </c:pt>
                <c:pt idx="1">
                  <c:v>64973.659</c:v>
                </c:pt>
                <c:pt idx="2">
                  <c:v>238542.67600000001</c:v>
                </c:pt>
                <c:pt idx="3">
                  <c:v>61026.1</c:v>
                </c:pt>
                <c:pt idx="4">
                  <c:v>173520.42199999999</c:v>
                </c:pt>
                <c:pt idx="5">
                  <c:v>1782.402</c:v>
                </c:pt>
                <c:pt idx="6">
                  <c:v>29616.1</c:v>
                </c:pt>
                <c:pt idx="7">
                  <c:v>421226.20299999998</c:v>
                </c:pt>
                <c:pt idx="8">
                  <c:v>13664.75</c:v>
                </c:pt>
                <c:pt idx="9">
                  <c:v>2210.721</c:v>
                </c:pt>
                <c:pt idx="10">
                  <c:v>1501653.257</c:v>
                </c:pt>
                <c:pt idx="11">
                  <c:v>661056.44799999986</c:v>
                </c:pt>
                <c:pt idx="12">
                  <c:v>1997049.173</c:v>
                </c:pt>
                <c:pt idx="13">
                  <c:v>3422.3629999999998</c:v>
                </c:pt>
                <c:pt idx="14">
                  <c:v>15175.183000000001</c:v>
                </c:pt>
                <c:pt idx="15">
                  <c:v>0</c:v>
                </c:pt>
                <c:pt idx="16">
                  <c:v>18022.5</c:v>
                </c:pt>
                <c:pt idx="17">
                  <c:v>1709683.919</c:v>
                </c:pt>
                <c:pt idx="18">
                  <c:v>758059.42700000003</c:v>
                </c:pt>
                <c:pt idx="19">
                  <c:v>683930.51500000001</c:v>
                </c:pt>
                <c:pt idx="20">
                  <c:v>111855.48299999998</c:v>
                </c:pt>
                <c:pt idx="21">
                  <c:v>760137.11199999996</c:v>
                </c:pt>
                <c:pt idx="22">
                  <c:v>0</c:v>
                </c:pt>
                <c:pt idx="23">
                  <c:v>0</c:v>
                </c:pt>
                <c:pt idx="24">
                  <c:v>352572.65</c:v>
                </c:pt>
                <c:pt idx="25">
                  <c:v>189852.29699999999</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26"/>
                <c:pt idx="0">
                  <c:v>綾部市</c:v>
                </c:pt>
                <c:pt idx="1">
                  <c:v>井手町</c:v>
                </c:pt>
                <c:pt idx="2">
                  <c:v>伊根町</c:v>
                </c:pt>
                <c:pt idx="3">
                  <c:v>宇治市</c:v>
                </c:pt>
                <c:pt idx="4">
                  <c:v>宇治田原町</c:v>
                </c:pt>
                <c:pt idx="5">
                  <c:v>大山崎町</c:v>
                </c:pt>
                <c:pt idx="6">
                  <c:v>笠置町</c:v>
                </c:pt>
                <c:pt idx="7">
                  <c:v>亀岡市</c:v>
                </c:pt>
                <c:pt idx="8">
                  <c:v>木津川市</c:v>
                </c:pt>
                <c:pt idx="9">
                  <c:v>京田辺市</c:v>
                </c:pt>
                <c:pt idx="10">
                  <c:v>京丹後市</c:v>
                </c:pt>
                <c:pt idx="11">
                  <c:v>京丹波町</c:v>
                </c:pt>
                <c:pt idx="12">
                  <c:v>京都市</c:v>
                </c:pt>
                <c:pt idx="13">
                  <c:v>久御山町</c:v>
                </c:pt>
                <c:pt idx="14">
                  <c:v>城陽市</c:v>
                </c:pt>
                <c:pt idx="15">
                  <c:v>精華町</c:v>
                </c:pt>
                <c:pt idx="16">
                  <c:v>長岡京市</c:v>
                </c:pt>
                <c:pt idx="17">
                  <c:v>南丹市</c:v>
                </c:pt>
                <c:pt idx="18">
                  <c:v>福知山市</c:v>
                </c:pt>
                <c:pt idx="19">
                  <c:v>舞鶴市</c:v>
                </c:pt>
                <c:pt idx="20">
                  <c:v>南山城村</c:v>
                </c:pt>
                <c:pt idx="21">
                  <c:v>宮津市</c:v>
                </c:pt>
                <c:pt idx="22">
                  <c:v>向日市</c:v>
                </c:pt>
                <c:pt idx="23">
                  <c:v>八幡市</c:v>
                </c:pt>
                <c:pt idx="24">
                  <c:v>与謝野町</c:v>
                </c:pt>
                <c:pt idx="25">
                  <c:v>和束町</c:v>
                </c:pt>
              </c:strCache>
            </c:strRef>
          </c:cat>
          <c:val>
            <c:numRef>
              <c:f>再エネ比較シート!$BG$72:$BG$161</c:f>
              <c:numCache>
                <c:formatCode>#,##0_);[Red]\(#,##0\)</c:formatCode>
                <c:ptCount val="90"/>
                <c:pt idx="0">
                  <c:v>3464.1179999999999</c:v>
                </c:pt>
                <c:pt idx="1">
                  <c:v>720.52499999999998</c:v>
                </c:pt>
                <c:pt idx="2">
                  <c:v>0</c:v>
                </c:pt>
                <c:pt idx="3">
                  <c:v>0</c:v>
                </c:pt>
                <c:pt idx="4">
                  <c:v>0</c:v>
                </c:pt>
                <c:pt idx="5">
                  <c:v>0</c:v>
                </c:pt>
                <c:pt idx="6">
                  <c:v>9726.8389999999999</c:v>
                </c:pt>
                <c:pt idx="7">
                  <c:v>11072.145</c:v>
                </c:pt>
                <c:pt idx="8">
                  <c:v>0</c:v>
                </c:pt>
                <c:pt idx="9">
                  <c:v>0</c:v>
                </c:pt>
                <c:pt idx="10">
                  <c:v>525.524</c:v>
                </c:pt>
                <c:pt idx="11">
                  <c:v>2078.4440000000004</c:v>
                </c:pt>
                <c:pt idx="12">
                  <c:v>20757.892</c:v>
                </c:pt>
                <c:pt idx="13">
                  <c:v>0</c:v>
                </c:pt>
                <c:pt idx="14">
                  <c:v>0</c:v>
                </c:pt>
                <c:pt idx="15">
                  <c:v>0</c:v>
                </c:pt>
                <c:pt idx="16">
                  <c:v>0</c:v>
                </c:pt>
                <c:pt idx="17">
                  <c:v>12187.36</c:v>
                </c:pt>
                <c:pt idx="18">
                  <c:v>7213.4070000000002</c:v>
                </c:pt>
                <c:pt idx="19">
                  <c:v>3611.5810000000001</c:v>
                </c:pt>
                <c:pt idx="20">
                  <c:v>1520.902</c:v>
                </c:pt>
                <c:pt idx="21">
                  <c:v>5256.7070000000003</c:v>
                </c:pt>
                <c:pt idx="22">
                  <c:v>0</c:v>
                </c:pt>
                <c:pt idx="23">
                  <c:v>0</c:v>
                </c:pt>
                <c:pt idx="24">
                  <c:v>2987.924</c:v>
                </c:pt>
                <c:pt idx="25">
                  <c:v>2053.9009999999998</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26"/>
                <c:pt idx="0">
                  <c:v>綾部市</c:v>
                </c:pt>
                <c:pt idx="1">
                  <c:v>井手町</c:v>
                </c:pt>
                <c:pt idx="2">
                  <c:v>伊根町</c:v>
                </c:pt>
                <c:pt idx="3">
                  <c:v>宇治市</c:v>
                </c:pt>
                <c:pt idx="4">
                  <c:v>宇治田原町</c:v>
                </c:pt>
                <c:pt idx="5">
                  <c:v>大山崎町</c:v>
                </c:pt>
                <c:pt idx="6">
                  <c:v>笠置町</c:v>
                </c:pt>
                <c:pt idx="7">
                  <c:v>亀岡市</c:v>
                </c:pt>
                <c:pt idx="8">
                  <c:v>木津川市</c:v>
                </c:pt>
                <c:pt idx="9">
                  <c:v>京田辺市</c:v>
                </c:pt>
                <c:pt idx="10">
                  <c:v>京丹後市</c:v>
                </c:pt>
                <c:pt idx="11">
                  <c:v>京丹波町</c:v>
                </c:pt>
                <c:pt idx="12">
                  <c:v>京都市</c:v>
                </c:pt>
                <c:pt idx="13">
                  <c:v>久御山町</c:v>
                </c:pt>
                <c:pt idx="14">
                  <c:v>城陽市</c:v>
                </c:pt>
                <c:pt idx="15">
                  <c:v>精華町</c:v>
                </c:pt>
                <c:pt idx="16">
                  <c:v>長岡京市</c:v>
                </c:pt>
                <c:pt idx="17">
                  <c:v>南丹市</c:v>
                </c:pt>
                <c:pt idx="18">
                  <c:v>福知山市</c:v>
                </c:pt>
                <c:pt idx="19">
                  <c:v>舞鶴市</c:v>
                </c:pt>
                <c:pt idx="20">
                  <c:v>南山城村</c:v>
                </c:pt>
                <c:pt idx="21">
                  <c:v>宮津市</c:v>
                </c:pt>
                <c:pt idx="22">
                  <c:v>向日市</c:v>
                </c:pt>
                <c:pt idx="23">
                  <c:v>八幡市</c:v>
                </c:pt>
                <c:pt idx="24">
                  <c:v>与謝野町</c:v>
                </c:pt>
                <c:pt idx="25">
                  <c:v>和束町</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6"/>
                <c:pt idx="0">
                  <c:v>綾部市</c:v>
                </c:pt>
                <c:pt idx="1">
                  <c:v>井手町</c:v>
                </c:pt>
                <c:pt idx="2">
                  <c:v>伊根町</c:v>
                </c:pt>
                <c:pt idx="3">
                  <c:v>宇治市</c:v>
                </c:pt>
                <c:pt idx="4">
                  <c:v>宇治田原町</c:v>
                </c:pt>
                <c:pt idx="5">
                  <c:v>大山崎町</c:v>
                </c:pt>
                <c:pt idx="6">
                  <c:v>笠置町</c:v>
                </c:pt>
                <c:pt idx="7">
                  <c:v>亀岡市</c:v>
                </c:pt>
                <c:pt idx="8">
                  <c:v>木津川市</c:v>
                </c:pt>
                <c:pt idx="9">
                  <c:v>京田辺市</c:v>
                </c:pt>
                <c:pt idx="10">
                  <c:v>京丹後市</c:v>
                </c:pt>
                <c:pt idx="11">
                  <c:v>京丹波町</c:v>
                </c:pt>
                <c:pt idx="12">
                  <c:v>京都市</c:v>
                </c:pt>
                <c:pt idx="13">
                  <c:v>久御山町</c:v>
                </c:pt>
                <c:pt idx="14">
                  <c:v>城陽市</c:v>
                </c:pt>
                <c:pt idx="15">
                  <c:v>精華町</c:v>
                </c:pt>
                <c:pt idx="16">
                  <c:v>長岡京市</c:v>
                </c:pt>
                <c:pt idx="17">
                  <c:v>南丹市</c:v>
                </c:pt>
                <c:pt idx="18">
                  <c:v>福知山市</c:v>
                </c:pt>
                <c:pt idx="19">
                  <c:v>舞鶴市</c:v>
                </c:pt>
                <c:pt idx="20">
                  <c:v>南山城村</c:v>
                </c:pt>
                <c:pt idx="21">
                  <c:v>宮津市</c:v>
                </c:pt>
                <c:pt idx="22">
                  <c:v>向日市</c:v>
                </c:pt>
                <c:pt idx="23">
                  <c:v>八幡市</c:v>
                </c:pt>
                <c:pt idx="24">
                  <c:v>与謝野町</c:v>
                </c:pt>
                <c:pt idx="25">
                  <c:v>和束町</c:v>
                </c:pt>
              </c:strCache>
            </c:strRef>
          </c:cat>
          <c:val>
            <c:numRef>
              <c:f>再エネ比較シート!$BI$72:$BI$161</c:f>
              <c:numCache>
                <c:formatCode>#,##0_);[Red]\(#,##0\)</c:formatCode>
                <c:ptCount val="90"/>
                <c:pt idx="0">
                  <c:v>1776464.0009999999</c:v>
                </c:pt>
                <c:pt idx="1">
                  <c:v>151137.245</c:v>
                </c:pt>
                <c:pt idx="2">
                  <c:v>326193.804</c:v>
                </c:pt>
                <c:pt idx="3">
                  <c:v>685946.02100000007</c:v>
                </c:pt>
                <c:pt idx="4">
                  <c:v>367884.88699999999</c:v>
                </c:pt>
                <c:pt idx="5">
                  <c:v>69055.284</c:v>
                </c:pt>
                <c:pt idx="6">
                  <c:v>68907.896000000008</c:v>
                </c:pt>
                <c:pt idx="7">
                  <c:v>1754942.2689999999</c:v>
                </c:pt>
                <c:pt idx="8">
                  <c:v>683220.97699999996</c:v>
                </c:pt>
                <c:pt idx="9">
                  <c:v>443198.88700000005</c:v>
                </c:pt>
                <c:pt idx="10">
                  <c:v>3280627.9550000001</c:v>
                </c:pt>
                <c:pt idx="11">
                  <c:v>1326653.3159999999</c:v>
                </c:pt>
                <c:pt idx="12">
                  <c:v>6474152.9469999997</c:v>
                </c:pt>
                <c:pt idx="13">
                  <c:v>201220.26799999998</c:v>
                </c:pt>
                <c:pt idx="14">
                  <c:v>361441.48600000009</c:v>
                </c:pt>
                <c:pt idx="15">
                  <c:v>250871.18</c:v>
                </c:pt>
                <c:pt idx="16">
                  <c:v>334400.60100000002</c:v>
                </c:pt>
                <c:pt idx="17">
                  <c:v>2889660.8519999995</c:v>
                </c:pt>
                <c:pt idx="18">
                  <c:v>2182676.4850000003</c:v>
                </c:pt>
                <c:pt idx="19">
                  <c:v>1388299.638</c:v>
                </c:pt>
                <c:pt idx="20">
                  <c:v>300125.99900000001</c:v>
                </c:pt>
                <c:pt idx="21">
                  <c:v>1088079.0719999999</c:v>
                </c:pt>
                <c:pt idx="22">
                  <c:v>200460.658</c:v>
                </c:pt>
                <c:pt idx="23">
                  <c:v>340849.83100000001</c:v>
                </c:pt>
                <c:pt idx="24">
                  <c:v>737597.40300000005</c:v>
                </c:pt>
                <c:pt idx="25">
                  <c:v>454508.891</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再エネ比較シート!$CO$13:$CO$42</c:f>
              <c:numCache>
                <c:formatCode>0.0%</c:formatCode>
                <c:ptCount val="30"/>
                <c:pt idx="0">
                  <c:v>9.2514878681519919E-2</c:v>
                </c:pt>
                <c:pt idx="1">
                  <c:v>2.4279690794096979E-2</c:v>
                </c:pt>
                <c:pt idx="2">
                  <c:v>0.12223255027885753</c:v>
                </c:pt>
                <c:pt idx="3">
                  <c:v>9.7041280803641494E-2</c:v>
                </c:pt>
                <c:pt idx="4">
                  <c:v>0.12707578352116602</c:v>
                </c:pt>
                <c:pt idx="5">
                  <c:v>2.634938648131073E-2</c:v>
                </c:pt>
                <c:pt idx="6">
                  <c:v>6.0071825008161932E-2</c:v>
                </c:pt>
                <c:pt idx="7">
                  <c:v>0.11021766773879871</c:v>
                </c:pt>
                <c:pt idx="8">
                  <c:v>0.10652682673138597</c:v>
                </c:pt>
                <c:pt idx="9">
                  <c:v>0.13057675823503001</c:v>
                </c:pt>
                <c:pt idx="10">
                  <c:v>4.3792766373411535E-2</c:v>
                </c:pt>
                <c:pt idx="11">
                  <c:v>2.9328505595786702E-2</c:v>
                </c:pt>
                <c:pt idx="12">
                  <c:v>4.2863119461453617E-2</c:v>
                </c:pt>
                <c:pt idx="13">
                  <c:v>0.12783829898936869</c:v>
                </c:pt>
                <c:pt idx="14">
                  <c:v>4.9328117026705219E-2</c:v>
                </c:pt>
                <c:pt idx="15">
                  <c:v>7.5730557880563334E-2</c:v>
                </c:pt>
                <c:pt idx="16">
                  <c:v>4.1241718156778087E-2</c:v>
                </c:pt>
                <c:pt idx="17">
                  <c:v>9.7004971504789622E-2</c:v>
                </c:pt>
                <c:pt idx="18">
                  <c:v>7.7543171985356651E-2</c:v>
                </c:pt>
                <c:pt idx="19">
                  <c:v>5.2841807439460764E-2</c:v>
                </c:pt>
                <c:pt idx="20">
                  <c:v>6.7788612771311735E-2</c:v>
                </c:pt>
                <c:pt idx="21">
                  <c:v>3.0919992840522641E-2</c:v>
                </c:pt>
                <c:pt idx="22">
                  <c:v>8.7722125962042152E-2</c:v>
                </c:pt>
                <c:pt idx="23">
                  <c:v>4.7467273762094482E-2</c:v>
                </c:pt>
                <c:pt idx="24">
                  <c:v>8.3032490974729242E-2</c:v>
                </c:pt>
                <c:pt idx="25">
                  <c:v>0.10529935275080907</c:v>
                </c:pt>
                <c:pt idx="26">
                  <c:v>5.5510957694468975E-2</c:v>
                </c:pt>
                <c:pt idx="27">
                  <c:v>0.12647932002114767</c:v>
                </c:pt>
                <c:pt idx="28">
                  <c:v>4.1119790634045757E-2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再エネ比較シート!$CC$13:$CC$42</c:f>
              <c:numCache>
                <c:formatCode>0.0%</c:formatCode>
                <c:ptCount val="30"/>
                <c:pt idx="0">
                  <c:v>4.8652613804024601E-2</c:v>
                </c:pt>
                <c:pt idx="1">
                  <c:v>1.141215870812708E-2</c:v>
                </c:pt>
                <c:pt idx="2">
                  <c:v>3.7642094325521236E-2</c:v>
                </c:pt>
                <c:pt idx="3">
                  <c:v>3.7638905473133387E-2</c:v>
                </c:pt>
                <c:pt idx="4">
                  <c:v>5.7312444641497713E-2</c:v>
                </c:pt>
                <c:pt idx="5">
                  <c:v>1.291373336531005E-2</c:v>
                </c:pt>
                <c:pt idx="6">
                  <c:v>2.3892183586829395E-2</c:v>
                </c:pt>
                <c:pt idx="7">
                  <c:v>2.776227274283484E-2</c:v>
                </c:pt>
                <c:pt idx="8">
                  <c:v>4.5716455037866359E-2</c:v>
                </c:pt>
                <c:pt idx="9">
                  <c:v>6.3510733955374085E-2</c:v>
                </c:pt>
                <c:pt idx="10">
                  <c:v>2.1297199591312065E-2</c:v>
                </c:pt>
                <c:pt idx="11">
                  <c:v>1.9283033693117093E-2</c:v>
                </c:pt>
                <c:pt idx="12">
                  <c:v>1.2357027819909624E-2</c:v>
                </c:pt>
                <c:pt idx="13">
                  <c:v>5.702851474439892E-2</c:v>
                </c:pt>
                <c:pt idx="14">
                  <c:v>4.1623891483003619E-2</c:v>
                </c:pt>
                <c:pt idx="15">
                  <c:v>2.8141022047529954E-2</c:v>
                </c:pt>
                <c:pt idx="16">
                  <c:v>1.629703568116048E-2</c:v>
                </c:pt>
                <c:pt idx="17">
                  <c:v>3.3617222691504148E-2</c:v>
                </c:pt>
                <c:pt idx="18">
                  <c:v>2.1520339005212209E-2</c:v>
                </c:pt>
                <c:pt idx="19">
                  <c:v>3.0910112668615954E-2</c:v>
                </c:pt>
                <c:pt idx="20">
                  <c:v>3.759990844685427E-2</c:v>
                </c:pt>
                <c:pt idx="21">
                  <c:v>1.3358125068204177E-2</c:v>
                </c:pt>
                <c:pt idx="22">
                  <c:v>2.6347326945797486E-2</c:v>
                </c:pt>
                <c:pt idx="23">
                  <c:v>8.5457588733406295E-3</c:v>
                </c:pt>
                <c:pt idx="24">
                  <c:v>3.0607134955079728E-2</c:v>
                </c:pt>
                <c:pt idx="25">
                  <c:v>2.6110629432019167E-2</c:v>
                </c:pt>
                <c:pt idx="26">
                  <c:v>2.9512201814275326E-2</c:v>
                </c:pt>
                <c:pt idx="27">
                  <c:v>4.7720797725887915E-2</c:v>
                </c:pt>
                <c:pt idx="28">
                  <c:v>1.6207780147482143E-2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再エネ比較シート!$CD$13:$CD$42</c:f>
              <c:numCache>
                <c:formatCode>0.0%</c:formatCode>
                <c:ptCount val="30"/>
                <c:pt idx="0">
                  <c:v>0.3613810201520794</c:v>
                </c:pt>
                <c:pt idx="1">
                  <c:v>9.59034454625112E-2</c:v>
                </c:pt>
                <c:pt idx="2">
                  <c:v>0.10854264941844598</c:v>
                </c:pt>
                <c:pt idx="3">
                  <c:v>0.18855286706384164</c:v>
                </c:pt>
                <c:pt idx="4">
                  <c:v>0.23878442064541813</c:v>
                </c:pt>
                <c:pt idx="5">
                  <c:v>8.2819145208934491E-2</c:v>
                </c:pt>
                <c:pt idx="6">
                  <c:v>0.2687863552995729</c:v>
                </c:pt>
                <c:pt idx="7">
                  <c:v>0.10221479507270687</c:v>
                </c:pt>
                <c:pt idx="8">
                  <c:v>0.10530764176581686</c:v>
                </c:pt>
                <c:pt idx="9">
                  <c:v>1.1551589195548313</c:v>
                </c:pt>
                <c:pt idx="10">
                  <c:v>6.5559629684111284E-3</c:v>
                </c:pt>
                <c:pt idx="11">
                  <c:v>3.5493110063225114E-3</c:v>
                </c:pt>
                <c:pt idx="12">
                  <c:v>1.1387064562764641E-2</c:v>
                </c:pt>
                <c:pt idx="13">
                  <c:v>7.9195190282809552E-2</c:v>
                </c:pt>
                <c:pt idx="14">
                  <c:v>8.6319457901563396E-2</c:v>
                </c:pt>
                <c:pt idx="15">
                  <c:v>0.10461680959117831</c:v>
                </c:pt>
                <c:pt idx="16">
                  <c:v>9.5982679694669226E-2</c:v>
                </c:pt>
                <c:pt idx="17">
                  <c:v>0.18362624462025945</c:v>
                </c:pt>
                <c:pt idx="18">
                  <c:v>0.1452299155533793</c:v>
                </c:pt>
                <c:pt idx="19">
                  <c:v>0.22434944075513538</c:v>
                </c:pt>
                <c:pt idx="20">
                  <c:v>8.1269930055073533E-2</c:v>
                </c:pt>
                <c:pt idx="21">
                  <c:v>2.378007039285621E-2</c:v>
                </c:pt>
                <c:pt idx="22">
                  <c:v>0.73730503892372301</c:v>
                </c:pt>
                <c:pt idx="23">
                  <c:v>3.6835268652293863E-3</c:v>
                </c:pt>
                <c:pt idx="24">
                  <c:v>7.4006602288374995E-2</c:v>
                </c:pt>
                <c:pt idx="25">
                  <c:v>5.2785135990045536E-2</c:v>
                </c:pt>
                <c:pt idx="26">
                  <c:v>7.0572881867541126E-2</c:v>
                </c:pt>
                <c:pt idx="27">
                  <c:v>0.15078205521194574</c:v>
                </c:pt>
                <c:pt idx="28">
                  <c:v>1.7224307687756749E-2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再エネ比較シート!$CE$13:$CE$42</c:f>
              <c:numCache>
                <c:formatCode>0.0%</c:formatCode>
                <c:ptCount val="30"/>
                <c:pt idx="0">
                  <c:v>5.5342413330456225E-2</c:v>
                </c:pt>
                <c:pt idx="1">
                  <c:v>0.32780035715250738</c:v>
                </c:pt>
                <c:pt idx="2">
                  <c:v>0</c:v>
                </c:pt>
                <c:pt idx="3">
                  <c:v>0</c:v>
                </c:pt>
                <c:pt idx="4">
                  <c:v>0</c:v>
                </c:pt>
                <c:pt idx="5">
                  <c:v>0</c:v>
                </c:pt>
                <c:pt idx="6">
                  <c:v>0</c:v>
                </c:pt>
                <c:pt idx="7">
                  <c:v>0</c:v>
                </c:pt>
                <c:pt idx="8">
                  <c:v>1.3759282884950985E-4</c:v>
                </c:pt>
                <c:pt idx="9">
                  <c:v>0</c:v>
                </c:pt>
                <c:pt idx="10">
                  <c:v>0</c:v>
                </c:pt>
                <c:pt idx="11">
                  <c:v>0</c:v>
                </c:pt>
                <c:pt idx="12">
                  <c:v>0</c:v>
                </c:pt>
                <c:pt idx="13">
                  <c:v>0</c:v>
                </c:pt>
                <c:pt idx="14">
                  <c:v>3.030512969866845E-2</c:v>
                </c:pt>
                <c:pt idx="15">
                  <c:v>0</c:v>
                </c:pt>
                <c:pt idx="16">
                  <c:v>0.29667284290721424</c:v>
                </c:pt>
                <c:pt idx="17">
                  <c:v>0</c:v>
                </c:pt>
                <c:pt idx="18">
                  <c:v>0</c:v>
                </c:pt>
                <c:pt idx="19">
                  <c:v>2.8027836738090647E-5</c:v>
                </c:pt>
                <c:pt idx="20">
                  <c:v>0</c:v>
                </c:pt>
                <c:pt idx="21">
                  <c:v>2.5087268677482626E-4</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再エネ比較シート!$CF$13:$CF$42</c:f>
              <c:numCache>
                <c:formatCode>0.0%</c:formatCode>
                <c:ptCount val="30"/>
                <c:pt idx="0">
                  <c:v>0</c:v>
                </c:pt>
                <c:pt idx="1">
                  <c:v>0</c:v>
                </c:pt>
                <c:pt idx="2">
                  <c:v>0</c:v>
                </c:pt>
                <c:pt idx="3">
                  <c:v>0</c:v>
                </c:pt>
                <c:pt idx="4">
                  <c:v>0</c:v>
                </c:pt>
                <c:pt idx="5">
                  <c:v>0</c:v>
                </c:pt>
                <c:pt idx="6">
                  <c:v>0</c:v>
                </c:pt>
                <c:pt idx="7">
                  <c:v>4.4851803148391597E-4</c:v>
                </c:pt>
                <c:pt idx="8">
                  <c:v>4.2165544324849791E-4</c:v>
                </c:pt>
                <c:pt idx="9">
                  <c:v>0</c:v>
                </c:pt>
                <c:pt idx="10">
                  <c:v>0</c:v>
                </c:pt>
                <c:pt idx="11">
                  <c:v>0</c:v>
                </c:pt>
                <c:pt idx="12">
                  <c:v>0</c:v>
                </c:pt>
                <c:pt idx="13">
                  <c:v>0</c:v>
                </c:pt>
                <c:pt idx="14">
                  <c:v>0</c:v>
                </c:pt>
                <c:pt idx="15">
                  <c:v>0</c:v>
                </c:pt>
                <c:pt idx="16">
                  <c:v>0</c:v>
                </c:pt>
                <c:pt idx="17">
                  <c:v>0</c:v>
                </c:pt>
                <c:pt idx="18">
                  <c:v>0</c:v>
                </c:pt>
                <c:pt idx="19">
                  <c:v>0</c:v>
                </c:pt>
                <c:pt idx="20">
                  <c:v>0</c:v>
                </c:pt>
                <c:pt idx="21">
                  <c:v>6.3412691649871828E-3</c:v>
                </c:pt>
                <c:pt idx="22">
                  <c:v>0</c:v>
                </c:pt>
                <c:pt idx="23">
                  <c:v>0</c:v>
                </c:pt>
                <c:pt idx="24">
                  <c:v>0</c:v>
                </c:pt>
                <c:pt idx="25">
                  <c:v>0</c:v>
                </c:pt>
                <c:pt idx="26">
                  <c:v>0</c:v>
                </c:pt>
                <c:pt idx="27">
                  <c:v>1.3635922622177939E-2</c:v>
                </c:pt>
                <c:pt idx="28">
                  <c:v>3.7624733371342432E-5</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再エネ比較シート!$CH$13:$CH$42</c:f>
              <c:numCache>
                <c:formatCode>0.0%</c:formatCode>
                <c:ptCount val="30"/>
                <c:pt idx="0">
                  <c:v>2.0210254411609091E-2</c:v>
                </c:pt>
                <c:pt idx="1">
                  <c:v>1.0261964830245978</c:v>
                </c:pt>
                <c:pt idx="2">
                  <c:v>0.11009620573535939</c:v>
                </c:pt>
                <c:pt idx="3">
                  <c:v>0</c:v>
                </c:pt>
                <c:pt idx="4">
                  <c:v>0</c:v>
                </c:pt>
                <c:pt idx="5">
                  <c:v>2.1459127615126626E-3</c:v>
                </c:pt>
                <c:pt idx="6">
                  <c:v>0</c:v>
                </c:pt>
                <c:pt idx="7">
                  <c:v>0</c:v>
                </c:pt>
                <c:pt idx="8">
                  <c:v>0</c:v>
                </c:pt>
                <c:pt idx="9">
                  <c:v>0</c:v>
                </c:pt>
                <c:pt idx="10">
                  <c:v>0</c:v>
                </c:pt>
                <c:pt idx="11">
                  <c:v>0</c:v>
                </c:pt>
                <c:pt idx="12">
                  <c:v>0</c:v>
                </c:pt>
                <c:pt idx="13">
                  <c:v>0.31998624005675286</c:v>
                </c:pt>
                <c:pt idx="14">
                  <c:v>0</c:v>
                </c:pt>
                <c:pt idx="15">
                  <c:v>0</c:v>
                </c:pt>
                <c:pt idx="16">
                  <c:v>6.2553361158805401E-2</c:v>
                </c:pt>
                <c:pt idx="17">
                  <c:v>0.11875070462950331</c:v>
                </c:pt>
                <c:pt idx="18">
                  <c:v>0</c:v>
                </c:pt>
                <c:pt idx="19">
                  <c:v>0</c:v>
                </c:pt>
                <c:pt idx="20">
                  <c:v>0</c:v>
                </c:pt>
                <c:pt idx="21">
                  <c:v>2.2872051982513773E-2</c:v>
                </c:pt>
                <c:pt idx="22">
                  <c:v>0</c:v>
                </c:pt>
                <c:pt idx="23">
                  <c:v>1.1365370358144141E-2</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再エネ比較シート!$CI$13:$CI$42</c:f>
              <c:numCache>
                <c:formatCode>0.0%</c:formatCode>
                <c:ptCount val="30"/>
                <c:pt idx="0">
                  <c:v>0.4855863016981693</c:v>
                </c:pt>
                <c:pt idx="1">
                  <c:v>1.4613124443477432</c:v>
                </c:pt>
                <c:pt idx="2">
                  <c:v>0.25628094947932661</c:v>
                </c:pt>
                <c:pt idx="3">
                  <c:v>0.22619177253697506</c:v>
                </c:pt>
                <c:pt idx="4">
                  <c:v>0.29609686528691581</c:v>
                </c:pt>
                <c:pt idx="5">
                  <c:v>9.7878791335757206E-2</c:v>
                </c:pt>
                <c:pt idx="6">
                  <c:v>0.29267853888640227</c:v>
                </c:pt>
                <c:pt idx="7">
                  <c:v>0.1304255858470256</c:v>
                </c:pt>
                <c:pt idx="8">
                  <c:v>0.15158334507578125</c:v>
                </c:pt>
                <c:pt idx="9">
                  <c:v>1.2186696535102055</c:v>
                </c:pt>
                <c:pt idx="10">
                  <c:v>2.7853162559723192E-2</c:v>
                </c:pt>
                <c:pt idx="11">
                  <c:v>2.2832344699439604E-2</c:v>
                </c:pt>
                <c:pt idx="12">
                  <c:v>2.3744092382674265E-2</c:v>
                </c:pt>
                <c:pt idx="13">
                  <c:v>0.45620994508396134</c:v>
                </c:pt>
                <c:pt idx="14">
                  <c:v>0.15824847908323544</c:v>
                </c:pt>
                <c:pt idx="15">
                  <c:v>0.13275783163870825</c:v>
                </c:pt>
                <c:pt idx="16">
                  <c:v>0.47150591944184933</c:v>
                </c:pt>
                <c:pt idx="17">
                  <c:v>0.33599417194126691</c:v>
                </c:pt>
                <c:pt idx="18">
                  <c:v>0.16675025455859152</c:v>
                </c:pt>
                <c:pt idx="19">
                  <c:v>0.25528758126048939</c:v>
                </c:pt>
                <c:pt idx="20">
                  <c:v>0.11886983850192781</c:v>
                </c:pt>
                <c:pt idx="21">
                  <c:v>6.660238929533617E-2</c:v>
                </c:pt>
                <c:pt idx="22">
                  <c:v>0.76365236586952057</c:v>
                </c:pt>
                <c:pt idx="23">
                  <c:v>2.359465609671416E-2</c:v>
                </c:pt>
                <c:pt idx="24">
                  <c:v>0.10461373724345473</c:v>
                </c:pt>
                <c:pt idx="25">
                  <c:v>7.8895765422064709E-2</c:v>
                </c:pt>
                <c:pt idx="26">
                  <c:v>0.10008508368181646</c:v>
                </c:pt>
                <c:pt idx="27">
                  <c:v>0.21213877556001159</c:v>
                </c:pt>
                <c:pt idx="28">
                  <c:v>3.3469712568610234E-2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再エネ比較シート!$BE$13:$BE$42</c:f>
              <c:numCache>
                <c:formatCode>#,##0_);[Red]\(#,##0\)</c:formatCode>
                <c:ptCount val="30"/>
                <c:pt idx="0">
                  <c:v>11934.69999999995</c:v>
                </c:pt>
                <c:pt idx="1">
                  <c:v>3422.2940000000053</c:v>
                </c:pt>
                <c:pt idx="2">
                  <c:v>14175.19999999993</c:v>
                </c:pt>
                <c:pt idx="3">
                  <c:v>12652.998999999982</c:v>
                </c:pt>
                <c:pt idx="4">
                  <c:v>16636.040999999932</c:v>
                </c:pt>
                <c:pt idx="5">
                  <c:v>3514.0600000000045</c:v>
                </c:pt>
                <c:pt idx="6">
                  <c:v>7325.2999999999902</c:v>
                </c:pt>
                <c:pt idx="7">
                  <c:v>13527.15099999994</c:v>
                </c:pt>
                <c:pt idx="8">
                  <c:v>11728.499999999971</c:v>
                </c:pt>
                <c:pt idx="9">
                  <c:v>16801.099999999908</c:v>
                </c:pt>
                <c:pt idx="10">
                  <c:v>4448.3999999999924</c:v>
                </c:pt>
                <c:pt idx="11">
                  <c:v>3567.1000000000045</c:v>
                </c:pt>
                <c:pt idx="12">
                  <c:v>4925.2000000000044</c:v>
                </c:pt>
                <c:pt idx="13">
                  <c:v>13903.899999999972</c:v>
                </c:pt>
                <c:pt idx="14">
                  <c:v>10442.558999999979</c:v>
                </c:pt>
                <c:pt idx="15">
                  <c:v>9935.4899999999834</c:v>
                </c:pt>
                <c:pt idx="16">
                  <c:v>5272.1000000000058</c:v>
                </c:pt>
                <c:pt idx="17">
                  <c:v>11736.899999999951</c:v>
                </c:pt>
                <c:pt idx="18">
                  <c:v>9850.1009999999842</c:v>
                </c:pt>
                <c:pt idx="19">
                  <c:v>6388.3999999999778</c:v>
                </c:pt>
                <c:pt idx="20">
                  <c:v>8113.6999999999844</c:v>
                </c:pt>
                <c:pt idx="21">
                  <c:v>3229.0000000000023</c:v>
                </c:pt>
                <c:pt idx="22">
                  <c:v>10297.899999999969</c:v>
                </c:pt>
                <c:pt idx="23">
                  <c:v>4829.8000000000047</c:v>
                </c:pt>
                <c:pt idx="24">
                  <c:v>8657.099999999984</c:v>
                </c:pt>
                <c:pt idx="25">
                  <c:v>11932.799999999965</c:v>
                </c:pt>
                <c:pt idx="26">
                  <c:v>5793.6000000000058</c:v>
                </c:pt>
                <c:pt idx="27">
                  <c:v>14811.899999999958</c:v>
                </c:pt>
                <c:pt idx="28">
                  <c:v>4527.8499999999985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再エネ比較シート!$BF$13:$BF$42</c:f>
              <c:numCache>
                <c:formatCode>#,##0_);[Red]\(#,##0\)</c:formatCode>
                <c:ptCount val="30"/>
                <c:pt idx="0">
                  <c:v>80429.300000000017</c:v>
                </c:pt>
                <c:pt idx="1">
                  <c:v>26093.199999999997</c:v>
                </c:pt>
                <c:pt idx="2">
                  <c:v>37085.100000000028</c:v>
                </c:pt>
                <c:pt idx="3">
                  <c:v>57508.659999999843</c:v>
                </c:pt>
                <c:pt idx="4">
                  <c:v>62885.520000000019</c:v>
                </c:pt>
                <c:pt idx="5">
                  <c:v>20447.099999999999</c:v>
                </c:pt>
                <c:pt idx="6">
                  <c:v>74768.799999999988</c:v>
                </c:pt>
                <c:pt idx="7">
                  <c:v>45186.5</c:v>
                </c:pt>
                <c:pt idx="8">
                  <c:v>24511.700000000012</c:v>
                </c:pt>
                <c:pt idx="9">
                  <c:v>277252.79999999987</c:v>
                </c:pt>
                <c:pt idx="10">
                  <c:v>1242.3999999999999</c:v>
                </c:pt>
                <c:pt idx="11">
                  <c:v>595.69999999999993</c:v>
                </c:pt>
                <c:pt idx="12">
                  <c:v>4117.7999999999993</c:v>
                </c:pt>
                <c:pt idx="13">
                  <c:v>17518.099999999995</c:v>
                </c:pt>
                <c:pt idx="14">
                  <c:v>19647.92000000002</c:v>
                </c:pt>
                <c:pt idx="15">
                  <c:v>33511.550000000047</c:v>
                </c:pt>
                <c:pt idx="16">
                  <c:v>28171.600000000002</c:v>
                </c:pt>
                <c:pt idx="17">
                  <c:v>58166.100000000042</c:v>
                </c:pt>
                <c:pt idx="18">
                  <c:v>60310.270999999964</c:v>
                </c:pt>
                <c:pt idx="19">
                  <c:v>42068.799999999974</c:v>
                </c:pt>
                <c:pt idx="20">
                  <c:v>15911.300000000001</c:v>
                </c:pt>
                <c:pt idx="21">
                  <c:v>5215.2999999999984</c:v>
                </c:pt>
                <c:pt idx="22">
                  <c:v>261458.60000000015</c:v>
                </c:pt>
                <c:pt idx="23">
                  <c:v>1888.7999999999997</c:v>
                </c:pt>
                <c:pt idx="24">
                  <c:v>18991.7</c:v>
                </c:pt>
                <c:pt idx="25">
                  <c:v>21886.7</c:v>
                </c:pt>
                <c:pt idx="26">
                  <c:v>12569.800000000001</c:v>
                </c:pt>
                <c:pt idx="27">
                  <c:v>42461.600000000057</c:v>
                </c:pt>
                <c:pt idx="28">
                  <c:v>4365.7000000000007</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再エネ比較シート!$BG$13:$BG$42</c:f>
              <c:numCache>
                <c:formatCode>#,##0_);[Red]\(#,##0\)</c:formatCode>
                <c:ptCount val="30"/>
                <c:pt idx="0">
                  <c:v>7499.5</c:v>
                </c:pt>
                <c:pt idx="1">
                  <c:v>54303.5</c:v>
                </c:pt>
                <c:pt idx="2">
                  <c:v>0</c:v>
                </c:pt>
                <c:pt idx="3">
                  <c:v>0</c:v>
                </c:pt>
                <c:pt idx="4">
                  <c:v>0</c:v>
                </c:pt>
                <c:pt idx="5">
                  <c:v>0</c:v>
                </c:pt>
                <c:pt idx="6">
                  <c:v>0</c:v>
                </c:pt>
                <c:pt idx="7">
                  <c:v>0</c:v>
                </c:pt>
                <c:pt idx="8">
                  <c:v>19.5</c:v>
                </c:pt>
                <c:pt idx="9">
                  <c:v>0</c:v>
                </c:pt>
                <c:pt idx="10">
                  <c:v>0</c:v>
                </c:pt>
                <c:pt idx="11">
                  <c:v>0</c:v>
                </c:pt>
                <c:pt idx="12">
                  <c:v>0</c:v>
                </c:pt>
                <c:pt idx="13">
                  <c:v>0</c:v>
                </c:pt>
                <c:pt idx="14">
                  <c:v>4200</c:v>
                </c:pt>
                <c:pt idx="15">
                  <c:v>0</c:v>
                </c:pt>
                <c:pt idx="16">
                  <c:v>53017.8</c:v>
                </c:pt>
                <c:pt idx="17">
                  <c:v>0</c:v>
                </c:pt>
                <c:pt idx="18">
                  <c:v>0</c:v>
                </c:pt>
                <c:pt idx="19">
                  <c:v>3.2</c:v>
                </c:pt>
                <c:pt idx="20">
                  <c:v>0</c:v>
                </c:pt>
                <c:pt idx="21">
                  <c:v>33.5</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再エネ比較シート!$BH$13:$BH$42</c:f>
              <c:numCache>
                <c:formatCode>#,##0_);[Red]\(#,##0\)</c:formatCode>
                <c:ptCount val="30"/>
                <c:pt idx="0">
                  <c:v>0</c:v>
                </c:pt>
                <c:pt idx="1">
                  <c:v>0</c:v>
                </c:pt>
                <c:pt idx="2">
                  <c:v>0</c:v>
                </c:pt>
                <c:pt idx="3">
                  <c:v>0</c:v>
                </c:pt>
                <c:pt idx="4">
                  <c:v>0</c:v>
                </c:pt>
                <c:pt idx="5">
                  <c:v>0</c:v>
                </c:pt>
                <c:pt idx="6">
                  <c:v>0</c:v>
                </c:pt>
                <c:pt idx="7">
                  <c:v>49.9</c:v>
                </c:pt>
                <c:pt idx="8">
                  <c:v>24.7</c:v>
                </c:pt>
                <c:pt idx="9">
                  <c:v>0</c:v>
                </c:pt>
                <c:pt idx="10">
                  <c:v>0</c:v>
                </c:pt>
                <c:pt idx="11">
                  <c:v>0</c:v>
                </c:pt>
                <c:pt idx="12">
                  <c:v>0</c:v>
                </c:pt>
                <c:pt idx="13">
                  <c:v>0</c:v>
                </c:pt>
                <c:pt idx="14">
                  <c:v>0</c:v>
                </c:pt>
                <c:pt idx="15">
                  <c:v>0</c:v>
                </c:pt>
                <c:pt idx="16">
                  <c:v>0</c:v>
                </c:pt>
                <c:pt idx="17">
                  <c:v>0</c:v>
                </c:pt>
                <c:pt idx="18">
                  <c:v>0</c:v>
                </c:pt>
                <c:pt idx="19">
                  <c:v>0</c:v>
                </c:pt>
                <c:pt idx="20">
                  <c:v>0</c:v>
                </c:pt>
                <c:pt idx="21">
                  <c:v>350</c:v>
                </c:pt>
                <c:pt idx="22">
                  <c:v>0</c:v>
                </c:pt>
                <c:pt idx="23">
                  <c:v>0</c:v>
                </c:pt>
                <c:pt idx="24">
                  <c:v>0</c:v>
                </c:pt>
                <c:pt idx="25">
                  <c:v>0</c:v>
                </c:pt>
                <c:pt idx="26">
                  <c:v>0</c:v>
                </c:pt>
                <c:pt idx="27">
                  <c:v>966.40000000000009</c:v>
                </c:pt>
                <c:pt idx="28">
                  <c:v>2.4</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再エネ比較シート!$BJ$13:$BJ$42</c:f>
              <c:numCache>
                <c:formatCode>#,##0_);[Red]\(#,##0\)</c:formatCode>
                <c:ptCount val="30"/>
                <c:pt idx="0">
                  <c:v>849</c:v>
                </c:pt>
                <c:pt idx="1">
                  <c:v>52700</c:v>
                </c:pt>
                <c:pt idx="2">
                  <c:v>7100</c:v>
                </c:pt>
                <c:pt idx="3">
                  <c:v>0</c:v>
                </c:pt>
                <c:pt idx="4">
                  <c:v>0</c:v>
                </c:pt>
                <c:pt idx="5">
                  <c:v>100</c:v>
                </c:pt>
                <c:pt idx="6">
                  <c:v>0</c:v>
                </c:pt>
                <c:pt idx="7">
                  <c:v>0</c:v>
                </c:pt>
                <c:pt idx="8">
                  <c:v>0</c:v>
                </c:pt>
                <c:pt idx="9">
                  <c:v>0</c:v>
                </c:pt>
                <c:pt idx="10">
                  <c:v>0</c:v>
                </c:pt>
                <c:pt idx="11">
                  <c:v>0</c:v>
                </c:pt>
                <c:pt idx="12">
                  <c:v>0</c:v>
                </c:pt>
                <c:pt idx="13">
                  <c:v>13360</c:v>
                </c:pt>
                <c:pt idx="14">
                  <c:v>0</c:v>
                </c:pt>
                <c:pt idx="15">
                  <c:v>0</c:v>
                </c:pt>
                <c:pt idx="16">
                  <c:v>3465.4229999999998</c:v>
                </c:pt>
                <c:pt idx="17">
                  <c:v>7100</c:v>
                </c:pt>
                <c:pt idx="18">
                  <c:v>0</c:v>
                </c:pt>
                <c:pt idx="19">
                  <c:v>0</c:v>
                </c:pt>
                <c:pt idx="20">
                  <c:v>0</c:v>
                </c:pt>
                <c:pt idx="21">
                  <c:v>946.8</c:v>
                </c:pt>
                <c:pt idx="22">
                  <c:v>0</c:v>
                </c:pt>
                <c:pt idx="23">
                  <c:v>1100</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再エネ比較シート!$BK$13:$BK$42</c:f>
              <c:numCache>
                <c:formatCode>#,##0_);[Red]\(#,##0\)</c:formatCode>
                <c:ptCount val="30"/>
                <c:pt idx="0">
                  <c:v>100712.49999999997</c:v>
                </c:pt>
                <c:pt idx="1">
                  <c:v>136518.99400000001</c:v>
                </c:pt>
                <c:pt idx="2">
                  <c:v>58360.299999999959</c:v>
                </c:pt>
                <c:pt idx="3">
                  <c:v>70161.658999999825</c:v>
                </c:pt>
                <c:pt idx="4">
                  <c:v>79521.560999999958</c:v>
                </c:pt>
                <c:pt idx="5">
                  <c:v>24061.160000000003</c:v>
                </c:pt>
                <c:pt idx="6">
                  <c:v>82094.099999999977</c:v>
                </c:pt>
                <c:pt idx="7">
                  <c:v>58763.550999999941</c:v>
                </c:pt>
                <c:pt idx="8">
                  <c:v>36284.39999999998</c:v>
                </c:pt>
                <c:pt idx="9">
                  <c:v>294053.89999999979</c:v>
                </c:pt>
                <c:pt idx="10">
                  <c:v>5690.799999999992</c:v>
                </c:pt>
                <c:pt idx="11">
                  <c:v>4162.8000000000047</c:v>
                </c:pt>
                <c:pt idx="12">
                  <c:v>9043.0000000000036</c:v>
                </c:pt>
                <c:pt idx="13">
                  <c:v>44781.999999999971</c:v>
                </c:pt>
                <c:pt idx="14">
                  <c:v>34290.478999999999</c:v>
                </c:pt>
                <c:pt idx="15">
                  <c:v>43447.04000000003</c:v>
                </c:pt>
                <c:pt idx="16">
                  <c:v>89926.92300000001</c:v>
                </c:pt>
                <c:pt idx="17">
                  <c:v>77003</c:v>
                </c:pt>
                <c:pt idx="18">
                  <c:v>70160.371999999945</c:v>
                </c:pt>
                <c:pt idx="19">
                  <c:v>48460.399999999951</c:v>
                </c:pt>
                <c:pt idx="20">
                  <c:v>24024.999999999985</c:v>
                </c:pt>
                <c:pt idx="21">
                  <c:v>9774.6</c:v>
                </c:pt>
                <c:pt idx="22">
                  <c:v>271756.50000000012</c:v>
                </c:pt>
                <c:pt idx="23">
                  <c:v>7818.600000000004</c:v>
                </c:pt>
                <c:pt idx="24">
                  <c:v>27648.799999999985</c:v>
                </c:pt>
                <c:pt idx="25">
                  <c:v>33819.499999999964</c:v>
                </c:pt>
                <c:pt idx="26">
                  <c:v>18363.400000000009</c:v>
                </c:pt>
                <c:pt idx="27">
                  <c:v>58239.900000000016</c:v>
                </c:pt>
                <c:pt idx="28">
                  <c:v>8895.9499999999989</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再エネ比較シート!$BO$13:$BO$42</c:f>
              <c:numCache>
                <c:formatCode>#,##0_);[Red]\(#,##0\)</c:formatCode>
                <c:ptCount val="30"/>
                <c:pt idx="0">
                  <c:v>14323.072163999939</c:v>
                </c:pt>
                <c:pt idx="1">
                  <c:v>4107.1634752800055</c:v>
                </c:pt>
                <c:pt idx="2">
                  <c:v>17011.941023999916</c:v>
                </c:pt>
                <c:pt idx="3">
                  <c:v>15185.117159879977</c:v>
                </c:pt>
                <c:pt idx="4">
                  <c:v>19965.245524919916</c:v>
                </c:pt>
                <c:pt idx="5">
                  <c:v>4217.2936872000055</c:v>
                </c:pt>
                <c:pt idx="6">
                  <c:v>8791.2390359999881</c:v>
                </c:pt>
                <c:pt idx="7">
                  <c:v>16234.204458119926</c:v>
                </c:pt>
                <c:pt idx="8">
                  <c:v>14075.607419999966</c:v>
                </c:pt>
                <c:pt idx="9">
                  <c:v>20163.336131999888</c:v>
                </c:pt>
                <c:pt idx="10">
                  <c:v>5338.613807999991</c:v>
                </c:pt>
                <c:pt idx="11">
                  <c:v>4280.9480520000052</c:v>
                </c:pt>
                <c:pt idx="12">
                  <c:v>5910.8310240000055</c:v>
                </c:pt>
                <c:pt idx="13">
                  <c:v>16686.348467999967</c:v>
                </c:pt>
                <c:pt idx="14">
                  <c:v>12532.323907079974</c:v>
                </c:pt>
                <c:pt idx="15">
                  <c:v>11923.780258799979</c:v>
                </c:pt>
                <c:pt idx="16">
                  <c:v>6327.152652000007</c:v>
                </c:pt>
                <c:pt idx="17">
                  <c:v>14085.688427999939</c:v>
                </c:pt>
                <c:pt idx="18">
                  <c:v>11821.303212119979</c:v>
                </c:pt>
                <c:pt idx="19">
                  <c:v>7666.8466079999744</c:v>
                </c:pt>
                <c:pt idx="20">
                  <c:v>9737.4136439999802</c:v>
                </c:pt>
                <c:pt idx="21">
                  <c:v>3875.1874800000028</c:v>
                </c:pt>
                <c:pt idx="22">
                  <c:v>12358.715747999962</c:v>
                </c:pt>
                <c:pt idx="23">
                  <c:v>5796.3395760000058</c:v>
                </c:pt>
                <c:pt idx="24">
                  <c:v>10389.55885199998</c:v>
                </c:pt>
                <c:pt idx="25">
                  <c:v>14320.791935999958</c:v>
                </c:pt>
                <c:pt idx="26">
                  <c:v>6953.015232000007</c:v>
                </c:pt>
                <c:pt idx="27">
                  <c:v>17776.057427999949</c:v>
                </c:pt>
                <c:pt idx="28">
                  <c:v>5433.9633419999973</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再エネ比較シート!$BP$13:$BP$42</c:f>
              <c:numCache>
                <c:formatCode>#,##0_);[Red]\(#,##0\)</c:formatCode>
                <c:ptCount val="30"/>
                <c:pt idx="0">
                  <c:v>106388.66086800002</c:v>
                </c:pt>
                <c:pt idx="1">
                  <c:v>34515.041231999996</c:v>
                </c:pt>
                <c:pt idx="2">
                  <c:v>49054.686876000029</c:v>
                </c:pt>
                <c:pt idx="3">
                  <c:v>76070.155101599797</c:v>
                </c:pt>
                <c:pt idx="4">
                  <c:v>83182.450435200022</c:v>
                </c:pt>
                <c:pt idx="5">
                  <c:v>27046.605995999995</c:v>
                </c:pt>
                <c:pt idx="6">
                  <c:v>98901.177887999991</c:v>
                </c:pt>
                <c:pt idx="7">
                  <c:v>59770.894740000003</c:v>
                </c:pt>
                <c:pt idx="8">
                  <c:v>32423.096292000013</c:v>
                </c:pt>
                <c:pt idx="9">
                  <c:v>366738.91372799978</c:v>
                </c:pt>
                <c:pt idx="10">
                  <c:v>1643.3970239999999</c:v>
                </c:pt>
                <c:pt idx="11">
                  <c:v>787.96813199999985</c:v>
                </c:pt>
                <c:pt idx="12">
                  <c:v>5446.8611279999986</c:v>
                </c:pt>
                <c:pt idx="13">
                  <c:v>23172.241955999998</c:v>
                </c:pt>
                <c:pt idx="14">
                  <c:v>25989.482659200028</c:v>
                </c:pt>
                <c:pt idx="15">
                  <c:v>44327.737878000058</c:v>
                </c:pt>
                <c:pt idx="16">
                  <c:v>37264.265616000004</c:v>
                </c:pt>
                <c:pt idx="17">
                  <c:v>76939.790436000054</c:v>
                </c:pt>
                <c:pt idx="18">
                  <c:v>79776.014067959943</c:v>
                </c:pt>
                <c:pt idx="19">
                  <c:v>55646.925887999962</c:v>
                </c:pt>
                <c:pt idx="20">
                  <c:v>21046.831188</c:v>
                </c:pt>
                <c:pt idx="21">
                  <c:v>6898.5902279999973</c:v>
                </c:pt>
                <c:pt idx="22">
                  <c:v>345846.9777360002</c:v>
                </c:pt>
                <c:pt idx="23">
                  <c:v>2498.4290879999994</c:v>
                </c:pt>
                <c:pt idx="24">
                  <c:v>25121.461091999998</c:v>
                </c:pt>
                <c:pt idx="25">
                  <c:v>28950.851291999996</c:v>
                </c:pt>
                <c:pt idx="26">
                  <c:v>16626.828647999999</c:v>
                </c:pt>
                <c:pt idx="27">
                  <c:v>56166.506016000079</c:v>
                </c:pt>
                <c:pt idx="28">
                  <c:v>5774.7733320000007</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再エネ比較シート!$BQ$13:$BQ$42</c:f>
              <c:numCache>
                <c:formatCode>#,##0_);[Red]\(#,##0\)</c:formatCode>
                <c:ptCount val="30"/>
                <c:pt idx="0">
                  <c:v>16292.51376</c:v>
                </c:pt>
                <c:pt idx="1">
                  <c:v>117973.26768</c:v>
                </c:pt>
                <c:pt idx="2">
                  <c:v>0</c:v>
                </c:pt>
                <c:pt idx="3">
                  <c:v>0</c:v>
                </c:pt>
                <c:pt idx="4">
                  <c:v>0</c:v>
                </c:pt>
                <c:pt idx="5">
                  <c:v>0</c:v>
                </c:pt>
                <c:pt idx="6">
                  <c:v>0</c:v>
                </c:pt>
                <c:pt idx="7">
                  <c:v>0</c:v>
                </c:pt>
                <c:pt idx="8">
                  <c:v>42.36336</c:v>
                </c:pt>
                <c:pt idx="9">
                  <c:v>0</c:v>
                </c:pt>
                <c:pt idx="10">
                  <c:v>0</c:v>
                </c:pt>
                <c:pt idx="11">
                  <c:v>0</c:v>
                </c:pt>
                <c:pt idx="12">
                  <c:v>0</c:v>
                </c:pt>
                <c:pt idx="13">
                  <c:v>0</c:v>
                </c:pt>
                <c:pt idx="14">
                  <c:v>9124.4159999999993</c:v>
                </c:pt>
                <c:pt idx="15">
                  <c:v>0</c:v>
                </c:pt>
                <c:pt idx="16">
                  <c:v>115180.11014400001</c:v>
                </c:pt>
                <c:pt idx="17">
                  <c:v>0</c:v>
                </c:pt>
                <c:pt idx="18">
                  <c:v>0</c:v>
                </c:pt>
                <c:pt idx="19">
                  <c:v>6.9519360000000008</c:v>
                </c:pt>
                <c:pt idx="20">
                  <c:v>0</c:v>
                </c:pt>
                <c:pt idx="21">
                  <c:v>72.778080000000003</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再エネ比較シート!$BR$13:$BR$42</c:f>
              <c:numCache>
                <c:formatCode>#,##0_);[Red]\(#,##0\)</c:formatCode>
                <c:ptCount val="30"/>
                <c:pt idx="0">
                  <c:v>0</c:v>
                </c:pt>
                <c:pt idx="1">
                  <c:v>0</c:v>
                </c:pt>
                <c:pt idx="2">
                  <c:v>0</c:v>
                </c:pt>
                <c:pt idx="3">
                  <c:v>0</c:v>
                </c:pt>
                <c:pt idx="4">
                  <c:v>0</c:v>
                </c:pt>
                <c:pt idx="5">
                  <c:v>0</c:v>
                </c:pt>
                <c:pt idx="6">
                  <c:v>0</c:v>
                </c:pt>
                <c:pt idx="7">
                  <c:v>262.27440000000001</c:v>
                </c:pt>
                <c:pt idx="8">
                  <c:v>129.82319999999999</c:v>
                </c:pt>
                <c:pt idx="9">
                  <c:v>0</c:v>
                </c:pt>
                <c:pt idx="10">
                  <c:v>0</c:v>
                </c:pt>
                <c:pt idx="11">
                  <c:v>0</c:v>
                </c:pt>
                <c:pt idx="12">
                  <c:v>0</c:v>
                </c:pt>
                <c:pt idx="13">
                  <c:v>0</c:v>
                </c:pt>
                <c:pt idx="14">
                  <c:v>0</c:v>
                </c:pt>
                <c:pt idx="15">
                  <c:v>0</c:v>
                </c:pt>
                <c:pt idx="16">
                  <c:v>0</c:v>
                </c:pt>
                <c:pt idx="17">
                  <c:v>0</c:v>
                </c:pt>
                <c:pt idx="18">
                  <c:v>0</c:v>
                </c:pt>
                <c:pt idx="19">
                  <c:v>0</c:v>
                </c:pt>
                <c:pt idx="20">
                  <c:v>0</c:v>
                </c:pt>
                <c:pt idx="21">
                  <c:v>1839.6</c:v>
                </c:pt>
                <c:pt idx="22">
                  <c:v>0</c:v>
                </c:pt>
                <c:pt idx="23">
                  <c:v>0</c:v>
                </c:pt>
                <c:pt idx="24">
                  <c:v>0</c:v>
                </c:pt>
                <c:pt idx="25">
                  <c:v>0</c:v>
                </c:pt>
                <c:pt idx="26">
                  <c:v>0</c:v>
                </c:pt>
                <c:pt idx="27">
                  <c:v>5079.3984</c:v>
                </c:pt>
                <c:pt idx="28">
                  <c:v>12.6144</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再エネ比較シート!$BT$13:$BT$42</c:f>
              <c:numCache>
                <c:formatCode>#,##0_);[Red]\(#,##0\)</c:formatCode>
                <c:ptCount val="30"/>
                <c:pt idx="0">
                  <c:v>5949.7920000000004</c:v>
                </c:pt>
                <c:pt idx="1">
                  <c:v>369321.6</c:v>
                </c:pt>
                <c:pt idx="2">
                  <c:v>49756.800000000003</c:v>
                </c:pt>
                <c:pt idx="3">
                  <c:v>0</c:v>
                </c:pt>
                <c:pt idx="4">
                  <c:v>0</c:v>
                </c:pt>
                <c:pt idx="5">
                  <c:v>700.8</c:v>
                </c:pt>
                <c:pt idx="6">
                  <c:v>0</c:v>
                </c:pt>
                <c:pt idx="7">
                  <c:v>0</c:v>
                </c:pt>
                <c:pt idx="8">
                  <c:v>0</c:v>
                </c:pt>
                <c:pt idx="9">
                  <c:v>0</c:v>
                </c:pt>
                <c:pt idx="10">
                  <c:v>0</c:v>
                </c:pt>
                <c:pt idx="11">
                  <c:v>0</c:v>
                </c:pt>
                <c:pt idx="12">
                  <c:v>0</c:v>
                </c:pt>
                <c:pt idx="13">
                  <c:v>93626.880000000005</c:v>
                </c:pt>
                <c:pt idx="14">
                  <c:v>0</c:v>
                </c:pt>
                <c:pt idx="15">
                  <c:v>0</c:v>
                </c:pt>
                <c:pt idx="16">
                  <c:v>24285.684383999996</c:v>
                </c:pt>
                <c:pt idx="17">
                  <c:v>49756.800000000003</c:v>
                </c:pt>
                <c:pt idx="18">
                  <c:v>0</c:v>
                </c:pt>
                <c:pt idx="19">
                  <c:v>0</c:v>
                </c:pt>
                <c:pt idx="20">
                  <c:v>0</c:v>
                </c:pt>
                <c:pt idx="21">
                  <c:v>6635.1744000000008</c:v>
                </c:pt>
                <c:pt idx="22">
                  <c:v>0</c:v>
                </c:pt>
                <c:pt idx="23">
                  <c:v>7708.8</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再エネ比較シート!$BU$13:$BU$42</c:f>
              <c:numCache>
                <c:formatCode>#,##0_);[Red]\(#,##0\)</c:formatCode>
                <c:ptCount val="30"/>
                <c:pt idx="0">
                  <c:v>142954.03879199995</c:v>
                </c:pt>
                <c:pt idx="1">
                  <c:v>525917.07238727994</c:v>
                </c:pt>
                <c:pt idx="2">
                  <c:v>115823.42789999995</c:v>
                </c:pt>
                <c:pt idx="3">
                  <c:v>91255.272261479782</c:v>
                </c:pt>
                <c:pt idx="4">
                  <c:v>103147.69596011993</c:v>
                </c:pt>
                <c:pt idx="5">
                  <c:v>31964.6996832</c:v>
                </c:pt>
                <c:pt idx="6">
                  <c:v>107692.41692399998</c:v>
                </c:pt>
                <c:pt idx="7">
                  <c:v>76267.373598119928</c:v>
                </c:pt>
                <c:pt idx="8">
                  <c:v>46670.890271999982</c:v>
                </c:pt>
                <c:pt idx="9">
                  <c:v>386902.24985999969</c:v>
                </c:pt>
                <c:pt idx="10">
                  <c:v>6982.0108319999908</c:v>
                </c:pt>
                <c:pt idx="11">
                  <c:v>5068.9161840000052</c:v>
                </c:pt>
                <c:pt idx="12">
                  <c:v>11357.692152000003</c:v>
                </c:pt>
                <c:pt idx="13">
                  <c:v>133485.47042399997</c:v>
                </c:pt>
                <c:pt idx="14">
                  <c:v>47646.222566279997</c:v>
                </c:pt>
                <c:pt idx="15">
                  <c:v>56251.518136800034</c:v>
                </c:pt>
                <c:pt idx="16">
                  <c:v>183057.21279600001</c:v>
                </c:pt>
                <c:pt idx="17">
                  <c:v>140782.27886399999</c:v>
                </c:pt>
                <c:pt idx="18">
                  <c:v>91597.317280079922</c:v>
                </c:pt>
                <c:pt idx="19">
                  <c:v>63320.72443199993</c:v>
                </c:pt>
                <c:pt idx="20">
                  <c:v>30784.244831999982</c:v>
                </c:pt>
                <c:pt idx="21">
                  <c:v>19321.330188</c:v>
                </c:pt>
                <c:pt idx="22">
                  <c:v>358205.69348400016</c:v>
                </c:pt>
                <c:pt idx="23">
                  <c:v>16003.568664000006</c:v>
                </c:pt>
                <c:pt idx="24">
                  <c:v>35511.019943999978</c:v>
                </c:pt>
                <c:pt idx="25">
                  <c:v>43271.643227999957</c:v>
                </c:pt>
                <c:pt idx="26">
                  <c:v>23579.843880000008</c:v>
                </c:pt>
                <c:pt idx="27">
                  <c:v>79021.961844000034</c:v>
                </c:pt>
                <c:pt idx="28">
                  <c:v>11221.351073999998</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京都府</c:v>
                </c:pt>
                <c:pt idx="2">
                  <c:v>向日市</c:v>
                </c:pt>
              </c:strCache>
            </c:strRef>
          </c:cat>
          <c:val>
            <c:numRef>
              <c:f>①CO2排出量の現状把握!$AX$43:$AX$45</c:f>
              <c:numCache>
                <c:formatCode>0%</c:formatCode>
                <c:ptCount val="3"/>
                <c:pt idx="0">
                  <c:v>0.42072759503743129</c:v>
                </c:pt>
                <c:pt idx="1">
                  <c:v>0.1959352639572185</c:v>
                </c:pt>
                <c:pt idx="2">
                  <c:v>0.14192306872170266</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京都府</c:v>
                </c:pt>
                <c:pt idx="2">
                  <c:v>向日市</c:v>
                </c:pt>
              </c:strCache>
            </c:strRef>
          </c:cat>
          <c:val>
            <c:numRef>
              <c:f>①CO2排出量の現状把握!$AY$43:$AY$45</c:f>
              <c:numCache>
                <c:formatCode>0%</c:formatCode>
                <c:ptCount val="3"/>
                <c:pt idx="0">
                  <c:v>0.19118662390594171</c:v>
                </c:pt>
                <c:pt idx="1">
                  <c:v>0.29778426235991073</c:v>
                </c:pt>
                <c:pt idx="2">
                  <c:v>0.25451769474853431</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京都府</c:v>
                </c:pt>
                <c:pt idx="2">
                  <c:v>向日市</c:v>
                </c:pt>
              </c:strCache>
            </c:strRef>
          </c:cat>
          <c:val>
            <c:numRef>
              <c:f>①CO2排出量の現状把握!$AZ$43:$AZ$45</c:f>
              <c:numCache>
                <c:formatCode>0%</c:formatCode>
                <c:ptCount val="3"/>
                <c:pt idx="0">
                  <c:v>0.18034974026133399</c:v>
                </c:pt>
                <c:pt idx="1">
                  <c:v>0.24481627411138518</c:v>
                </c:pt>
                <c:pt idx="2">
                  <c:v>0.31758252211371157</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京都府</c:v>
                </c:pt>
                <c:pt idx="2">
                  <c:v>向日市</c:v>
                </c:pt>
              </c:strCache>
            </c:strRef>
          </c:cat>
          <c:val>
            <c:numRef>
              <c:f>①CO2排出量の現状把握!$BA$43:$BA$45</c:f>
              <c:numCache>
                <c:formatCode>0%</c:formatCode>
                <c:ptCount val="3"/>
                <c:pt idx="0">
                  <c:v>0.19226168778726088</c:v>
                </c:pt>
                <c:pt idx="1">
                  <c:v>0.23931113154670292</c:v>
                </c:pt>
                <c:pt idx="2">
                  <c:v>0.25142141186980549</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京都府</c:v>
                </c:pt>
                <c:pt idx="2">
                  <c:v>向日市</c:v>
                </c:pt>
              </c:strCache>
            </c:strRef>
          </c:cat>
          <c:val>
            <c:numRef>
              <c:f>①CO2排出量の現状把握!$BB$43:$BB$45</c:f>
              <c:numCache>
                <c:formatCode>0%</c:formatCode>
                <c:ptCount val="3"/>
                <c:pt idx="0">
                  <c:v>1.5474353008032191E-2</c:v>
                </c:pt>
                <c:pt idx="1">
                  <c:v>2.2153068024782667E-2</c:v>
                </c:pt>
                <c:pt idx="2">
                  <c:v>3.4555302546245961E-2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13559</c:v>
                </c:pt>
                <c:pt idx="1">
                  <c:v>13559</c:v>
                </c:pt>
                <c:pt idx="2">
                  <c:v>13559</c:v>
                </c:pt>
                <c:pt idx="3">
                  <c:v>13559</c:v>
                </c:pt>
                <c:pt idx="4">
                  <c:v>13559</c:v>
                </c:pt>
                <c:pt idx="5">
                  <c:v>12547</c:v>
                </c:pt>
                <c:pt idx="6">
                  <c:v>12547</c:v>
                </c:pt>
                <c:pt idx="7">
                  <c:v>12547</c:v>
                </c:pt>
                <c:pt idx="8">
                  <c:v>12547</c:v>
                </c:pt>
                <c:pt idx="9">
                  <c:v>12547</c:v>
                </c:pt>
                <c:pt idx="10">
                  <c:v>12547</c:v>
                </c:pt>
                <c:pt idx="11">
                  <c:v>13521</c:v>
                </c:pt>
                <c:pt idx="12">
                  <c:v>13521</c:v>
                </c:pt>
                <c:pt idx="13">
                  <c:v>13521</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6.0494139886028817</c:v>
                </c:pt>
                <c:pt idx="1">
                  <c:v>6.0549082738824023</c:v>
                </c:pt>
                <c:pt idx="2">
                  <c:v>6.2017809621241478</c:v>
                </c:pt>
                <c:pt idx="3">
                  <c:v>7.0235500043295964</c:v>
                </c:pt>
                <c:pt idx="4">
                  <c:v>5.9336666902485851</c:v>
                </c:pt>
                <c:pt idx="5">
                  <c:v>7.09703395986757</c:v>
                </c:pt>
                <c:pt idx="6">
                  <c:v>7.7391661242799898</c:v>
                </c:pt>
                <c:pt idx="7">
                  <c:v>6.7176603945498634</c:v>
                </c:pt>
                <c:pt idx="8">
                  <c:v>7.5585874143278193</c:v>
                </c:pt>
                <c:pt idx="9">
                  <c:v>11.00340846124007</c:v>
                </c:pt>
                <c:pt idx="10">
                  <c:v>7.9005003474133986</c:v>
                </c:pt>
                <c:pt idx="11">
                  <c:v>8.2118115812889894</c:v>
                </c:pt>
                <c:pt idx="12">
                  <c:v>9.758184798250424</c:v>
                </c:pt>
                <c:pt idx="13">
                  <c:v>6.5652371948646806</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54643</c:v>
                </c:pt>
                <c:pt idx="1">
                  <c:v>54434</c:v>
                </c:pt>
                <c:pt idx="2">
                  <c:v>54140</c:v>
                </c:pt>
                <c:pt idx="3">
                  <c:v>54248</c:v>
                </c:pt>
                <c:pt idx="4">
                  <c:v>54319</c:v>
                </c:pt>
                <c:pt idx="5">
                  <c:v>54340</c:v>
                </c:pt>
                <c:pt idx="6">
                  <c:v>54842</c:v>
                </c:pt>
                <c:pt idx="7">
                  <c:v>55731</c:v>
                </c:pt>
                <c:pt idx="8">
                  <c:v>56955</c:v>
                </c:pt>
                <c:pt idx="9">
                  <c:v>57563</c:v>
                </c:pt>
                <c:pt idx="10">
                  <c:v>57530</c:v>
                </c:pt>
                <c:pt idx="11">
                  <c:v>57316</c:v>
                </c:pt>
                <c:pt idx="12">
                  <c:v>57116</c:v>
                </c:pt>
                <c:pt idx="13">
                  <c:v>56794</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向日市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1591</v>
      </c>
    </row>
    <row r="8" spans="1:6" ht="21.95" customHeight="1">
      <c r="B8" s="851" t="s">
        <v>10</v>
      </c>
      <c r="C8" s="6" t="s">
        <v>11</v>
      </c>
      <c r="D8" s="990" t="s">
        <v>12</v>
      </c>
      <c r="E8" s="981" t="s">
        <v>1592</v>
      </c>
    </row>
    <row r="9" spans="1:6" ht="21.95" customHeight="1">
      <c r="B9" s="851" t="s">
        <v>1596</v>
      </c>
      <c r="C9" s="6" t="s">
        <v>11</v>
      </c>
      <c r="D9" s="990" t="s">
        <v>1593</v>
      </c>
      <c r="E9" s="981" t="s">
        <v>1591</v>
      </c>
    </row>
    <row r="10" spans="1:6" ht="21.95" customHeight="1">
      <c r="B10" s="851" t="s">
        <v>13</v>
      </c>
      <c r="C10" s="6" t="s">
        <v>14</v>
      </c>
      <c r="D10" s="990" t="s">
        <v>1590</v>
      </c>
      <c r="E10" s="981" t="s">
        <v>1594</v>
      </c>
    </row>
    <row r="11" spans="1:6" ht="21.95" customHeight="1">
      <c r="B11" s="853" t="s">
        <v>15</v>
      </c>
      <c r="C11" s="854" t="s">
        <v>16</v>
      </c>
      <c r="D11" s="992" t="s">
        <v>1593</v>
      </c>
      <c r="E11" s="993" t="s">
        <v>1595</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1590</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1597</v>
      </c>
      <c r="C19" s="6" t="s">
        <v>8</v>
      </c>
      <c r="D19" s="990" t="s">
        <v>1586</v>
      </c>
      <c r="E19" s="981" t="s">
        <v>24</v>
      </c>
    </row>
    <row r="20" spans="2:5" ht="21.95" customHeight="1">
      <c r="B20" s="851" t="s">
        <v>25</v>
      </c>
      <c r="C20" s="6" t="s">
        <v>14</v>
      </c>
      <c r="D20" s="990" t="s">
        <v>1587</v>
      </c>
      <c r="E20" s="981" t="s">
        <v>1588</v>
      </c>
    </row>
    <row r="21" spans="2:5" ht="21.95" customHeight="1">
      <c r="B21" s="851" t="s">
        <v>1598</v>
      </c>
      <c r="C21" s="6" t="s">
        <v>8</v>
      </c>
      <c r="D21" s="990" t="s">
        <v>1586</v>
      </c>
      <c r="E21" s="981" t="s">
        <v>26</v>
      </c>
    </row>
    <row r="22" spans="2:5" ht="21.95" customHeight="1">
      <c r="B22" s="851" t="s">
        <v>27</v>
      </c>
      <c r="C22" s="6" t="s">
        <v>14</v>
      </c>
      <c r="D22" s="990" t="s">
        <v>1587</v>
      </c>
      <c r="E22" s="981" t="s">
        <v>1589</v>
      </c>
    </row>
    <row r="23" spans="2:5" ht="21.95" customHeight="1">
      <c r="B23" s="851" t="s">
        <v>1599</v>
      </c>
      <c r="C23" s="6" t="s">
        <v>28</v>
      </c>
      <c r="D23" s="990" t="s">
        <v>1586</v>
      </c>
      <c r="E23" s="981" t="s">
        <v>29</v>
      </c>
    </row>
    <row r="24" spans="2:5" ht="21.95" customHeight="1">
      <c r="B24" s="390" t="s">
        <v>30</v>
      </c>
      <c r="C24" s="391"/>
      <c r="D24" s="392"/>
      <c r="E24" s="393"/>
    </row>
    <row r="25" spans="2:5" ht="21.95" customHeight="1">
      <c r="B25" s="851" t="s">
        <v>31</v>
      </c>
      <c r="C25" s="6" t="s">
        <v>32</v>
      </c>
      <c r="D25" s="990" t="s">
        <v>1587</v>
      </c>
      <c r="E25" s="981" t="s">
        <v>33</v>
      </c>
    </row>
    <row r="26" spans="2:5" ht="21.95" customHeight="1">
      <c r="B26" s="390" t="s">
        <v>34</v>
      </c>
      <c r="C26" s="394"/>
      <c r="D26" s="392"/>
      <c r="E26" s="393"/>
    </row>
    <row r="27" spans="2:5" ht="21.95" customHeight="1">
      <c r="B27" s="853" t="s">
        <v>1600</v>
      </c>
      <c r="C27" s="854" t="s">
        <v>28</v>
      </c>
      <c r="D27" s="992" t="s">
        <v>1586</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1601</v>
      </c>
      <c r="C31" s="6" t="s">
        <v>38</v>
      </c>
      <c r="D31" s="990" t="s">
        <v>1584</v>
      </c>
      <c r="E31" s="852" t="s">
        <v>39</v>
      </c>
    </row>
    <row r="32" spans="2:5" ht="21.95" customHeight="1">
      <c r="B32" s="851" t="s">
        <v>1602</v>
      </c>
      <c r="C32" s="6" t="s">
        <v>38</v>
      </c>
      <c r="D32" s="990" t="s">
        <v>1584</v>
      </c>
      <c r="E32" s="852" t="s">
        <v>40</v>
      </c>
    </row>
    <row r="33" spans="2:5" ht="33" customHeight="1">
      <c r="B33" s="851" t="s">
        <v>41</v>
      </c>
      <c r="C33" s="7" t="s">
        <v>42</v>
      </c>
      <c r="D33" s="991" t="s">
        <v>1585</v>
      </c>
      <c r="E33" s="852" t="s">
        <v>43</v>
      </c>
    </row>
    <row r="34" spans="2:5" ht="21.95" customHeight="1">
      <c r="B34" s="851" t="s">
        <v>44</v>
      </c>
      <c r="C34" s="8" t="s">
        <v>45</v>
      </c>
      <c r="D34" s="991" t="s">
        <v>1585</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1603</v>
      </c>
      <c r="E39" s="981" t="s">
        <v>1604</v>
      </c>
    </row>
    <row r="40" spans="2:5" ht="21.6" customHeight="1">
      <c r="B40" s="859" t="s">
        <v>54</v>
      </c>
      <c r="C40" s="860" t="s">
        <v>45</v>
      </c>
      <c r="D40" s="860" t="s">
        <v>1603</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1605</v>
      </c>
      <c r="C44" s="848"/>
      <c r="D44" s="849"/>
      <c r="E44" s="850"/>
    </row>
    <row r="45" spans="2:5" ht="33.6" customHeight="1">
      <c r="B45" s="851" t="s">
        <v>58</v>
      </c>
      <c r="C45" s="6" t="s">
        <v>59</v>
      </c>
      <c r="D45" s="990" t="s">
        <v>1586</v>
      </c>
      <c r="E45" s="981" t="s">
        <v>60</v>
      </c>
    </row>
    <row r="46" spans="2:5" ht="33.6" customHeight="1">
      <c r="B46" s="851" t="s">
        <v>61</v>
      </c>
      <c r="C46" s="6" t="s">
        <v>16</v>
      </c>
      <c r="D46" s="990" t="s">
        <v>1586</v>
      </c>
      <c r="E46" s="981" t="s">
        <v>62</v>
      </c>
    </row>
    <row r="47" spans="2:5" ht="21.95" customHeight="1">
      <c r="B47" s="997" t="s">
        <v>1606</v>
      </c>
      <c r="C47" s="394"/>
      <c r="D47" s="392"/>
      <c r="E47" s="393"/>
    </row>
    <row r="48" spans="2:5" ht="33.6" customHeight="1">
      <c r="B48" s="851" t="s">
        <v>63</v>
      </c>
      <c r="C48" s="6" t="s">
        <v>64</v>
      </c>
      <c r="D48" s="990" t="s">
        <v>1586</v>
      </c>
      <c r="E48" s="981" t="s">
        <v>65</v>
      </c>
    </row>
    <row r="49" spans="2:5" ht="33.6" customHeight="1">
      <c r="B49" s="851" t="s">
        <v>66</v>
      </c>
      <c r="C49" s="6" t="s">
        <v>64</v>
      </c>
      <c r="D49" s="990" t="s">
        <v>1586</v>
      </c>
      <c r="E49" s="981" t="s">
        <v>67</v>
      </c>
    </row>
    <row r="50" spans="2:5" ht="21.6" customHeight="1">
      <c r="B50" s="997" t="s">
        <v>1607</v>
      </c>
      <c r="C50" s="391"/>
      <c r="D50" s="392"/>
      <c r="E50" s="393"/>
    </row>
    <row r="51" spans="2:5" ht="21" customHeight="1">
      <c r="B51" s="851" t="s">
        <v>68</v>
      </c>
      <c r="C51" s="6" t="s">
        <v>59</v>
      </c>
      <c r="D51" s="990" t="s">
        <v>1586</v>
      </c>
      <c r="E51" s="852" t="s">
        <v>69</v>
      </c>
    </row>
    <row r="52" spans="2:5" ht="21" customHeight="1">
      <c r="B52" s="851" t="s">
        <v>70</v>
      </c>
      <c r="C52" s="6" t="s">
        <v>59</v>
      </c>
      <c r="D52" s="990" t="s">
        <v>1586</v>
      </c>
      <c r="E52" s="852" t="s">
        <v>71</v>
      </c>
    </row>
    <row r="53" spans="2:5" ht="21" customHeight="1">
      <c r="B53" s="853" t="s">
        <v>72</v>
      </c>
      <c r="C53" s="854" t="s">
        <v>16</v>
      </c>
      <c r="D53" s="992" t="s">
        <v>1586</v>
      </c>
      <c r="E53" s="855" t="s">
        <v>73</v>
      </c>
    </row>
    <row r="54" spans="2:5" ht="21.95" customHeight="1" thickBot="1">
      <c r="C54" s="3"/>
      <c r="D54" s="13"/>
    </row>
    <row r="55" spans="2:5" ht="21.95" customHeight="1" thickBot="1">
      <c r="B55" s="250" t="s">
        <v>74</v>
      </c>
      <c r="C55" s="387"/>
      <c r="D55" s="388"/>
      <c r="E55" s="389"/>
    </row>
    <row r="56" spans="2:5" ht="21.95" customHeight="1">
      <c r="B56" s="996" t="s">
        <v>1608</v>
      </c>
      <c r="C56" s="848"/>
      <c r="D56" s="849"/>
      <c r="E56" s="850"/>
    </row>
    <row r="57" spans="2:5" ht="21.95" customHeight="1">
      <c r="B57" s="851" t="s">
        <v>75</v>
      </c>
      <c r="C57" s="6" t="s">
        <v>59</v>
      </c>
      <c r="D57" s="990" t="s">
        <v>1609</v>
      </c>
      <c r="E57" s="981" t="s">
        <v>76</v>
      </c>
    </row>
    <row r="58" spans="2:5" ht="21.95" customHeight="1">
      <c r="B58" s="851" t="s">
        <v>77</v>
      </c>
      <c r="C58" s="6" t="s">
        <v>78</v>
      </c>
      <c r="D58" s="990" t="s">
        <v>1609</v>
      </c>
      <c r="E58" s="981" t="s">
        <v>79</v>
      </c>
    </row>
    <row r="59" spans="2:5" ht="33.6" customHeight="1">
      <c r="B59" s="861" t="s">
        <v>80</v>
      </c>
      <c r="C59" s="7" t="s">
        <v>78</v>
      </c>
      <c r="D59" s="990" t="s">
        <v>1609</v>
      </c>
      <c r="E59" s="998" t="s">
        <v>1610</v>
      </c>
    </row>
    <row r="60" spans="2:5" ht="51" customHeight="1">
      <c r="B60" s="862" t="s">
        <v>81</v>
      </c>
      <c r="C60" s="446" t="s">
        <v>64</v>
      </c>
      <c r="D60" s="990" t="s">
        <v>1609</v>
      </c>
      <c r="E60" s="995" t="s">
        <v>1611</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1612</v>
      </c>
    </row>
    <row r="64" spans="2:5" ht="32.1" customHeight="1">
      <c r="B64" s="853" t="s">
        <v>86</v>
      </c>
      <c r="C64" s="854" t="s">
        <v>64</v>
      </c>
      <c r="D64" s="992" t="s">
        <v>1552</v>
      </c>
      <c r="E64" s="993" t="s">
        <v>1613</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1614</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1638</v>
      </c>
      <c r="AG4" s="1058" t="s">
        <v>1638</v>
      </c>
      <c r="AH4" s="1058" t="s">
        <v>1638</v>
      </c>
      <c r="AI4" s="1058" t="s">
        <v>1638</v>
      </c>
      <c r="AJ4" s="1058" t="s">
        <v>1638</v>
      </c>
      <c r="AK4" s="1058" t="s">
        <v>1638</v>
      </c>
      <c r="AL4" s="1058" t="s">
        <v>1638</v>
      </c>
      <c r="AM4" s="1058" t="s">
        <v>1638</v>
      </c>
      <c r="AN4" s="1058" t="s">
        <v>1638</v>
      </c>
      <c r="AO4" s="1058" t="s">
        <v>1638</v>
      </c>
      <c r="AP4" s="1058" t="s">
        <v>1638</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1634</v>
      </c>
      <c r="T6" s="16"/>
      <c r="U6" s="1058" t="s">
        <v>741</v>
      </c>
      <c r="V6" s="1058" t="s">
        <v>742</v>
      </c>
      <c r="W6" s="1058" t="s">
        <v>742</v>
      </c>
      <c r="X6" s="1058" t="s">
        <v>742</v>
      </c>
      <c r="Y6" s="1058" t="s">
        <v>743</v>
      </c>
      <c r="Z6" s="1058" t="s">
        <v>744</v>
      </c>
      <c r="AA6" s="1058" t="s">
        <v>744</v>
      </c>
      <c r="AB6" s="1058" t="s">
        <v>745</v>
      </c>
      <c r="AC6" s="1058" t="s">
        <v>746</v>
      </c>
      <c r="AD6" s="1058" t="s">
        <v>1635</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1633</v>
      </c>
      <c r="BP6" s="1058" t="s">
        <v>1633</v>
      </c>
      <c r="BQ6" s="1058" t="s">
        <v>1633</v>
      </c>
      <c r="BR6" s="1058" t="s">
        <v>1633</v>
      </c>
      <c r="BS6" s="1058" t="s">
        <v>1633</v>
      </c>
      <c r="BT6" s="1058" t="s">
        <v>1633</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1685</v>
      </c>
      <c r="B9" s="70">
        <v>443</v>
      </c>
      <c r="C9" s="70">
        <v>1</v>
      </c>
      <c r="D9" s="70">
        <v>27</v>
      </c>
      <c r="E9" s="70">
        <v>1990</v>
      </c>
      <c r="F9" s="70" t="s">
        <v>787</v>
      </c>
      <c r="G9" s="70" t="s">
        <v>1686</v>
      </c>
      <c r="H9" s="70" t="s">
        <v>1687</v>
      </c>
      <c r="I9" s="148"/>
      <c r="J9" s="71">
        <v>176.61241868534239</v>
      </c>
      <c r="K9" s="71">
        <v>11.98295142513369</v>
      </c>
      <c r="L9" s="71">
        <v>360.33860712271269</v>
      </c>
      <c r="M9" s="71">
        <v>60.945255478281211</v>
      </c>
      <c r="N9" s="71">
        <v>63.518777647190213</v>
      </c>
      <c r="O9" s="71">
        <v>58.865333440268223</v>
      </c>
      <c r="P9" s="71">
        <v>71.417659531264391</v>
      </c>
      <c r="Q9" s="71">
        <v>5.4292127946238704</v>
      </c>
      <c r="R9" s="71">
        <v>14.70459314807502</v>
      </c>
      <c r="S9" s="71">
        <v>5.8848945376014319</v>
      </c>
      <c r="T9" s="72"/>
      <c r="U9" s="71">
        <v>12345450</v>
      </c>
      <c r="V9" s="71">
        <v>3968</v>
      </c>
      <c r="W9" s="71">
        <v>3163</v>
      </c>
      <c r="X9" s="71">
        <v>25021</v>
      </c>
      <c r="Y9" s="71">
        <v>24455</v>
      </c>
      <c r="Z9" s="71">
        <v>24212</v>
      </c>
      <c r="AA9" s="71">
        <v>17341</v>
      </c>
      <c r="AB9" s="71">
        <v>88152</v>
      </c>
      <c r="AC9" s="71">
        <v>2546862</v>
      </c>
      <c r="AD9" s="71">
        <v>5.8848945376014319</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1688</v>
      </c>
      <c r="B10" s="70">
        <v>444</v>
      </c>
      <c r="C10" s="70">
        <v>2</v>
      </c>
      <c r="D10" s="70">
        <v>27</v>
      </c>
      <c r="E10" s="70">
        <v>2005</v>
      </c>
      <c r="F10" s="70" t="s">
        <v>789</v>
      </c>
      <c r="G10" s="70" t="s">
        <v>1686</v>
      </c>
      <c r="H10" s="70" t="s">
        <v>1687</v>
      </c>
      <c r="I10" s="148"/>
      <c r="J10" s="71">
        <v>181.12949728290241</v>
      </c>
      <c r="K10" s="71">
        <v>7.5489894363321843</v>
      </c>
      <c r="L10" s="71">
        <v>94.481451651418681</v>
      </c>
      <c r="M10" s="71">
        <v>111.53701996862461</v>
      </c>
      <c r="N10" s="71">
        <v>105.0412699678441</v>
      </c>
      <c r="O10" s="71">
        <v>81.654982806057603</v>
      </c>
      <c r="P10" s="71">
        <v>71.784171577188502</v>
      </c>
      <c r="Q10" s="71">
        <v>4.6425070892265197</v>
      </c>
      <c r="R10" s="71">
        <v>7.7594609358760689</v>
      </c>
      <c r="S10" s="71">
        <v>6.6427791359999997</v>
      </c>
      <c r="T10" s="72"/>
      <c r="U10" s="71">
        <v>10496316</v>
      </c>
      <c r="V10" s="71">
        <v>2840</v>
      </c>
      <c r="W10" s="71">
        <v>796</v>
      </c>
      <c r="X10" s="71">
        <v>19869</v>
      </c>
      <c r="Y10" s="71">
        <v>26421</v>
      </c>
      <c r="Z10" s="71">
        <v>38865</v>
      </c>
      <c r="AA10" s="71">
        <v>14275</v>
      </c>
      <c r="AB10" s="71">
        <v>78801</v>
      </c>
      <c r="AC10" s="71">
        <v>1372100</v>
      </c>
      <c r="AD10" s="71">
        <v>6.6427791359999997</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1689</v>
      </c>
      <c r="B11" s="70">
        <v>445</v>
      </c>
      <c r="C11" s="70">
        <v>3</v>
      </c>
      <c r="D11" s="70">
        <v>27</v>
      </c>
      <c r="E11" s="70">
        <v>2006</v>
      </c>
      <c r="F11" s="70" t="s">
        <v>790</v>
      </c>
      <c r="G11" s="70" t="s">
        <v>1686</v>
      </c>
      <c r="H11" s="70" t="s">
        <v>1687</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1690</v>
      </c>
      <c r="B12" s="70">
        <v>446</v>
      </c>
      <c r="C12" s="70">
        <v>4</v>
      </c>
      <c r="D12" s="70">
        <v>27</v>
      </c>
      <c r="E12" s="70">
        <v>2007</v>
      </c>
      <c r="F12" s="70" t="s">
        <v>791</v>
      </c>
      <c r="G12" s="70" t="s">
        <v>1686</v>
      </c>
      <c r="H12" s="70" t="s">
        <v>1687</v>
      </c>
      <c r="I12" s="148"/>
      <c r="J12" s="71">
        <v>212.7458377501143</v>
      </c>
      <c r="K12" s="71">
        <v>6.414814126227351</v>
      </c>
      <c r="L12" s="71">
        <v>77.390240411612552</v>
      </c>
      <c r="M12" s="71">
        <v>109.158080280059</v>
      </c>
      <c r="N12" s="71">
        <v>98.361617434022349</v>
      </c>
      <c r="O12" s="71">
        <v>77.206291925458387</v>
      </c>
      <c r="P12" s="71">
        <v>70.050986347699634</v>
      </c>
      <c r="Q12" s="71">
        <v>4.7698362174376703</v>
      </c>
      <c r="R12" s="71">
        <v>7.6353668806659112</v>
      </c>
      <c r="S12" s="71">
        <v>5.9369832771200004</v>
      </c>
      <c r="T12" s="72"/>
      <c r="U12" s="71">
        <v>11813232</v>
      </c>
      <c r="V12" s="71">
        <v>2614</v>
      </c>
      <c r="W12" s="71">
        <v>733</v>
      </c>
      <c r="X12" s="71">
        <v>23564</v>
      </c>
      <c r="Y12" s="71">
        <v>26559</v>
      </c>
      <c r="Z12" s="71">
        <v>38201</v>
      </c>
      <c r="AA12" s="71">
        <v>13718</v>
      </c>
      <c r="AB12" s="71">
        <v>76681</v>
      </c>
      <c r="AC12" s="71">
        <v>1388896</v>
      </c>
      <c r="AD12" s="71">
        <v>5.9369832771200004</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1691</v>
      </c>
      <c r="B13" s="70">
        <v>447</v>
      </c>
      <c r="C13" s="70">
        <v>5</v>
      </c>
      <c r="D13" s="70">
        <v>27</v>
      </c>
      <c r="E13" s="70">
        <v>2008</v>
      </c>
      <c r="F13" s="70" t="s">
        <v>792</v>
      </c>
      <c r="G13" s="70" t="s">
        <v>1686</v>
      </c>
      <c r="H13" s="70" t="s">
        <v>1687</v>
      </c>
      <c r="I13" s="148"/>
      <c r="J13" s="71">
        <v>199.41421392706329</v>
      </c>
      <c r="K13" s="71">
        <v>4.8139189571758836</v>
      </c>
      <c r="L13" s="71">
        <v>64.827043400047813</v>
      </c>
      <c r="M13" s="71">
        <v>112.8263809823741</v>
      </c>
      <c r="N13" s="71">
        <v>87.945916116508087</v>
      </c>
      <c r="O13" s="71">
        <v>74.5512728675929</v>
      </c>
      <c r="P13" s="71">
        <v>68.619472203761944</v>
      </c>
      <c r="Q13" s="71">
        <v>4.6341477041418102</v>
      </c>
      <c r="R13" s="71">
        <v>7.3865729606692261</v>
      </c>
      <c r="S13" s="71">
        <v>4.984433899199999</v>
      </c>
      <c r="T13" s="72"/>
      <c r="U13" s="71">
        <v>11788779</v>
      </c>
      <c r="V13" s="71">
        <v>2614</v>
      </c>
      <c r="W13" s="71">
        <v>733</v>
      </c>
      <c r="X13" s="71">
        <v>23564</v>
      </c>
      <c r="Y13" s="71">
        <v>26548</v>
      </c>
      <c r="Z13" s="71">
        <v>38182</v>
      </c>
      <c r="AA13" s="71">
        <v>13453</v>
      </c>
      <c r="AB13" s="71">
        <v>75725</v>
      </c>
      <c r="AC13" s="71">
        <v>1395222</v>
      </c>
      <c r="AD13" s="71">
        <v>4.984433899199999</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1692</v>
      </c>
      <c r="B14" s="70">
        <v>448</v>
      </c>
      <c r="C14" s="70">
        <v>6</v>
      </c>
      <c r="D14" s="70">
        <v>27</v>
      </c>
      <c r="E14" s="70">
        <v>2009</v>
      </c>
      <c r="F14" s="70" t="s">
        <v>176</v>
      </c>
      <c r="G14" s="70" t="s">
        <v>1686</v>
      </c>
      <c r="H14" s="70" t="s">
        <v>1687</v>
      </c>
      <c r="I14" s="148"/>
      <c r="J14" s="71">
        <v>211.70283563299651</v>
      </c>
      <c r="K14" s="71">
        <v>4.7851780302742668</v>
      </c>
      <c r="L14" s="71">
        <v>61.244215807675388</v>
      </c>
      <c r="M14" s="71">
        <v>114.84619967520069</v>
      </c>
      <c r="N14" s="71">
        <v>103.7940783101654</v>
      </c>
      <c r="O14" s="71">
        <v>75.883573912797658</v>
      </c>
      <c r="P14" s="71">
        <v>66.075508025561959</v>
      </c>
      <c r="Q14" s="71">
        <v>4.3679878722261902</v>
      </c>
      <c r="R14" s="71">
        <v>7.8750915099885539</v>
      </c>
      <c r="S14" s="71">
        <v>5.9781481874999987</v>
      </c>
      <c r="T14" s="72"/>
      <c r="U14" s="71">
        <v>10911814</v>
      </c>
      <c r="V14" s="71">
        <v>2648</v>
      </c>
      <c r="W14" s="71">
        <v>798</v>
      </c>
      <c r="X14" s="71">
        <v>23996</v>
      </c>
      <c r="Y14" s="71">
        <v>26578</v>
      </c>
      <c r="Z14" s="71">
        <v>38361</v>
      </c>
      <c r="AA14" s="71">
        <v>13299</v>
      </c>
      <c r="AB14" s="71">
        <v>74926</v>
      </c>
      <c r="AC14" s="71">
        <v>1451172</v>
      </c>
      <c r="AD14" s="71">
        <v>5.9781481874999987</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11.5</v>
      </c>
      <c r="BK14" s="71">
        <v>0</v>
      </c>
      <c r="BL14" s="71">
        <v>3.452</v>
      </c>
      <c r="BM14" s="71">
        <v>0</v>
      </c>
      <c r="BN14" s="72"/>
      <c r="BO14" s="71">
        <v>0</v>
      </c>
      <c r="BP14" s="71">
        <v>0</v>
      </c>
      <c r="BQ14" s="71">
        <v>1</v>
      </c>
      <c r="BR14" s="71">
        <v>0</v>
      </c>
      <c r="BS14" s="71">
        <v>1</v>
      </c>
      <c r="BT14" s="71">
        <v>0</v>
      </c>
      <c r="BU14"/>
      <c r="BV14" s="70">
        <v>14.952</v>
      </c>
      <c r="BW14" s="70">
        <v>0</v>
      </c>
      <c r="BX14" s="70">
        <v>0</v>
      </c>
      <c r="BY14" s="70">
        <v>0</v>
      </c>
      <c r="BZ14" s="70">
        <v>0</v>
      </c>
      <c r="CA14" s="70">
        <v>0</v>
      </c>
      <c r="CB14" s="70">
        <v>0</v>
      </c>
      <c r="CC14" s="70">
        <v>0</v>
      </c>
      <c r="CD14" s="70">
        <v>0</v>
      </c>
    </row>
    <row r="15" spans="1:82">
      <c r="A15" s="70" t="s">
        <v>1693</v>
      </c>
      <c r="B15" s="70">
        <v>449</v>
      </c>
      <c r="C15" s="70">
        <v>7</v>
      </c>
      <c r="D15" s="70">
        <v>27</v>
      </c>
      <c r="E15" s="70">
        <v>2010</v>
      </c>
      <c r="F15" s="70" t="s">
        <v>177</v>
      </c>
      <c r="G15" s="70" t="s">
        <v>1686</v>
      </c>
      <c r="H15" s="70" t="s">
        <v>1687</v>
      </c>
      <c r="I15" s="148"/>
      <c r="J15" s="71">
        <v>156.39708547385891</v>
      </c>
      <c r="K15" s="71">
        <v>4.8533200683647193</v>
      </c>
      <c r="L15" s="71">
        <v>53.314037774754929</v>
      </c>
      <c r="M15" s="71">
        <v>111.71729965588059</v>
      </c>
      <c r="N15" s="71">
        <v>95.7654033474725</v>
      </c>
      <c r="O15" s="71">
        <v>75.623162849310518</v>
      </c>
      <c r="P15" s="71">
        <v>67.29402153529162</v>
      </c>
      <c r="Q15" s="71">
        <v>4.4633290774068097</v>
      </c>
      <c r="R15" s="71">
        <v>7.7759328381437962</v>
      </c>
      <c r="S15" s="71">
        <v>11.805209172</v>
      </c>
      <c r="T15" s="72"/>
      <c r="U15" s="71">
        <v>10514284</v>
      </c>
      <c r="V15" s="71">
        <v>2648</v>
      </c>
      <c r="W15" s="71">
        <v>798</v>
      </c>
      <c r="X15" s="71">
        <v>23996</v>
      </c>
      <c r="Y15" s="71">
        <v>26417</v>
      </c>
      <c r="Z15" s="71">
        <v>38407</v>
      </c>
      <c r="AA15" s="71">
        <v>13206</v>
      </c>
      <c r="AB15" s="71">
        <v>73363</v>
      </c>
      <c r="AC15" s="71">
        <v>1357900</v>
      </c>
      <c r="AD15" s="71">
        <v>11.805209172</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1694</v>
      </c>
      <c r="B16" s="70">
        <v>450</v>
      </c>
      <c r="C16" s="70">
        <v>8</v>
      </c>
      <c r="D16" s="70">
        <v>27</v>
      </c>
      <c r="E16" s="70">
        <v>2011</v>
      </c>
      <c r="F16" s="70" t="s">
        <v>178</v>
      </c>
      <c r="G16" s="70" t="s">
        <v>1686</v>
      </c>
      <c r="H16" s="70" t="s">
        <v>1687</v>
      </c>
      <c r="I16" s="148"/>
      <c r="J16" s="71">
        <v>59.97800519857622</v>
      </c>
      <c r="K16" s="71">
        <v>6.7409727810281694</v>
      </c>
      <c r="L16" s="71">
        <v>45.045090890276597</v>
      </c>
      <c r="M16" s="71">
        <v>117.8728803277633</v>
      </c>
      <c r="N16" s="71">
        <v>111.05144896395581</v>
      </c>
      <c r="O16" s="71">
        <v>71.606273825590577</v>
      </c>
      <c r="P16" s="71">
        <v>60.885824010729003</v>
      </c>
      <c r="Q16" s="71">
        <v>4.8857256503697801</v>
      </c>
      <c r="R16" s="71">
        <v>1.9950986286395951</v>
      </c>
      <c r="S16" s="71">
        <v>10.834167617</v>
      </c>
      <c r="T16" s="72"/>
      <c r="U16" s="71">
        <v>4605786</v>
      </c>
      <c r="V16" s="71">
        <v>2648</v>
      </c>
      <c r="W16" s="71">
        <v>798</v>
      </c>
      <c r="X16" s="71">
        <v>23996</v>
      </c>
      <c r="Y16" s="71">
        <v>25511</v>
      </c>
      <c r="Z16" s="71">
        <v>37157</v>
      </c>
      <c r="AA16" s="71">
        <v>12304</v>
      </c>
      <c r="AB16" s="71">
        <v>69620</v>
      </c>
      <c r="AC16" s="71">
        <v>347825</v>
      </c>
      <c r="AD16" s="71">
        <v>10.834167617</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3.2509999999999999</v>
      </c>
      <c r="BM16" s="71">
        <v>0</v>
      </c>
      <c r="BN16" s="72"/>
      <c r="BO16" s="71">
        <v>0</v>
      </c>
      <c r="BP16" s="71">
        <v>0</v>
      </c>
      <c r="BQ16" s="71">
        <v>0</v>
      </c>
      <c r="BR16" s="71">
        <v>0</v>
      </c>
      <c r="BS16" s="71">
        <v>1</v>
      </c>
      <c r="BT16" s="71">
        <v>0</v>
      </c>
      <c r="BU16"/>
      <c r="BV16" s="70">
        <v>3.2509999999999999</v>
      </c>
      <c r="BW16" s="70">
        <v>0</v>
      </c>
      <c r="BX16" s="70">
        <v>0</v>
      </c>
      <c r="BY16" s="70">
        <v>0</v>
      </c>
      <c r="BZ16" s="70">
        <v>0</v>
      </c>
      <c r="CA16" s="70">
        <v>0</v>
      </c>
      <c r="CB16" s="70">
        <v>0</v>
      </c>
      <c r="CC16" s="70">
        <v>0</v>
      </c>
      <c r="CD16" s="70">
        <v>0</v>
      </c>
    </row>
    <row r="17" spans="1:82">
      <c r="A17" s="70" t="s">
        <v>1695</v>
      </c>
      <c r="B17" s="70">
        <v>451</v>
      </c>
      <c r="C17" s="70">
        <v>9</v>
      </c>
      <c r="D17" s="70">
        <v>27</v>
      </c>
      <c r="E17" s="70">
        <v>2012</v>
      </c>
      <c r="F17" s="70" t="s">
        <v>179</v>
      </c>
      <c r="G17" s="70" t="s">
        <v>1686</v>
      </c>
      <c r="H17" s="70" t="s">
        <v>1687</v>
      </c>
      <c r="I17" s="148"/>
      <c r="J17" s="71">
        <v>61.852189310367322</v>
      </c>
      <c r="K17" s="71">
        <v>6.3126449551114092</v>
      </c>
      <c r="L17" s="71">
        <v>44.924995486245606</v>
      </c>
      <c r="M17" s="71">
        <v>132.14494509508671</v>
      </c>
      <c r="N17" s="71">
        <v>117.12367510710369</v>
      </c>
      <c r="O17" s="71">
        <v>73.140216022787769</v>
      </c>
      <c r="P17" s="71">
        <v>64.233131209769354</v>
      </c>
      <c r="Q17" s="71">
        <v>5.24206099427811</v>
      </c>
      <c r="R17" s="71">
        <v>0.66142512378959772</v>
      </c>
      <c r="S17" s="71">
        <v>14.88974176935</v>
      </c>
      <c r="T17" s="72"/>
      <c r="U17" s="71">
        <v>3865991</v>
      </c>
      <c r="V17" s="71">
        <v>2648</v>
      </c>
      <c r="W17" s="71">
        <v>798</v>
      </c>
      <c r="X17" s="71">
        <v>23996</v>
      </c>
      <c r="Y17" s="71">
        <v>25621</v>
      </c>
      <c r="Z17" s="71">
        <v>38254</v>
      </c>
      <c r="AA17" s="71">
        <v>12907</v>
      </c>
      <c r="AB17" s="71">
        <v>68752</v>
      </c>
      <c r="AC17" s="71">
        <v>112326</v>
      </c>
      <c r="AD17" s="71">
        <v>14.88974176935</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3.76</v>
      </c>
      <c r="BM17" s="71">
        <v>0</v>
      </c>
      <c r="BN17" s="72"/>
      <c r="BO17" s="71">
        <v>0</v>
      </c>
      <c r="BP17" s="71">
        <v>0</v>
      </c>
      <c r="BQ17" s="71">
        <v>0</v>
      </c>
      <c r="BR17" s="71">
        <v>0</v>
      </c>
      <c r="BS17" s="71">
        <v>1</v>
      </c>
      <c r="BT17" s="71">
        <v>0</v>
      </c>
      <c r="BU17"/>
      <c r="BV17" s="70">
        <v>3.76</v>
      </c>
      <c r="BW17" s="70">
        <v>0</v>
      </c>
      <c r="BX17" s="70">
        <v>0</v>
      </c>
      <c r="BY17" s="70">
        <v>0</v>
      </c>
      <c r="BZ17" s="70">
        <v>0</v>
      </c>
      <c r="CA17" s="70">
        <v>0</v>
      </c>
      <c r="CB17" s="70">
        <v>0</v>
      </c>
      <c r="CC17" s="70">
        <v>0</v>
      </c>
      <c r="CD17" s="70">
        <v>0</v>
      </c>
    </row>
    <row r="18" spans="1:82">
      <c r="A18" s="70" t="s">
        <v>1696</v>
      </c>
      <c r="B18" s="70">
        <v>452</v>
      </c>
      <c r="C18" s="70">
        <v>10</v>
      </c>
      <c r="D18" s="70">
        <v>27</v>
      </c>
      <c r="E18" s="70">
        <v>2013</v>
      </c>
      <c r="F18" s="70" t="s">
        <v>180</v>
      </c>
      <c r="G18" s="70" t="s">
        <v>1686</v>
      </c>
      <c r="H18" s="70" t="s">
        <v>1687</v>
      </c>
      <c r="I18" s="148"/>
      <c r="J18" s="71">
        <v>89.906865586457656</v>
      </c>
      <c r="K18" s="71">
        <v>5.6966809457789012</v>
      </c>
      <c r="L18" s="71">
        <v>31.775459043826</v>
      </c>
      <c r="M18" s="71">
        <v>129.5799672459394</v>
      </c>
      <c r="N18" s="71">
        <v>116.3027934783685</v>
      </c>
      <c r="O18" s="71">
        <v>71.441802033132774</v>
      </c>
      <c r="P18" s="71">
        <v>65.888850103313899</v>
      </c>
      <c r="Q18" s="71">
        <v>5.2961028038801699</v>
      </c>
      <c r="R18" s="71">
        <v>1.398428359930399</v>
      </c>
      <c r="S18" s="71">
        <v>16.15219054752</v>
      </c>
      <c r="T18" s="72"/>
      <c r="U18" s="71">
        <v>5783345</v>
      </c>
      <c r="V18" s="71">
        <v>2648</v>
      </c>
      <c r="W18" s="71">
        <v>798</v>
      </c>
      <c r="X18" s="71">
        <v>23996</v>
      </c>
      <c r="Y18" s="71">
        <v>25899</v>
      </c>
      <c r="Z18" s="71">
        <v>39034</v>
      </c>
      <c r="AA18" s="71">
        <v>13190</v>
      </c>
      <c r="AB18" s="71">
        <v>68465</v>
      </c>
      <c r="AC18" s="71">
        <v>231820</v>
      </c>
      <c r="AD18" s="71">
        <v>16.15219054752</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3.8580000000000001</v>
      </c>
      <c r="BM18" s="71">
        <v>0</v>
      </c>
      <c r="BN18" s="72"/>
      <c r="BO18" s="71">
        <v>0</v>
      </c>
      <c r="BP18" s="71">
        <v>0</v>
      </c>
      <c r="BQ18" s="71">
        <v>0</v>
      </c>
      <c r="BR18" s="71">
        <v>0</v>
      </c>
      <c r="BS18" s="71">
        <v>1</v>
      </c>
      <c r="BT18" s="71">
        <v>0</v>
      </c>
      <c r="BU18"/>
      <c r="BV18" s="70">
        <v>3.8580000000000001</v>
      </c>
      <c r="BW18" s="70">
        <v>0</v>
      </c>
      <c r="BX18" s="70">
        <v>0</v>
      </c>
      <c r="BY18" s="70">
        <v>0</v>
      </c>
      <c r="BZ18" s="70">
        <v>0</v>
      </c>
      <c r="CA18" s="70">
        <v>0</v>
      </c>
      <c r="CB18" s="70">
        <v>0</v>
      </c>
      <c r="CC18" s="70">
        <v>0</v>
      </c>
      <c r="CD18" s="70">
        <v>0</v>
      </c>
    </row>
    <row r="19" spans="1:82">
      <c r="A19" s="70" t="s">
        <v>1697</v>
      </c>
      <c r="B19" s="70">
        <v>453</v>
      </c>
      <c r="C19" s="70">
        <v>11</v>
      </c>
      <c r="D19" s="70">
        <v>27</v>
      </c>
      <c r="E19" s="70">
        <v>2014</v>
      </c>
      <c r="F19" s="70" t="s">
        <v>181</v>
      </c>
      <c r="G19" s="70" t="s">
        <v>1686</v>
      </c>
      <c r="H19" s="70" t="s">
        <v>1687</v>
      </c>
      <c r="I19" s="148"/>
      <c r="J19" s="71">
        <v>77.558755645726933</v>
      </c>
      <c r="K19" s="71">
        <v>5.681381882291566</v>
      </c>
      <c r="L19" s="71">
        <v>34.774284313285939</v>
      </c>
      <c r="M19" s="71">
        <v>100.2589162459429</v>
      </c>
      <c r="N19" s="71">
        <v>101.14241123914751</v>
      </c>
      <c r="O19" s="71">
        <v>68.679655588858168</v>
      </c>
      <c r="P19" s="71">
        <v>66.813804453807592</v>
      </c>
      <c r="Q19" s="71">
        <v>5.0213275171654796</v>
      </c>
      <c r="R19" s="71">
        <v>1.7636815556254379</v>
      </c>
      <c r="S19" s="71">
        <v>16.0402115475</v>
      </c>
      <c r="T19" s="72"/>
      <c r="U19" s="71">
        <v>5511620</v>
      </c>
      <c r="V19" s="71">
        <v>2672</v>
      </c>
      <c r="W19" s="71">
        <v>700</v>
      </c>
      <c r="X19" s="71">
        <v>18999</v>
      </c>
      <c r="Y19" s="71">
        <v>26069</v>
      </c>
      <c r="Z19" s="71">
        <v>39522</v>
      </c>
      <c r="AA19" s="71">
        <v>13306</v>
      </c>
      <c r="AB19" s="71">
        <v>67657</v>
      </c>
      <c r="AC19" s="71">
        <v>293288</v>
      </c>
      <c r="AD19" s="71">
        <v>16.0402115475</v>
      </c>
      <c r="AE19" s="72"/>
      <c r="AF19" s="71"/>
      <c r="AG19" s="71"/>
      <c r="AH19" s="71"/>
      <c r="AI19" s="71"/>
      <c r="AJ19" s="71"/>
      <c r="AK19" s="71"/>
      <c r="AL19" s="71"/>
      <c r="AM19" s="71"/>
      <c r="AN19" s="71"/>
      <c r="AO19" s="71"/>
      <c r="AP19" s="71"/>
      <c r="AQ19" s="72"/>
      <c r="AR19" s="71">
        <v>1142</v>
      </c>
      <c r="AS19" s="71">
        <v>139</v>
      </c>
      <c r="AT19" s="71">
        <v>0</v>
      </c>
      <c r="AU19" s="71">
        <v>0</v>
      </c>
      <c r="AV19" s="71">
        <v>0</v>
      </c>
      <c r="AW19" s="71">
        <v>1</v>
      </c>
      <c r="AX19" s="71"/>
      <c r="AY19" s="72"/>
      <c r="AZ19" s="71">
        <v>5161.8</v>
      </c>
      <c r="BA19" s="71">
        <v>3423.4</v>
      </c>
      <c r="BB19" s="71">
        <v>0</v>
      </c>
      <c r="BC19" s="71">
        <v>0</v>
      </c>
      <c r="BD19" s="71">
        <v>0</v>
      </c>
      <c r="BE19" s="71">
        <v>800</v>
      </c>
      <c r="BF19" s="71"/>
      <c r="BG19" s="72"/>
      <c r="BH19" s="71">
        <v>0</v>
      </c>
      <c r="BI19" s="71">
        <v>0</v>
      </c>
      <c r="BJ19" s="71">
        <v>0</v>
      </c>
      <c r="BK19" s="71">
        <v>0</v>
      </c>
      <c r="BL19" s="71">
        <v>3.8460000000000001</v>
      </c>
      <c r="BM19" s="71">
        <v>0</v>
      </c>
      <c r="BN19" s="72"/>
      <c r="BO19" s="71">
        <v>0</v>
      </c>
      <c r="BP19" s="71">
        <v>0</v>
      </c>
      <c r="BQ19" s="71">
        <v>0</v>
      </c>
      <c r="BR19" s="71">
        <v>0</v>
      </c>
      <c r="BS19" s="71">
        <v>1</v>
      </c>
      <c r="BT19" s="71">
        <v>0</v>
      </c>
      <c r="BU19"/>
      <c r="BV19" s="70">
        <v>3.8460000000000001</v>
      </c>
      <c r="BW19" s="70">
        <v>0</v>
      </c>
      <c r="BX19" s="70">
        <v>0</v>
      </c>
      <c r="BY19" s="70">
        <v>0</v>
      </c>
      <c r="BZ19" s="70">
        <v>0</v>
      </c>
      <c r="CA19" s="70">
        <v>0</v>
      </c>
      <c r="CB19" s="70">
        <v>0</v>
      </c>
      <c r="CC19" s="70">
        <v>0</v>
      </c>
      <c r="CD19" s="70">
        <v>0</v>
      </c>
    </row>
    <row r="20" spans="1:82">
      <c r="A20" s="70" t="s">
        <v>1698</v>
      </c>
      <c r="B20" s="70">
        <v>454</v>
      </c>
      <c r="C20" s="70">
        <v>12</v>
      </c>
      <c r="D20" s="70">
        <v>27</v>
      </c>
      <c r="E20" s="70">
        <v>2015</v>
      </c>
      <c r="F20" s="70" t="s">
        <v>182</v>
      </c>
      <c r="G20" s="70" t="s">
        <v>1686</v>
      </c>
      <c r="H20" s="70" t="s">
        <v>1687</v>
      </c>
      <c r="I20" s="148"/>
      <c r="J20" s="71">
        <v>98.928008370223736</v>
      </c>
      <c r="K20" s="71">
        <v>6.3545036011361367</v>
      </c>
      <c r="L20" s="71">
        <v>44.970113062502577</v>
      </c>
      <c r="M20" s="71">
        <v>95.968913688460475</v>
      </c>
      <c r="N20" s="71">
        <v>87.49769871800703</v>
      </c>
      <c r="O20" s="71">
        <v>68.391602884054635</v>
      </c>
      <c r="P20" s="71">
        <v>66.73090826621582</v>
      </c>
      <c r="Q20" s="71">
        <v>4.8484236653367399</v>
      </c>
      <c r="R20" s="71">
        <v>2.2171756497961996</v>
      </c>
      <c r="S20" s="71">
        <v>14.63907755142</v>
      </c>
      <c r="T20" s="72"/>
      <c r="U20" s="71">
        <v>7629727</v>
      </c>
      <c r="V20" s="71">
        <v>2672</v>
      </c>
      <c r="W20" s="71">
        <v>700</v>
      </c>
      <c r="X20" s="71">
        <v>18999</v>
      </c>
      <c r="Y20" s="71">
        <v>26236</v>
      </c>
      <c r="Z20" s="71">
        <v>39735</v>
      </c>
      <c r="AA20" s="71">
        <v>13279</v>
      </c>
      <c r="AB20" s="71">
        <v>66733</v>
      </c>
      <c r="AC20" s="71">
        <v>378990</v>
      </c>
      <c r="AD20" s="71">
        <v>14.63907755142</v>
      </c>
      <c r="AE20" s="72"/>
      <c r="AF20" s="71">
        <v>55826150.337733753</v>
      </c>
      <c r="AG20" s="71">
        <v>4819533.4865320809</v>
      </c>
      <c r="AH20" s="71">
        <v>6687852.2995277764</v>
      </c>
      <c r="AI20" s="71">
        <v>117291579.8812453</v>
      </c>
      <c r="AJ20" s="71">
        <v>113510301.3251003</v>
      </c>
      <c r="AK20" s="71">
        <v>0</v>
      </c>
      <c r="AL20" s="71">
        <v>0</v>
      </c>
      <c r="AM20" s="71">
        <v>9145477.7155935355</v>
      </c>
      <c r="AN20" s="71">
        <v>0</v>
      </c>
      <c r="AO20" s="71">
        <v>0</v>
      </c>
      <c r="AP20" s="71">
        <v>307280895.04573274</v>
      </c>
      <c r="AQ20" s="72"/>
      <c r="AR20" s="71">
        <v>1378</v>
      </c>
      <c r="AS20" s="71">
        <v>232</v>
      </c>
      <c r="AT20" s="71">
        <v>0</v>
      </c>
      <c r="AU20" s="71">
        <v>0</v>
      </c>
      <c r="AV20" s="71">
        <v>0</v>
      </c>
      <c r="AW20" s="71">
        <v>1</v>
      </c>
      <c r="AX20" s="71"/>
      <c r="AY20" s="72"/>
      <c r="AZ20" s="71">
        <v>6293.6</v>
      </c>
      <c r="BA20" s="71">
        <v>7914.6</v>
      </c>
      <c r="BB20" s="71">
        <v>0</v>
      </c>
      <c r="BC20" s="71">
        <v>0</v>
      </c>
      <c r="BD20" s="71">
        <v>0</v>
      </c>
      <c r="BE20" s="71">
        <v>800</v>
      </c>
      <c r="BF20" s="71"/>
      <c r="BG20" s="72"/>
      <c r="BH20" s="71">
        <v>0</v>
      </c>
      <c r="BI20" s="71">
        <v>0</v>
      </c>
      <c r="BJ20" s="71">
        <v>0</v>
      </c>
      <c r="BK20" s="71">
        <v>0</v>
      </c>
      <c r="BL20" s="71">
        <v>3.7370000000000001</v>
      </c>
      <c r="BM20" s="71">
        <v>0</v>
      </c>
      <c r="BN20" s="72"/>
      <c r="BO20" s="71">
        <v>0</v>
      </c>
      <c r="BP20" s="71">
        <v>0</v>
      </c>
      <c r="BQ20" s="71">
        <v>0</v>
      </c>
      <c r="BR20" s="71">
        <v>0</v>
      </c>
      <c r="BS20" s="71">
        <v>1</v>
      </c>
      <c r="BT20" s="71">
        <v>0</v>
      </c>
      <c r="BU20"/>
      <c r="BV20" s="70">
        <v>3.7370000000000001</v>
      </c>
      <c r="BW20" s="70">
        <v>0</v>
      </c>
      <c r="BX20" s="70">
        <v>0</v>
      </c>
      <c r="BY20" s="70">
        <v>0</v>
      </c>
      <c r="BZ20" s="70">
        <v>0</v>
      </c>
      <c r="CA20" s="70">
        <v>0</v>
      </c>
      <c r="CB20" s="70">
        <v>0</v>
      </c>
      <c r="CC20" s="70">
        <v>0</v>
      </c>
      <c r="CD20" s="70">
        <v>0</v>
      </c>
    </row>
    <row r="21" spans="1:82">
      <c r="A21" s="70" t="s">
        <v>1699</v>
      </c>
      <c r="B21" s="70">
        <v>455</v>
      </c>
      <c r="C21" s="70">
        <v>13</v>
      </c>
      <c r="D21" s="70">
        <v>27</v>
      </c>
      <c r="E21" s="70">
        <v>2016</v>
      </c>
      <c r="F21" s="70" t="s">
        <v>155</v>
      </c>
      <c r="G21" s="70" t="s">
        <v>1686</v>
      </c>
      <c r="H21" s="70" t="s">
        <v>1687</v>
      </c>
      <c r="I21" s="148"/>
      <c r="J21" s="71">
        <v>97.562593050269584</v>
      </c>
      <c r="K21" s="71">
        <v>6.4221435004590059</v>
      </c>
      <c r="L21" s="71">
        <v>39.255322316396303</v>
      </c>
      <c r="M21" s="71">
        <v>79.005629599041271</v>
      </c>
      <c r="N21" s="71">
        <v>87.484903941826929</v>
      </c>
      <c r="O21" s="71">
        <v>68.013368336424591</v>
      </c>
      <c r="P21" s="71">
        <v>64.757045937161251</v>
      </c>
      <c r="Q21" s="71">
        <v>4.656063275958096</v>
      </c>
      <c r="R21" s="71">
        <v>1.4593376592426868</v>
      </c>
      <c r="S21" s="71">
        <v>9.4450333006400005</v>
      </c>
      <c r="T21" s="72"/>
      <c r="U21" s="71">
        <v>7427503.9999999991</v>
      </c>
      <c r="V21" s="71">
        <v>2672</v>
      </c>
      <c r="W21" s="71">
        <v>700</v>
      </c>
      <c r="X21" s="71">
        <v>18999</v>
      </c>
      <c r="Y21" s="71">
        <v>26368</v>
      </c>
      <c r="Z21" s="71">
        <v>40001</v>
      </c>
      <c r="AA21" s="71">
        <v>13328</v>
      </c>
      <c r="AB21" s="71">
        <v>65920</v>
      </c>
      <c r="AC21" s="71">
        <v>249240.50723751969</v>
      </c>
      <c r="AD21" s="71">
        <v>9.4450333006400005</v>
      </c>
      <c r="AE21" s="72"/>
      <c r="AF21" s="71">
        <v>54806173.465185761</v>
      </c>
      <c r="AG21" s="71">
        <v>4662671.4460180122</v>
      </c>
      <c r="AH21" s="71">
        <v>4543174.1427469673</v>
      </c>
      <c r="AI21" s="71">
        <v>110332758.6600959</v>
      </c>
      <c r="AJ21" s="71">
        <v>104194834.08535521</v>
      </c>
      <c r="AK21" s="71">
        <v>0</v>
      </c>
      <c r="AL21" s="71">
        <v>0</v>
      </c>
      <c r="AM21" s="71">
        <v>9041078.0537991486</v>
      </c>
      <c r="AN21" s="71">
        <v>0</v>
      </c>
      <c r="AO21" s="71">
        <v>0</v>
      </c>
      <c r="AP21" s="71">
        <v>287580689.85320103</v>
      </c>
      <c r="AQ21" s="72"/>
      <c r="AR21" s="71">
        <v>1608</v>
      </c>
      <c r="AS21" s="71">
        <v>276</v>
      </c>
      <c r="AT21" s="71">
        <v>1</v>
      </c>
      <c r="AU21" s="71">
        <v>0</v>
      </c>
      <c r="AV21" s="71">
        <v>0</v>
      </c>
      <c r="AW21" s="71">
        <v>2</v>
      </c>
      <c r="AX21" s="71"/>
      <c r="AY21" s="72"/>
      <c r="AZ21" s="71">
        <v>7438.9000000000005</v>
      </c>
      <c r="BA21" s="71">
        <v>9094.5</v>
      </c>
      <c r="BB21" s="71">
        <v>7480</v>
      </c>
      <c r="BC21" s="71">
        <v>0</v>
      </c>
      <c r="BD21" s="71">
        <v>0</v>
      </c>
      <c r="BE21" s="71">
        <v>849</v>
      </c>
      <c r="BF21" s="71"/>
      <c r="BG21" s="72"/>
      <c r="BH21" s="71">
        <v>0</v>
      </c>
      <c r="BI21" s="71">
        <v>0</v>
      </c>
      <c r="BJ21" s="71">
        <v>0</v>
      </c>
      <c r="BK21" s="71">
        <v>0</v>
      </c>
      <c r="BL21" s="71">
        <v>3.81</v>
      </c>
      <c r="BM21" s="71">
        <v>0</v>
      </c>
      <c r="BN21" s="72"/>
      <c r="BO21" s="71">
        <v>0</v>
      </c>
      <c r="BP21" s="71">
        <v>0</v>
      </c>
      <c r="BQ21" s="71">
        <v>0</v>
      </c>
      <c r="BR21" s="71">
        <v>0</v>
      </c>
      <c r="BS21" s="71">
        <v>1</v>
      </c>
      <c r="BT21" s="71">
        <v>0</v>
      </c>
      <c r="BU21"/>
      <c r="BV21" s="70">
        <v>3.81</v>
      </c>
      <c r="BW21" s="70">
        <v>0</v>
      </c>
      <c r="BX21" s="70">
        <v>0</v>
      </c>
      <c r="BY21" s="70">
        <v>0</v>
      </c>
      <c r="BZ21" s="70">
        <v>0</v>
      </c>
      <c r="CA21" s="70">
        <v>0</v>
      </c>
      <c r="CB21" s="70">
        <v>0</v>
      </c>
      <c r="CC21" s="70">
        <v>0</v>
      </c>
      <c r="CD21" s="70">
        <v>0</v>
      </c>
    </row>
    <row r="22" spans="1:82">
      <c r="A22" s="70" t="s">
        <v>1700</v>
      </c>
      <c r="B22" s="70">
        <v>456</v>
      </c>
      <c r="C22" s="70">
        <v>14</v>
      </c>
      <c r="D22" s="70">
        <v>27</v>
      </c>
      <c r="E22" s="70">
        <v>2017</v>
      </c>
      <c r="F22" s="70" t="s">
        <v>156</v>
      </c>
      <c r="G22" s="70" t="s">
        <v>1686</v>
      </c>
      <c r="H22" s="70" t="s">
        <v>1687</v>
      </c>
      <c r="I22" s="148"/>
      <c r="J22" s="71">
        <v>109.57772867672358</v>
      </c>
      <c r="K22" s="71">
        <v>6.5695797110112126</v>
      </c>
      <c r="L22" s="71">
        <v>41.808020409932226</v>
      </c>
      <c r="M22" s="71">
        <v>76.717517150350147</v>
      </c>
      <c r="N22" s="71">
        <v>94.901522922304366</v>
      </c>
      <c r="O22" s="71">
        <v>67.045718717920224</v>
      </c>
      <c r="P22" s="71">
        <v>63.724028442192981</v>
      </c>
      <c r="Q22" s="71">
        <v>4.4360582580786403</v>
      </c>
      <c r="R22" s="71">
        <v>1.6167219816786937</v>
      </c>
      <c r="S22" s="71">
        <v>8.6499595235999998</v>
      </c>
      <c r="T22" s="72"/>
      <c r="U22" s="71">
        <v>9084994</v>
      </c>
      <c r="V22" s="71">
        <v>2672</v>
      </c>
      <c r="W22" s="71">
        <v>700</v>
      </c>
      <c r="X22" s="71">
        <v>18999</v>
      </c>
      <c r="Y22" s="71">
        <v>26445</v>
      </c>
      <c r="Z22" s="71">
        <v>40086</v>
      </c>
      <c r="AA22" s="71">
        <v>13199</v>
      </c>
      <c r="AB22" s="71">
        <v>64947</v>
      </c>
      <c r="AC22" s="71">
        <v>281598.99999999988</v>
      </c>
      <c r="AD22" s="71">
        <v>8.6499595235999998</v>
      </c>
      <c r="AE22" s="72"/>
      <c r="AF22" s="71">
        <v>64949496.046195664</v>
      </c>
      <c r="AG22" s="71">
        <v>4733215.6354719792</v>
      </c>
      <c r="AH22" s="71">
        <v>6780999.4510473805</v>
      </c>
      <c r="AI22" s="71">
        <v>112720590.3601438</v>
      </c>
      <c r="AJ22" s="71">
        <v>119005685.94071101</v>
      </c>
      <c r="AK22" s="71">
        <v>0</v>
      </c>
      <c r="AL22" s="71">
        <v>0</v>
      </c>
      <c r="AM22" s="71">
        <v>8921566.896647593</v>
      </c>
      <c r="AN22" s="71">
        <v>0</v>
      </c>
      <c r="AO22" s="71">
        <v>0</v>
      </c>
      <c r="AP22" s="71">
        <v>317111554.33021742</v>
      </c>
      <c r="AQ22" s="72"/>
      <c r="AR22" s="71">
        <v>1762</v>
      </c>
      <c r="AS22" s="71">
        <v>310</v>
      </c>
      <c r="AT22" s="71">
        <v>1</v>
      </c>
      <c r="AU22" s="71">
        <v>0</v>
      </c>
      <c r="AV22" s="71">
        <v>0</v>
      </c>
      <c r="AW22" s="71">
        <v>2</v>
      </c>
      <c r="AX22" s="71"/>
      <c r="AY22" s="72"/>
      <c r="AZ22" s="71">
        <v>8234.1</v>
      </c>
      <c r="BA22" s="71">
        <v>12417.1</v>
      </c>
      <c r="BB22" s="71">
        <v>7480</v>
      </c>
      <c r="BC22" s="71">
        <v>0</v>
      </c>
      <c r="BD22" s="71">
        <v>0</v>
      </c>
      <c r="BE22" s="71">
        <v>849</v>
      </c>
      <c r="BF22" s="71"/>
      <c r="BG22" s="72"/>
      <c r="BH22" s="71">
        <v>0</v>
      </c>
      <c r="BI22" s="71">
        <v>0</v>
      </c>
      <c r="BJ22" s="71">
        <v>0</v>
      </c>
      <c r="BK22" s="71">
        <v>0</v>
      </c>
      <c r="BL22" s="71">
        <v>4.1239999999999997</v>
      </c>
      <c r="BM22" s="71">
        <v>0</v>
      </c>
      <c r="BN22" s="72"/>
      <c r="BO22" s="71">
        <v>0</v>
      </c>
      <c r="BP22" s="71">
        <v>0</v>
      </c>
      <c r="BQ22" s="71">
        <v>0</v>
      </c>
      <c r="BR22" s="71">
        <v>0</v>
      </c>
      <c r="BS22" s="71">
        <v>1</v>
      </c>
      <c r="BT22" s="71">
        <v>0</v>
      </c>
      <c r="BU22"/>
      <c r="BV22" s="70">
        <v>4.1239999999999997</v>
      </c>
      <c r="BW22" s="70">
        <v>0</v>
      </c>
      <c r="BX22" s="70">
        <v>0</v>
      </c>
      <c r="BY22" s="70">
        <v>0</v>
      </c>
      <c r="BZ22" s="70">
        <v>0</v>
      </c>
      <c r="CA22" s="70">
        <v>0</v>
      </c>
      <c r="CB22" s="70">
        <v>0</v>
      </c>
      <c r="CC22" s="70">
        <v>0</v>
      </c>
      <c r="CD22" s="70">
        <v>0</v>
      </c>
    </row>
    <row r="23" spans="1:82">
      <c r="A23" s="70" t="s">
        <v>1701</v>
      </c>
      <c r="B23" s="70">
        <v>457</v>
      </c>
      <c r="C23" s="70">
        <v>15</v>
      </c>
      <c r="D23" s="70">
        <v>27</v>
      </c>
      <c r="E23" s="70">
        <v>2018</v>
      </c>
      <c r="F23" s="70" t="s">
        <v>183</v>
      </c>
      <c r="G23" s="70" t="s">
        <v>1686</v>
      </c>
      <c r="H23" s="70" t="s">
        <v>1687</v>
      </c>
      <c r="I23" s="148"/>
      <c r="J23" s="71">
        <v>92.311576048111831</v>
      </c>
      <c r="K23" s="71">
        <v>6.0949869179625527</v>
      </c>
      <c r="L23" s="71">
        <v>38.727309612798301</v>
      </c>
      <c r="M23" s="71">
        <v>81.803864510252495</v>
      </c>
      <c r="N23" s="71">
        <v>88.526736871902045</v>
      </c>
      <c r="O23" s="71">
        <v>65.914083618466947</v>
      </c>
      <c r="P23" s="71">
        <v>62.630835361575087</v>
      </c>
      <c r="Q23" s="71">
        <v>4.0479436854931796</v>
      </c>
      <c r="R23" s="71">
        <v>1.737523512524545</v>
      </c>
      <c r="S23" s="71">
        <v>10.157725200240002</v>
      </c>
      <c r="T23" s="72"/>
      <c r="U23" s="71">
        <v>8144983</v>
      </c>
      <c r="V23" s="71">
        <v>2672</v>
      </c>
      <c r="W23" s="71">
        <v>700</v>
      </c>
      <c r="X23" s="71">
        <v>18999</v>
      </c>
      <c r="Y23" s="71">
        <v>26434</v>
      </c>
      <c r="Z23" s="71">
        <v>40164</v>
      </c>
      <c r="AA23" s="71">
        <v>13103</v>
      </c>
      <c r="AB23" s="71">
        <v>63867</v>
      </c>
      <c r="AC23" s="71">
        <v>301453.99999999988</v>
      </c>
      <c r="AD23" s="71">
        <v>10.15772520024</v>
      </c>
      <c r="AE23" s="72"/>
      <c r="AF23" s="71">
        <v>52402568.723737396</v>
      </c>
      <c r="AG23" s="71">
        <v>4177794.8276193729</v>
      </c>
      <c r="AH23" s="71">
        <v>6369800.7366240807</v>
      </c>
      <c r="AI23" s="71">
        <v>107268448.42289381</v>
      </c>
      <c r="AJ23" s="71">
        <v>114885469.61029311</v>
      </c>
      <c r="AK23" s="71">
        <v>0</v>
      </c>
      <c r="AL23" s="71">
        <v>0</v>
      </c>
      <c r="AM23" s="71">
        <v>8791363.4878208786</v>
      </c>
      <c r="AN23" s="71">
        <v>0</v>
      </c>
      <c r="AO23" s="71">
        <v>0</v>
      </c>
      <c r="AP23" s="71">
        <v>293895445.80898863</v>
      </c>
      <c r="AQ23" s="72"/>
      <c r="AR23" s="71">
        <v>1915</v>
      </c>
      <c r="AS23" s="71">
        <v>361</v>
      </c>
      <c r="AT23" s="71">
        <v>2</v>
      </c>
      <c r="AU23" s="71">
        <v>0</v>
      </c>
      <c r="AV23" s="71">
        <v>0</v>
      </c>
      <c r="AW23" s="71">
        <v>2</v>
      </c>
      <c r="AX23" s="71"/>
      <c r="AY23" s="72"/>
      <c r="AZ23" s="71">
        <v>9045.1</v>
      </c>
      <c r="BA23" s="71">
        <v>15672</v>
      </c>
      <c r="BB23" s="71">
        <v>7500</v>
      </c>
      <c r="BC23" s="71">
        <v>0</v>
      </c>
      <c r="BD23" s="71">
        <v>0</v>
      </c>
      <c r="BE23" s="71">
        <v>849</v>
      </c>
      <c r="BF23" s="71"/>
      <c r="BG23" s="72"/>
      <c r="BH23" s="71">
        <v>0</v>
      </c>
      <c r="BI23" s="71">
        <v>0</v>
      </c>
      <c r="BJ23" s="71">
        <v>0</v>
      </c>
      <c r="BK23" s="71">
        <v>0</v>
      </c>
      <c r="BL23" s="71">
        <v>3.9609999999999999</v>
      </c>
      <c r="BM23" s="71">
        <v>0</v>
      </c>
      <c r="BN23" s="72"/>
      <c r="BO23" s="71">
        <v>0</v>
      </c>
      <c r="BP23" s="71">
        <v>0</v>
      </c>
      <c r="BQ23" s="71">
        <v>0</v>
      </c>
      <c r="BR23" s="71">
        <v>0</v>
      </c>
      <c r="BS23" s="71">
        <v>1</v>
      </c>
      <c r="BT23" s="71">
        <v>0</v>
      </c>
      <c r="BU23"/>
      <c r="BV23" s="70">
        <v>3.9609999999999999</v>
      </c>
      <c r="BW23" s="70">
        <v>0</v>
      </c>
      <c r="BX23" s="70">
        <v>0</v>
      </c>
      <c r="BY23" s="70">
        <v>0</v>
      </c>
      <c r="BZ23" s="70">
        <v>0</v>
      </c>
      <c r="CA23" s="70">
        <v>0</v>
      </c>
      <c r="CB23" s="70">
        <v>0</v>
      </c>
      <c r="CC23" s="70">
        <v>0</v>
      </c>
      <c r="CD23" s="70">
        <v>0</v>
      </c>
    </row>
    <row r="24" spans="1:82">
      <c r="A24" s="70" t="s">
        <v>1702</v>
      </c>
      <c r="B24" s="70">
        <v>458</v>
      </c>
      <c r="C24" s="70">
        <v>16</v>
      </c>
      <c r="D24" s="70">
        <v>27</v>
      </c>
      <c r="E24" s="70">
        <v>2019</v>
      </c>
      <c r="F24" s="70" t="s">
        <v>158</v>
      </c>
      <c r="G24" s="70" t="s">
        <v>1686</v>
      </c>
      <c r="H24" s="70" t="s">
        <v>1687</v>
      </c>
      <c r="I24" s="148"/>
      <c r="J24" s="71">
        <v>102.32640633902209</v>
      </c>
      <c r="K24" s="71">
        <v>5.6755740378727486</v>
      </c>
      <c r="L24" s="71">
        <v>39.148245245899467</v>
      </c>
      <c r="M24" s="71">
        <v>78.216384825931044</v>
      </c>
      <c r="N24" s="71">
        <v>77.243042008643584</v>
      </c>
      <c r="O24" s="71">
        <v>63.804671192942827</v>
      </c>
      <c r="P24" s="71">
        <v>61.595780034265715</v>
      </c>
      <c r="Q24" s="71">
        <v>3.8631214536723402</v>
      </c>
      <c r="R24" s="71">
        <v>0.7375664058123641</v>
      </c>
      <c r="S24" s="71">
        <v>14.031359958900001</v>
      </c>
      <c r="T24" s="72"/>
      <c r="U24" s="71">
        <v>9287980</v>
      </c>
      <c r="V24" s="71">
        <v>2672</v>
      </c>
      <c r="W24" s="71">
        <v>700</v>
      </c>
      <c r="X24" s="71">
        <v>18999</v>
      </c>
      <c r="Y24" s="71">
        <v>26416</v>
      </c>
      <c r="Z24" s="71">
        <v>39946</v>
      </c>
      <c r="AA24" s="71">
        <v>12790</v>
      </c>
      <c r="AB24" s="71">
        <v>62601</v>
      </c>
      <c r="AC24" s="71">
        <v>130061</v>
      </c>
      <c r="AD24" s="71">
        <v>14.0313599589</v>
      </c>
      <c r="AE24" s="72"/>
      <c r="AF24" s="71">
        <v>60471198.587809794</v>
      </c>
      <c r="AG24" s="71">
        <v>4074990.062231658</v>
      </c>
      <c r="AH24" s="71">
        <v>6910997.5210105674</v>
      </c>
      <c r="AI24" s="71">
        <v>107099801.5940578</v>
      </c>
      <c r="AJ24" s="71">
        <v>102739283.3229645</v>
      </c>
      <c r="AK24" s="71">
        <v>0</v>
      </c>
      <c r="AL24" s="71">
        <v>0</v>
      </c>
      <c r="AM24" s="71">
        <v>8525784.9399243109</v>
      </c>
      <c r="AN24" s="71">
        <v>0</v>
      </c>
      <c r="AO24" s="71">
        <v>0</v>
      </c>
      <c r="AP24" s="71">
        <v>289822056.02799863</v>
      </c>
      <c r="AQ24" s="72"/>
      <c r="AR24" s="71">
        <v>2058</v>
      </c>
      <c r="AS24" s="71">
        <v>393</v>
      </c>
      <c r="AT24" s="71">
        <v>2</v>
      </c>
      <c r="AU24" s="71">
        <v>0</v>
      </c>
      <c r="AV24" s="71">
        <v>0</v>
      </c>
      <c r="AW24" s="71">
        <v>2</v>
      </c>
      <c r="AX24" s="71"/>
      <c r="AY24" s="72"/>
      <c r="AZ24" s="71">
        <v>9775.9999999999964</v>
      </c>
      <c r="BA24" s="71">
        <v>16633.900000000001</v>
      </c>
      <c r="BB24" s="71">
        <v>7499.5</v>
      </c>
      <c r="BC24" s="71">
        <v>0</v>
      </c>
      <c r="BD24" s="71">
        <v>0</v>
      </c>
      <c r="BE24" s="71">
        <v>849</v>
      </c>
      <c r="BF24" s="71"/>
      <c r="BG24" s="72"/>
      <c r="BH24" s="71">
        <v>0</v>
      </c>
      <c r="BI24" s="71">
        <v>0</v>
      </c>
      <c r="BJ24" s="71">
        <v>0</v>
      </c>
      <c r="BK24" s="71">
        <v>0</v>
      </c>
      <c r="BL24" s="71">
        <v>3.8050000000000002</v>
      </c>
      <c r="BM24" s="71">
        <v>0</v>
      </c>
      <c r="BN24" s="72"/>
      <c r="BO24" s="71">
        <v>0</v>
      </c>
      <c r="BP24" s="71">
        <v>0</v>
      </c>
      <c r="BQ24" s="71">
        <v>0</v>
      </c>
      <c r="BR24" s="71">
        <v>0</v>
      </c>
      <c r="BS24" s="71">
        <v>1</v>
      </c>
      <c r="BT24" s="71">
        <v>0</v>
      </c>
      <c r="BU24"/>
      <c r="BV24" s="70">
        <v>3.8050000000000002</v>
      </c>
      <c r="BW24" s="70">
        <v>0</v>
      </c>
      <c r="BX24" s="70">
        <v>0</v>
      </c>
      <c r="BY24" s="70">
        <v>0</v>
      </c>
      <c r="BZ24" s="70">
        <v>0</v>
      </c>
      <c r="CA24" s="70">
        <v>0</v>
      </c>
      <c r="CB24" s="70">
        <v>0</v>
      </c>
      <c r="CC24" s="70">
        <v>0</v>
      </c>
      <c r="CD24" s="70">
        <v>0</v>
      </c>
    </row>
    <row r="25" spans="1:82">
      <c r="A25" s="70" t="s">
        <v>1703</v>
      </c>
      <c r="B25" s="70">
        <v>459</v>
      </c>
      <c r="C25" s="70">
        <v>17</v>
      </c>
      <c r="D25" s="70">
        <v>27</v>
      </c>
      <c r="E25" s="70">
        <v>2020</v>
      </c>
      <c r="F25" s="70" t="s">
        <v>159</v>
      </c>
      <c r="G25" s="70" t="s">
        <v>1686</v>
      </c>
      <c r="H25" s="70" t="s">
        <v>1687</v>
      </c>
      <c r="I25" s="148"/>
      <c r="J25" s="71">
        <v>91.60352882686891</v>
      </c>
      <c r="K25" s="71">
        <v>5.4062436358339525</v>
      </c>
      <c r="L25" s="71">
        <v>22.568652403143428</v>
      </c>
      <c r="M25" s="71">
        <v>69.634060586179174</v>
      </c>
      <c r="N25" s="71">
        <v>79.384377973876511</v>
      </c>
      <c r="O25" s="71">
        <v>55.591237832307684</v>
      </c>
      <c r="P25" s="71">
        <v>57.112745259258354</v>
      </c>
      <c r="Q25" s="71">
        <v>3.62284164924663</v>
      </c>
      <c r="R25" s="71">
        <v>0.44547359378389606</v>
      </c>
      <c r="S25" s="71">
        <v>11.581856845320001</v>
      </c>
      <c r="T25" s="72"/>
      <c r="U25" s="71">
        <v>8936801</v>
      </c>
      <c r="V25" s="71">
        <v>2444</v>
      </c>
      <c r="W25" s="71">
        <v>555</v>
      </c>
      <c r="X25" s="71">
        <v>19852</v>
      </c>
      <c r="Y25" s="71">
        <v>26383</v>
      </c>
      <c r="Z25" s="71">
        <v>39724</v>
      </c>
      <c r="AA25" s="71">
        <v>12605</v>
      </c>
      <c r="AB25" s="71">
        <v>61445</v>
      </c>
      <c r="AC25" s="71">
        <v>78968.999999999985</v>
      </c>
      <c r="AD25" s="71">
        <v>11.581856845320001</v>
      </c>
      <c r="AE25" s="72"/>
      <c r="AF25" s="71">
        <v>56172674.373635858</v>
      </c>
      <c r="AG25" s="71">
        <v>3778825.1471831216</v>
      </c>
      <c r="AH25" s="71">
        <v>4296046.3769345004</v>
      </c>
      <c r="AI25" s="71">
        <v>100685697.91481711</v>
      </c>
      <c r="AJ25" s="71">
        <v>109028519.7298162</v>
      </c>
      <c r="AK25" s="71"/>
      <c r="AL25" s="71"/>
      <c r="AM25" s="71">
        <v>8019255.1681884425</v>
      </c>
      <c r="AN25" s="71"/>
      <c r="AO25" s="71"/>
      <c r="AP25" s="71">
        <v>281981018.71057522</v>
      </c>
      <c r="AQ25" s="72"/>
      <c r="AR25" s="71">
        <v>2143</v>
      </c>
      <c r="AS25" s="71">
        <v>421</v>
      </c>
      <c r="AT25" s="71">
        <v>2</v>
      </c>
      <c r="AU25" s="71">
        <v>0</v>
      </c>
      <c r="AV25" s="71">
        <v>0</v>
      </c>
      <c r="AW25" s="71">
        <v>2</v>
      </c>
      <c r="AX25" s="71"/>
      <c r="AY25" s="72"/>
      <c r="AZ25" s="71">
        <v>10279.699999999981</v>
      </c>
      <c r="BA25" s="71">
        <v>58618.599999999962</v>
      </c>
      <c r="BB25" s="71">
        <v>7499.5</v>
      </c>
      <c r="BC25" s="71">
        <v>0</v>
      </c>
      <c r="BD25" s="71">
        <v>0</v>
      </c>
      <c r="BE25" s="71">
        <v>849</v>
      </c>
      <c r="BF25" s="71"/>
      <c r="BG25" s="72"/>
      <c r="BH25" s="71">
        <v>0</v>
      </c>
      <c r="BI25" s="71">
        <v>0</v>
      </c>
      <c r="BJ25" s="71">
        <v>0</v>
      </c>
      <c r="BK25" s="71">
        <v>0</v>
      </c>
      <c r="BL25" s="71">
        <v>3.8290000000000002</v>
      </c>
      <c r="BM25" s="71">
        <v>0</v>
      </c>
      <c r="BN25" s="72"/>
      <c r="BO25" s="71">
        <v>0</v>
      </c>
      <c r="BP25" s="71">
        <v>0</v>
      </c>
      <c r="BQ25" s="71">
        <v>0</v>
      </c>
      <c r="BR25" s="71">
        <v>0</v>
      </c>
      <c r="BS25" s="71">
        <v>1</v>
      </c>
      <c r="BT25" s="71">
        <v>0</v>
      </c>
      <c r="BU25"/>
      <c r="BV25" s="70">
        <v>3.8290000000000002</v>
      </c>
      <c r="BW25" s="70">
        <v>0</v>
      </c>
      <c r="BX25" s="70">
        <v>0</v>
      </c>
      <c r="BY25" s="70">
        <v>0</v>
      </c>
      <c r="BZ25" s="70">
        <v>0</v>
      </c>
      <c r="CA25" s="70">
        <v>0</v>
      </c>
      <c r="CB25" s="70">
        <v>0</v>
      </c>
      <c r="CC25" s="70">
        <v>0</v>
      </c>
      <c r="CD25" s="70">
        <v>0</v>
      </c>
    </row>
    <row r="26" spans="1:82">
      <c r="A26" s="70" t="s">
        <v>1704</v>
      </c>
      <c r="B26" s="70">
        <v>459</v>
      </c>
      <c r="C26" s="70">
        <v>18</v>
      </c>
      <c r="D26" s="70">
        <v>27</v>
      </c>
      <c r="E26" s="70">
        <v>2021</v>
      </c>
      <c r="F26" s="70" t="s">
        <v>160</v>
      </c>
      <c r="G26" s="1064" t="s">
        <v>1686</v>
      </c>
      <c r="H26" s="70" t="s">
        <v>1687</v>
      </c>
      <c r="I26" s="148"/>
      <c r="J26" s="71">
        <v>86.95556862506163</v>
      </c>
      <c r="K26" s="71">
        <v>5.7841114613057529</v>
      </c>
      <c r="L26" s="71">
        <v>22.508012031487034</v>
      </c>
      <c r="M26" s="71">
        <v>78.902095601404199</v>
      </c>
      <c r="N26" s="71">
        <v>75.683332768441986</v>
      </c>
      <c r="O26" s="71">
        <v>53.594796766576501</v>
      </c>
      <c r="P26" s="71">
        <v>56.79086621769676</v>
      </c>
      <c r="Q26" s="71">
        <v>3.5120428970631701</v>
      </c>
      <c r="R26" s="71">
        <v>0.44996738320197921</v>
      </c>
      <c r="S26" s="71">
        <v>8.384523065929999</v>
      </c>
      <c r="T26" s="72"/>
      <c r="U26" s="71">
        <v>8942264</v>
      </c>
      <c r="V26" s="71">
        <v>2444</v>
      </c>
      <c r="W26" s="71">
        <v>555</v>
      </c>
      <c r="X26" s="71">
        <v>19852</v>
      </c>
      <c r="Y26" s="71">
        <v>26204</v>
      </c>
      <c r="Z26" s="71">
        <v>39433</v>
      </c>
      <c r="AA26" s="71">
        <v>12222</v>
      </c>
      <c r="AB26" s="71">
        <v>60151</v>
      </c>
      <c r="AC26" s="71">
        <v>77381.999999999985</v>
      </c>
      <c r="AD26" s="71">
        <v>8.384523065929999</v>
      </c>
      <c r="AE26" s="72"/>
      <c r="AF26" s="71">
        <v>55900659.360965893</v>
      </c>
      <c r="AG26" s="71">
        <v>4019284.3224618412</v>
      </c>
      <c r="AH26" s="71">
        <v>3600824.9834546391</v>
      </c>
      <c r="AI26" s="71">
        <v>116082293.64371517</v>
      </c>
      <c r="AJ26" s="71">
        <v>101195784.92490301</v>
      </c>
      <c r="AK26" s="71">
        <v>0</v>
      </c>
      <c r="AL26" s="71">
        <v>0</v>
      </c>
      <c r="AM26" s="71">
        <v>7895654.1155271539</v>
      </c>
      <c r="AN26" s="71">
        <v>0</v>
      </c>
      <c r="AO26" s="71">
        <v>0</v>
      </c>
      <c r="AP26" s="71">
        <v>288694501.35102773</v>
      </c>
      <c r="AQ26" s="72"/>
      <c r="AR26" s="71">
        <v>2243</v>
      </c>
      <c r="AS26" s="71">
        <v>438</v>
      </c>
      <c r="AT26" s="71">
        <v>2</v>
      </c>
      <c r="AU26" s="71">
        <v>0</v>
      </c>
      <c r="AV26" s="71">
        <v>0</v>
      </c>
      <c r="AW26" s="71">
        <v>2</v>
      </c>
      <c r="AX26" s="71"/>
      <c r="AY26" s="72"/>
      <c r="AZ26" s="71">
        <v>10827.599999999969</v>
      </c>
      <c r="BA26" s="71">
        <v>79317.400000000023</v>
      </c>
      <c r="BB26" s="71">
        <v>7499.5</v>
      </c>
      <c r="BC26" s="71">
        <v>0</v>
      </c>
      <c r="BD26" s="71">
        <v>0</v>
      </c>
      <c r="BE26" s="71">
        <v>849</v>
      </c>
      <c r="BF26" s="71"/>
      <c r="BG26" s="72"/>
      <c r="BH26" s="71">
        <v>0</v>
      </c>
      <c r="BI26" s="71">
        <v>0</v>
      </c>
      <c r="BJ26" s="71">
        <v>3.1429999999999998</v>
      </c>
      <c r="BK26" s="71">
        <v>0</v>
      </c>
      <c r="BL26" s="71">
        <v>3.665</v>
      </c>
      <c r="BM26" s="71">
        <v>0</v>
      </c>
      <c r="BN26" s="72"/>
      <c r="BO26" s="71">
        <v>0</v>
      </c>
      <c r="BP26" s="71">
        <v>0</v>
      </c>
      <c r="BQ26" s="71">
        <v>1</v>
      </c>
      <c r="BR26" s="71">
        <v>0</v>
      </c>
      <c r="BS26" s="71">
        <v>1</v>
      </c>
      <c r="BT26" s="71">
        <v>0</v>
      </c>
      <c r="BU26"/>
      <c r="BV26" s="70">
        <v>6.8079999999999998</v>
      </c>
      <c r="BW26" s="70">
        <v>0</v>
      </c>
      <c r="BX26" s="70">
        <v>0</v>
      </c>
      <c r="BY26" s="70">
        <v>0</v>
      </c>
      <c r="BZ26" s="70">
        <v>0</v>
      </c>
      <c r="CA26" s="70">
        <v>0</v>
      </c>
      <c r="CB26" s="70">
        <v>0</v>
      </c>
      <c r="CC26" s="70">
        <v>0</v>
      </c>
      <c r="CD26" s="70">
        <v>0</v>
      </c>
    </row>
    <row r="27" spans="1:82">
      <c r="A27" s="70" t="s">
        <v>1705</v>
      </c>
      <c r="B27" s="70">
        <v>459</v>
      </c>
      <c r="C27" s="70">
        <v>19</v>
      </c>
      <c r="D27" s="70">
        <v>27</v>
      </c>
      <c r="E27" s="70">
        <v>2022</v>
      </c>
      <c r="F27" s="70" t="s">
        <v>161</v>
      </c>
      <c r="G27" s="1064" t="s">
        <v>1686</v>
      </c>
      <c r="H27" s="70" t="s">
        <v>1687</v>
      </c>
      <c r="I27" s="148"/>
      <c r="J27" s="71">
        <v>81.805474965876911</v>
      </c>
      <c r="K27" s="71">
        <v>5.2830204061365054</v>
      </c>
      <c r="L27" s="71">
        <v>22.826440763668092</v>
      </c>
      <c r="M27" s="71">
        <v>72.866948455885904</v>
      </c>
      <c r="N27" s="71">
        <v>77.939710132052838</v>
      </c>
      <c r="O27" s="71">
        <v>56.021503609951402</v>
      </c>
      <c r="P27" s="71">
        <v>54.052464402020021</v>
      </c>
      <c r="Q27" s="71">
        <v>3.4689643395724477</v>
      </c>
      <c r="R27" s="71">
        <v>0.61433733576173688</v>
      </c>
      <c r="S27" s="71">
        <v>8.2485710361599995</v>
      </c>
      <c r="T27" s="72"/>
      <c r="U27" s="71">
        <v>9471328</v>
      </c>
      <c r="V27" s="71">
        <v>2444</v>
      </c>
      <c r="W27" s="71">
        <v>555</v>
      </c>
      <c r="X27" s="71">
        <v>19852</v>
      </c>
      <c r="Y27" s="71">
        <v>26212</v>
      </c>
      <c r="Z27" s="71">
        <v>39162</v>
      </c>
      <c r="AA27" s="71">
        <v>11810</v>
      </c>
      <c r="AB27" s="71">
        <v>58926</v>
      </c>
      <c r="AC27" s="71">
        <v>106975.99999999997</v>
      </c>
      <c r="AD27" s="71">
        <v>8.2485710361599995</v>
      </c>
      <c r="AE27" s="72"/>
      <c r="AF27" s="71">
        <v>53245645.333208226</v>
      </c>
      <c r="AG27" s="71">
        <v>3948622.3559771227</v>
      </c>
      <c r="AH27" s="71">
        <v>5126079.4374757325</v>
      </c>
      <c r="AI27" s="71">
        <v>110790297.18561156</v>
      </c>
      <c r="AJ27" s="71">
        <v>113675111.40389404</v>
      </c>
      <c r="AK27" s="71">
        <v>0</v>
      </c>
      <c r="AL27" s="71">
        <v>0</v>
      </c>
      <c r="AM27" s="71">
        <v>7608954.9502336914</v>
      </c>
      <c r="AN27" s="71">
        <v>0</v>
      </c>
      <c r="AO27" s="71">
        <v>0</v>
      </c>
      <c r="AP27" s="71">
        <v>294394710.66640037</v>
      </c>
      <c r="AQ27" s="72"/>
      <c r="AR27" s="71">
        <v>2337</v>
      </c>
      <c r="AS27" s="71">
        <v>451</v>
      </c>
      <c r="AT27" s="71">
        <v>2</v>
      </c>
      <c r="AU27" s="71">
        <v>0</v>
      </c>
      <c r="AV27" s="71">
        <v>0</v>
      </c>
      <c r="AW27" s="71">
        <v>2</v>
      </c>
      <c r="AX27" s="71"/>
      <c r="AY27" s="72"/>
      <c r="AZ27" s="71">
        <v>11396.999999999964</v>
      </c>
      <c r="BA27" s="71">
        <v>79933.900000000023</v>
      </c>
      <c r="BB27" s="71">
        <v>7499.5</v>
      </c>
      <c r="BC27" s="71">
        <v>0</v>
      </c>
      <c r="BD27" s="71">
        <v>0</v>
      </c>
      <c r="BE27" s="71">
        <v>849</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1706</v>
      </c>
      <c r="B28" s="70">
        <v>459</v>
      </c>
      <c r="C28" s="70">
        <v>20</v>
      </c>
      <c r="D28" s="70">
        <v>27</v>
      </c>
      <c r="E28" s="70">
        <v>2023</v>
      </c>
      <c r="F28" s="70" t="s">
        <v>1539</v>
      </c>
      <c r="G28" s="70" t="s">
        <v>1686</v>
      </c>
      <c r="H28" s="70" t="s">
        <v>1687</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2425</v>
      </c>
      <c r="AS28" s="71">
        <v>461</v>
      </c>
      <c r="AT28" s="71">
        <v>2</v>
      </c>
      <c r="AU28" s="71">
        <v>0</v>
      </c>
      <c r="AV28" s="71">
        <v>0</v>
      </c>
      <c r="AW28" s="71">
        <v>2</v>
      </c>
      <c r="AX28" s="71"/>
      <c r="AY28" s="72"/>
      <c r="AZ28" s="71">
        <v>11934.69999999995</v>
      </c>
      <c r="BA28" s="71">
        <v>80429.300000000017</v>
      </c>
      <c r="BB28" s="71">
        <v>7499.5</v>
      </c>
      <c r="BC28" s="71">
        <v>0</v>
      </c>
      <c r="BD28" s="71">
        <v>0</v>
      </c>
      <c r="BE28" s="71">
        <v>849</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1707</v>
      </c>
      <c r="B29" s="70">
        <v>459</v>
      </c>
      <c r="C29" s="70">
        <v>21</v>
      </c>
      <c r="D29" s="70">
        <v>27</v>
      </c>
      <c r="E29" s="70">
        <v>2024</v>
      </c>
      <c r="F29" s="70" t="s">
        <v>1554</v>
      </c>
      <c r="G29" s="70" t="s">
        <v>1686</v>
      </c>
      <c r="H29" s="70" t="s">
        <v>1687</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1708</v>
      </c>
      <c r="B30" s="70">
        <v>188</v>
      </c>
      <c r="C30" s="70">
        <v>1</v>
      </c>
      <c r="D30" s="70">
        <v>12</v>
      </c>
      <c r="E30" s="70">
        <v>1990</v>
      </c>
      <c r="F30" s="70" t="s">
        <v>787</v>
      </c>
      <c r="G30" s="70" t="s">
        <v>1574</v>
      </c>
      <c r="H30" s="70" t="s">
        <v>1575</v>
      </c>
      <c r="I30" s="148"/>
      <c r="J30" s="71">
        <v>251.7687084334614</v>
      </c>
      <c r="K30" s="71">
        <v>16.636597978870611</v>
      </c>
      <c r="L30" s="71">
        <v>14.534241754001471</v>
      </c>
      <c r="M30" s="71">
        <v>35.938185401439277</v>
      </c>
      <c r="N30" s="71">
        <v>75.75040621424364</v>
      </c>
      <c r="O30" s="71">
        <v>41.302010758437</v>
      </c>
      <c r="P30" s="71">
        <v>40.624173554950239</v>
      </c>
      <c r="Q30" s="71">
        <v>3.2730358420080798</v>
      </c>
      <c r="R30" s="71">
        <v>1.656541676648791</v>
      </c>
      <c r="S30" s="71">
        <v>2.6652738355960248</v>
      </c>
      <c r="T30" s="72"/>
      <c r="U30" s="71">
        <v>7068772</v>
      </c>
      <c r="V30" s="71">
        <v>3044</v>
      </c>
      <c r="W30" s="71">
        <v>170</v>
      </c>
      <c r="X30" s="71">
        <v>12051</v>
      </c>
      <c r="Y30" s="71">
        <v>16205</v>
      </c>
      <c r="Z30" s="71">
        <v>16988</v>
      </c>
      <c r="AA30" s="71">
        <v>9864</v>
      </c>
      <c r="AB30" s="71">
        <v>53143</v>
      </c>
      <c r="AC30" s="71">
        <v>286916</v>
      </c>
      <c r="AD30" s="71">
        <v>2.6652738355960248</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1709</v>
      </c>
      <c r="B31" s="70">
        <v>189</v>
      </c>
      <c r="C31" s="70">
        <v>2</v>
      </c>
      <c r="D31" s="70">
        <v>12</v>
      </c>
      <c r="E31" s="70">
        <v>2005</v>
      </c>
      <c r="F31" s="70" t="s">
        <v>789</v>
      </c>
      <c r="G31" s="70" t="s">
        <v>1574</v>
      </c>
      <c r="H31" s="70" t="s">
        <v>1575</v>
      </c>
      <c r="I31" s="148"/>
      <c r="J31" s="71">
        <v>340.48204531607792</v>
      </c>
      <c r="K31" s="71">
        <v>8.2121231179310641</v>
      </c>
      <c r="L31" s="71">
        <v>13.73891586196083</v>
      </c>
      <c r="M31" s="71">
        <v>90.247907492825163</v>
      </c>
      <c r="N31" s="71">
        <v>122.14145639940971</v>
      </c>
      <c r="O31" s="71">
        <v>69.488148754085927</v>
      </c>
      <c r="P31" s="71">
        <v>62.672233300630502</v>
      </c>
      <c r="Q31" s="71">
        <v>3.6142166013474299</v>
      </c>
      <c r="R31" s="71">
        <v>5.0602447093443903</v>
      </c>
      <c r="S31" s="71">
        <v>6.5550888354865178</v>
      </c>
      <c r="T31" s="72"/>
      <c r="U31" s="71">
        <v>10515916</v>
      </c>
      <c r="V31" s="71">
        <v>2505</v>
      </c>
      <c r="W31" s="71">
        <v>122</v>
      </c>
      <c r="X31" s="71">
        <v>14656</v>
      </c>
      <c r="Y31" s="71">
        <v>24902</v>
      </c>
      <c r="Z31" s="71">
        <v>33074</v>
      </c>
      <c r="AA31" s="71">
        <v>12463</v>
      </c>
      <c r="AB31" s="71">
        <v>61347</v>
      </c>
      <c r="AC31" s="71">
        <v>894799.5</v>
      </c>
      <c r="AD31" s="71">
        <v>6.5550888354865178</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1710</v>
      </c>
      <c r="B32" s="70">
        <v>190</v>
      </c>
      <c r="C32" s="70">
        <v>3</v>
      </c>
      <c r="D32" s="70">
        <v>12</v>
      </c>
      <c r="E32" s="70">
        <v>2006</v>
      </c>
      <c r="F32" s="70" t="s">
        <v>790</v>
      </c>
      <c r="G32" s="70" t="s">
        <v>1574</v>
      </c>
      <c r="H32" s="70" t="s">
        <v>1575</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1711</v>
      </c>
      <c r="B33" s="70">
        <v>191</v>
      </c>
      <c r="C33" s="70">
        <v>4</v>
      </c>
      <c r="D33" s="70">
        <v>12</v>
      </c>
      <c r="E33" s="70">
        <v>2007</v>
      </c>
      <c r="F33" s="70" t="s">
        <v>791</v>
      </c>
      <c r="G33" s="70" t="s">
        <v>1574</v>
      </c>
      <c r="H33" s="70" t="s">
        <v>1575</v>
      </c>
      <c r="I33" s="148"/>
      <c r="J33" s="71">
        <v>358.01109198061909</v>
      </c>
      <c r="K33" s="71">
        <v>7.7303183406053897</v>
      </c>
      <c r="L33" s="71">
        <v>12.88480420228786</v>
      </c>
      <c r="M33" s="71">
        <v>89.557796436666138</v>
      </c>
      <c r="N33" s="71">
        <v>125.1327732624399</v>
      </c>
      <c r="O33" s="71">
        <v>67.11314719428016</v>
      </c>
      <c r="P33" s="71">
        <v>63.918078153823892</v>
      </c>
      <c r="Q33" s="71">
        <v>3.8172498944392599</v>
      </c>
      <c r="R33" s="71">
        <v>4.3667646000147968</v>
      </c>
      <c r="S33" s="71">
        <v>9.467419507999999</v>
      </c>
      <c r="T33" s="72"/>
      <c r="U33" s="71">
        <v>11757161</v>
      </c>
      <c r="V33" s="71">
        <v>2572</v>
      </c>
      <c r="W33" s="71">
        <v>157</v>
      </c>
      <c r="X33" s="71">
        <v>18217</v>
      </c>
      <c r="Y33" s="71">
        <v>25579</v>
      </c>
      <c r="Z33" s="71">
        <v>33207</v>
      </c>
      <c r="AA33" s="71">
        <v>12517</v>
      </c>
      <c r="AB33" s="71">
        <v>61367</v>
      </c>
      <c r="AC33" s="71">
        <v>794327.5</v>
      </c>
      <c r="AD33" s="71">
        <v>9.467419507999999</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1712</v>
      </c>
      <c r="B34" s="70">
        <v>192</v>
      </c>
      <c r="C34" s="70">
        <v>5</v>
      </c>
      <c r="D34" s="70">
        <v>12</v>
      </c>
      <c r="E34" s="70">
        <v>2008</v>
      </c>
      <c r="F34" s="70" t="s">
        <v>792</v>
      </c>
      <c r="G34" s="70" t="s">
        <v>1574</v>
      </c>
      <c r="H34" s="70" t="s">
        <v>1575</v>
      </c>
      <c r="I34" s="148"/>
      <c r="J34" s="71">
        <v>323.37281444894791</v>
      </c>
      <c r="K34" s="71">
        <v>6.7845716713541693</v>
      </c>
      <c r="L34" s="71">
        <v>11.12554213130295</v>
      </c>
      <c r="M34" s="71">
        <v>104.7912942026725</v>
      </c>
      <c r="N34" s="71">
        <v>128.45810556647729</v>
      </c>
      <c r="O34" s="71">
        <v>64.771079954865101</v>
      </c>
      <c r="P34" s="71">
        <v>63.406575408084791</v>
      </c>
      <c r="Q34" s="71">
        <v>3.7447095696816302</v>
      </c>
      <c r="R34" s="71">
        <v>3.59155858367067</v>
      </c>
      <c r="S34" s="71">
        <v>8.638717509400001</v>
      </c>
      <c r="T34" s="72"/>
      <c r="U34" s="71">
        <v>11157939</v>
      </c>
      <c r="V34" s="71">
        <v>2572</v>
      </c>
      <c r="W34" s="71">
        <v>157</v>
      </c>
      <c r="X34" s="71">
        <v>18217</v>
      </c>
      <c r="Y34" s="71">
        <v>25910</v>
      </c>
      <c r="Z34" s="71">
        <v>33173</v>
      </c>
      <c r="AA34" s="71">
        <v>12431</v>
      </c>
      <c r="AB34" s="71">
        <v>61191</v>
      </c>
      <c r="AC34" s="71">
        <v>678396</v>
      </c>
      <c r="AD34" s="71">
        <v>8.638717509400001</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1713</v>
      </c>
      <c r="B35" s="70">
        <v>193</v>
      </c>
      <c r="C35" s="70">
        <v>6</v>
      </c>
      <c r="D35" s="70">
        <v>12</v>
      </c>
      <c r="E35" s="70">
        <v>2009</v>
      </c>
      <c r="F35" s="70" t="s">
        <v>176</v>
      </c>
      <c r="G35" s="70" t="s">
        <v>1574</v>
      </c>
      <c r="H35" s="70" t="s">
        <v>1575</v>
      </c>
      <c r="I35" s="148"/>
      <c r="J35" s="71">
        <v>331.01396940423263</v>
      </c>
      <c r="K35" s="71">
        <v>5.8065724328125672</v>
      </c>
      <c r="L35" s="71">
        <v>24.797637880284121</v>
      </c>
      <c r="M35" s="71">
        <v>93.147402010916679</v>
      </c>
      <c r="N35" s="71">
        <v>111.7842927659883</v>
      </c>
      <c r="O35" s="71">
        <v>65.650636089203331</v>
      </c>
      <c r="P35" s="71">
        <v>60.699637683155913</v>
      </c>
      <c r="Q35" s="71">
        <v>3.5624932718131301</v>
      </c>
      <c r="R35" s="71">
        <v>3.1879866815518052</v>
      </c>
      <c r="S35" s="71">
        <v>9.0351681548599991</v>
      </c>
      <c r="T35" s="72"/>
      <c r="U35" s="71">
        <v>11534209</v>
      </c>
      <c r="V35" s="71">
        <v>2696</v>
      </c>
      <c r="W35" s="71">
        <v>401</v>
      </c>
      <c r="X35" s="71">
        <v>20450</v>
      </c>
      <c r="Y35" s="71">
        <v>26250</v>
      </c>
      <c r="Z35" s="71">
        <v>33188</v>
      </c>
      <c r="AA35" s="71">
        <v>12217</v>
      </c>
      <c r="AB35" s="71">
        <v>61109</v>
      </c>
      <c r="AC35" s="71">
        <v>587462</v>
      </c>
      <c r="AD35" s="71">
        <v>9.0351681548599991</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17.34</v>
      </c>
      <c r="BK35" s="71">
        <v>3.99</v>
      </c>
      <c r="BL35" s="71">
        <v>29.949000000000002</v>
      </c>
      <c r="BM35" s="71">
        <v>0</v>
      </c>
      <c r="BN35" s="72"/>
      <c r="BO35" s="71">
        <v>0</v>
      </c>
      <c r="BP35" s="71">
        <v>0</v>
      </c>
      <c r="BQ35" s="71">
        <v>3</v>
      </c>
      <c r="BR35" s="71">
        <v>1</v>
      </c>
      <c r="BS35" s="71">
        <v>3</v>
      </c>
      <c r="BT35" s="71">
        <v>0</v>
      </c>
      <c r="BU35"/>
      <c r="BV35" s="70">
        <v>31.08</v>
      </c>
      <c r="BW35" s="70">
        <v>0</v>
      </c>
      <c r="BX35" s="70">
        <v>20.199000000000002</v>
      </c>
      <c r="BY35" s="70">
        <v>0</v>
      </c>
      <c r="BZ35" s="70">
        <v>0</v>
      </c>
      <c r="CA35" s="70">
        <v>0</v>
      </c>
      <c r="CB35" s="70">
        <v>0</v>
      </c>
      <c r="CC35" s="70">
        <v>0</v>
      </c>
      <c r="CD35" s="70">
        <v>0</v>
      </c>
    </row>
    <row r="36" spans="1:82">
      <c r="A36" s="70" t="s">
        <v>1714</v>
      </c>
      <c r="B36" s="70">
        <v>194</v>
      </c>
      <c r="C36" s="70">
        <v>7</v>
      </c>
      <c r="D36" s="70">
        <v>12</v>
      </c>
      <c r="E36" s="70">
        <v>2010</v>
      </c>
      <c r="F36" s="70" t="s">
        <v>177</v>
      </c>
      <c r="G36" s="70" t="s">
        <v>1574</v>
      </c>
      <c r="H36" s="70" t="s">
        <v>1575</v>
      </c>
      <c r="I36" s="148"/>
      <c r="J36" s="71">
        <v>274.9074681696278</v>
      </c>
      <c r="K36" s="71">
        <v>6.0557105338539197</v>
      </c>
      <c r="L36" s="71">
        <v>22.575825398119228</v>
      </c>
      <c r="M36" s="71">
        <v>83.379915866863328</v>
      </c>
      <c r="N36" s="71">
        <v>110.8041620753076</v>
      </c>
      <c r="O36" s="71">
        <v>65.748656595521041</v>
      </c>
      <c r="P36" s="71">
        <v>63.049290357122757</v>
      </c>
      <c r="Q36" s="71">
        <v>3.7037545843868398</v>
      </c>
      <c r="R36" s="71">
        <v>3.1887394662760009</v>
      </c>
      <c r="S36" s="71">
        <v>11.71352087028</v>
      </c>
      <c r="T36" s="72"/>
      <c r="U36" s="71">
        <v>10723088</v>
      </c>
      <c r="V36" s="71">
        <v>2696</v>
      </c>
      <c r="W36" s="71">
        <v>401</v>
      </c>
      <c r="X36" s="71">
        <v>20450</v>
      </c>
      <c r="Y36" s="71">
        <v>26463</v>
      </c>
      <c r="Z36" s="71">
        <v>33392</v>
      </c>
      <c r="AA36" s="71">
        <v>12373</v>
      </c>
      <c r="AB36" s="71">
        <v>60878</v>
      </c>
      <c r="AC36" s="71">
        <v>556845</v>
      </c>
      <c r="AD36" s="71">
        <v>11.71352087028</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14.952999999999999</v>
      </c>
      <c r="BK36" s="71">
        <v>1.34</v>
      </c>
      <c r="BL36" s="71">
        <v>32.89</v>
      </c>
      <c r="BM36" s="71">
        <v>0</v>
      </c>
      <c r="BN36" s="72"/>
      <c r="BO36" s="71">
        <v>0</v>
      </c>
      <c r="BP36" s="71">
        <v>0</v>
      </c>
      <c r="BQ36" s="71">
        <v>3</v>
      </c>
      <c r="BR36" s="71">
        <v>1</v>
      </c>
      <c r="BS36" s="71">
        <v>3</v>
      </c>
      <c r="BT36" s="71">
        <v>0</v>
      </c>
      <c r="BU36"/>
      <c r="BV36" s="70">
        <v>24.463000000000001</v>
      </c>
      <c r="BW36" s="70">
        <v>6.4850000000000003</v>
      </c>
      <c r="BX36" s="70">
        <v>18.234999999999999</v>
      </c>
      <c r="BY36" s="70">
        <v>0</v>
      </c>
      <c r="BZ36" s="70">
        <v>0</v>
      </c>
      <c r="CA36" s="70">
        <v>0</v>
      </c>
      <c r="CB36" s="70">
        <v>0</v>
      </c>
      <c r="CC36" s="70">
        <v>0</v>
      </c>
      <c r="CD36" s="70">
        <v>0</v>
      </c>
    </row>
    <row r="37" spans="1:82">
      <c r="A37" s="70" t="s">
        <v>1715</v>
      </c>
      <c r="B37" s="70">
        <v>195</v>
      </c>
      <c r="C37" s="70">
        <v>8</v>
      </c>
      <c r="D37" s="70">
        <v>12</v>
      </c>
      <c r="E37" s="70">
        <v>2011</v>
      </c>
      <c r="F37" s="70" t="s">
        <v>178</v>
      </c>
      <c r="G37" s="70" t="s">
        <v>1574</v>
      </c>
      <c r="H37" s="70" t="s">
        <v>1575</v>
      </c>
      <c r="I37" s="148"/>
      <c r="J37" s="71">
        <v>230.09813018029439</v>
      </c>
      <c r="K37" s="71">
        <v>8.4851768598859927</v>
      </c>
      <c r="L37" s="71">
        <v>21.064890080375761</v>
      </c>
      <c r="M37" s="71">
        <v>105.3322755416753</v>
      </c>
      <c r="N37" s="71">
        <v>134.08325292534099</v>
      </c>
      <c r="O37" s="71">
        <v>65.720826661843418</v>
      </c>
      <c r="P37" s="71">
        <v>61.816134065509317</v>
      </c>
      <c r="Q37" s="71">
        <v>4.25385156596976</v>
      </c>
      <c r="R37" s="71">
        <v>3.4881058006310122</v>
      </c>
      <c r="S37" s="71">
        <v>7.2841409123999989</v>
      </c>
      <c r="T37" s="72"/>
      <c r="U37" s="71">
        <v>8452855</v>
      </c>
      <c r="V37" s="71">
        <v>2696</v>
      </c>
      <c r="W37" s="71">
        <v>401</v>
      </c>
      <c r="X37" s="71">
        <v>20450</v>
      </c>
      <c r="Y37" s="71">
        <v>26604</v>
      </c>
      <c r="Z37" s="71">
        <v>34103</v>
      </c>
      <c r="AA37" s="71">
        <v>12492</v>
      </c>
      <c r="AB37" s="71">
        <v>60616</v>
      </c>
      <c r="AC37" s="71">
        <v>608115.5</v>
      </c>
      <c r="AD37" s="71">
        <v>7.2841409123999989</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2.8010000000000002</v>
      </c>
      <c r="BK37" s="71">
        <v>1.264</v>
      </c>
      <c r="BL37" s="71">
        <v>18.112000000000002</v>
      </c>
      <c r="BM37" s="71">
        <v>0</v>
      </c>
      <c r="BN37" s="72"/>
      <c r="BO37" s="71">
        <v>0</v>
      </c>
      <c r="BP37" s="71">
        <v>0</v>
      </c>
      <c r="BQ37" s="71">
        <v>1</v>
      </c>
      <c r="BR37" s="71">
        <v>1</v>
      </c>
      <c r="BS37" s="71">
        <v>4</v>
      </c>
      <c r="BT37" s="71">
        <v>0</v>
      </c>
      <c r="BU37"/>
      <c r="BV37" s="70">
        <v>22.177</v>
      </c>
      <c r="BW37" s="70">
        <v>0</v>
      </c>
      <c r="BX37" s="70">
        <v>0</v>
      </c>
      <c r="BY37" s="70">
        <v>0</v>
      </c>
      <c r="BZ37" s="70">
        <v>0</v>
      </c>
      <c r="CA37" s="70">
        <v>0</v>
      </c>
      <c r="CB37" s="70">
        <v>0</v>
      </c>
      <c r="CC37" s="70">
        <v>0</v>
      </c>
      <c r="CD37" s="70">
        <v>0</v>
      </c>
    </row>
    <row r="38" spans="1:82">
      <c r="A38" s="70" t="s">
        <v>1716</v>
      </c>
      <c r="B38" s="70">
        <v>196</v>
      </c>
      <c r="C38" s="70">
        <v>9</v>
      </c>
      <c r="D38" s="70">
        <v>12</v>
      </c>
      <c r="E38" s="70">
        <v>2012</v>
      </c>
      <c r="F38" s="70" t="s">
        <v>179</v>
      </c>
      <c r="G38" s="70" t="s">
        <v>1574</v>
      </c>
      <c r="H38" s="70" t="s">
        <v>1575</v>
      </c>
      <c r="I38" s="148"/>
      <c r="J38" s="71">
        <v>268.71192843233513</v>
      </c>
      <c r="K38" s="71">
        <v>9.5588799055745124</v>
      </c>
      <c r="L38" s="71">
        <v>21.253847709870399</v>
      </c>
      <c r="M38" s="71">
        <v>130.82235154663201</v>
      </c>
      <c r="N38" s="71">
        <v>148.93608449737579</v>
      </c>
      <c r="O38" s="71">
        <v>65.926381258998916</v>
      </c>
      <c r="P38" s="71">
        <v>62.516200066407592</v>
      </c>
      <c r="Q38" s="71">
        <v>4.6058648554565904</v>
      </c>
      <c r="R38" s="71">
        <v>3.752353654507818</v>
      </c>
      <c r="S38" s="71">
        <v>9.3993956978999993</v>
      </c>
      <c r="T38" s="72"/>
      <c r="U38" s="71">
        <v>9458117</v>
      </c>
      <c r="V38" s="71">
        <v>2696</v>
      </c>
      <c r="W38" s="71">
        <v>401</v>
      </c>
      <c r="X38" s="71">
        <v>20450</v>
      </c>
      <c r="Y38" s="71">
        <v>26901</v>
      </c>
      <c r="Z38" s="71">
        <v>34481</v>
      </c>
      <c r="AA38" s="71">
        <v>12562</v>
      </c>
      <c r="AB38" s="71">
        <v>60408</v>
      </c>
      <c r="AC38" s="71">
        <v>637240.5</v>
      </c>
      <c r="AD38" s="71">
        <v>9.3993956978999993</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6.0049999999999999</v>
      </c>
      <c r="BK38" s="71">
        <v>0</v>
      </c>
      <c r="BL38" s="71">
        <v>18.333000000000002</v>
      </c>
      <c r="BM38" s="71">
        <v>0</v>
      </c>
      <c r="BN38" s="72"/>
      <c r="BO38" s="71">
        <v>0</v>
      </c>
      <c r="BP38" s="71">
        <v>0</v>
      </c>
      <c r="BQ38" s="71">
        <v>2</v>
      </c>
      <c r="BR38" s="71">
        <v>0</v>
      </c>
      <c r="BS38" s="71">
        <v>3</v>
      </c>
      <c r="BT38" s="71">
        <v>0</v>
      </c>
      <c r="BU38"/>
      <c r="BV38" s="70">
        <v>24.338000000000001</v>
      </c>
      <c r="BW38" s="70">
        <v>0</v>
      </c>
      <c r="BX38" s="70">
        <v>0</v>
      </c>
      <c r="BY38" s="70">
        <v>0</v>
      </c>
      <c r="BZ38" s="70">
        <v>0</v>
      </c>
      <c r="CA38" s="70">
        <v>0</v>
      </c>
      <c r="CB38" s="70">
        <v>0</v>
      </c>
      <c r="CC38" s="70">
        <v>0</v>
      </c>
      <c r="CD38" s="70">
        <v>0</v>
      </c>
    </row>
    <row r="39" spans="1:82">
      <c r="A39" s="70" t="s">
        <v>1717</v>
      </c>
      <c r="B39" s="70">
        <v>197</v>
      </c>
      <c r="C39" s="70">
        <v>10</v>
      </c>
      <c r="D39" s="70">
        <v>12</v>
      </c>
      <c r="E39" s="70">
        <v>2013</v>
      </c>
      <c r="F39" s="70" t="s">
        <v>180</v>
      </c>
      <c r="G39" s="70" t="s">
        <v>1574</v>
      </c>
      <c r="H39" s="70" t="s">
        <v>1575</v>
      </c>
      <c r="I39" s="148"/>
      <c r="J39" s="71">
        <v>308.40476939377851</v>
      </c>
      <c r="K39" s="71">
        <v>7.900446846977359</v>
      </c>
      <c r="L39" s="71">
        <v>18.768823428177221</v>
      </c>
      <c r="M39" s="71">
        <v>121.6679146654635</v>
      </c>
      <c r="N39" s="71">
        <v>144.71446488608709</v>
      </c>
      <c r="O39" s="71">
        <v>63.937795568618647</v>
      </c>
      <c r="P39" s="71">
        <v>63.840750896160088</v>
      </c>
      <c r="Q39" s="71">
        <v>4.6402106593669101</v>
      </c>
      <c r="R39" s="71">
        <v>4.3009303039628008</v>
      </c>
      <c r="S39" s="71">
        <v>8.2439398032</v>
      </c>
      <c r="T39" s="72"/>
      <c r="U39" s="71">
        <v>11052849</v>
      </c>
      <c r="V39" s="71">
        <v>2696</v>
      </c>
      <c r="W39" s="71">
        <v>401</v>
      </c>
      <c r="X39" s="71">
        <v>20450</v>
      </c>
      <c r="Y39" s="71">
        <v>26971</v>
      </c>
      <c r="Z39" s="71">
        <v>34934</v>
      </c>
      <c r="AA39" s="71">
        <v>12780</v>
      </c>
      <c r="AB39" s="71">
        <v>59986</v>
      </c>
      <c r="AC39" s="71">
        <v>712973</v>
      </c>
      <c r="AD39" s="71">
        <v>8.2439398032</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7.8029999999999999</v>
      </c>
      <c r="BK39" s="71">
        <v>31.803000000000001</v>
      </c>
      <c r="BL39" s="71">
        <v>39.120999999999995</v>
      </c>
      <c r="BM39" s="71">
        <v>0</v>
      </c>
      <c r="BN39" s="72"/>
      <c r="BO39" s="71">
        <v>0</v>
      </c>
      <c r="BP39" s="71">
        <v>0</v>
      </c>
      <c r="BQ39" s="71">
        <v>2</v>
      </c>
      <c r="BR39" s="71">
        <v>1</v>
      </c>
      <c r="BS39" s="71">
        <v>4</v>
      </c>
      <c r="BT39" s="71">
        <v>0</v>
      </c>
      <c r="BU39"/>
      <c r="BV39" s="70">
        <v>53.569000000000003</v>
      </c>
      <c r="BW39" s="70">
        <v>4.0650000000000004</v>
      </c>
      <c r="BX39" s="70">
        <v>12.676</v>
      </c>
      <c r="BY39" s="70">
        <v>8.4169999999999998</v>
      </c>
      <c r="BZ39" s="70">
        <v>0</v>
      </c>
      <c r="CA39" s="70">
        <v>0</v>
      </c>
      <c r="CB39" s="70">
        <v>0</v>
      </c>
      <c r="CC39" s="70">
        <v>0</v>
      </c>
      <c r="CD39" s="70">
        <v>0</v>
      </c>
    </row>
    <row r="40" spans="1:82">
      <c r="A40" s="70" t="s">
        <v>1718</v>
      </c>
      <c r="B40" s="70">
        <v>198</v>
      </c>
      <c r="C40" s="70">
        <v>11</v>
      </c>
      <c r="D40" s="70">
        <v>12</v>
      </c>
      <c r="E40" s="70">
        <v>2014</v>
      </c>
      <c r="F40" s="70" t="s">
        <v>181</v>
      </c>
      <c r="G40" s="70" t="s">
        <v>1574</v>
      </c>
      <c r="H40" s="70" t="s">
        <v>1575</v>
      </c>
      <c r="I40" s="148"/>
      <c r="J40" s="71">
        <v>282.88679603284288</v>
      </c>
      <c r="K40" s="71">
        <v>7.8549524518383658</v>
      </c>
      <c r="L40" s="71">
        <v>13.618359393983219</v>
      </c>
      <c r="M40" s="71">
        <v>129.22236146070259</v>
      </c>
      <c r="N40" s="71">
        <v>153.30779635272711</v>
      </c>
      <c r="O40" s="71">
        <v>60.708561509963047</v>
      </c>
      <c r="P40" s="71">
        <v>65.347576368694718</v>
      </c>
      <c r="Q40" s="71">
        <v>4.4056940756163803</v>
      </c>
      <c r="R40" s="71">
        <v>5.5575049774602494</v>
      </c>
      <c r="S40" s="71">
        <v>0</v>
      </c>
      <c r="T40" s="72"/>
      <c r="U40" s="71">
        <v>11259778</v>
      </c>
      <c r="V40" s="71">
        <v>2329</v>
      </c>
      <c r="W40" s="71">
        <v>297</v>
      </c>
      <c r="X40" s="71">
        <v>20649</v>
      </c>
      <c r="Y40" s="71">
        <v>26984</v>
      </c>
      <c r="Z40" s="71">
        <v>34935</v>
      </c>
      <c r="AA40" s="71">
        <v>13014</v>
      </c>
      <c r="AB40" s="71">
        <v>59362</v>
      </c>
      <c r="AC40" s="71">
        <v>924174.5</v>
      </c>
      <c r="AD40" s="71">
        <v>0</v>
      </c>
      <c r="AE40" s="72"/>
      <c r="AF40" s="71"/>
      <c r="AG40" s="71"/>
      <c r="AH40" s="71"/>
      <c r="AI40" s="71"/>
      <c r="AJ40" s="71"/>
      <c r="AK40" s="71"/>
      <c r="AL40" s="71"/>
      <c r="AM40" s="71"/>
      <c r="AN40" s="71"/>
      <c r="AO40" s="71"/>
      <c r="AP40" s="71"/>
      <c r="AQ40" s="72"/>
      <c r="AR40" s="71">
        <v>325</v>
      </c>
      <c r="AS40" s="71">
        <v>23</v>
      </c>
      <c r="AT40" s="71">
        <v>6</v>
      </c>
      <c r="AU40" s="71">
        <v>0</v>
      </c>
      <c r="AV40" s="71">
        <v>0</v>
      </c>
      <c r="AW40" s="71">
        <v>0</v>
      </c>
      <c r="AX40" s="71"/>
      <c r="AY40" s="72"/>
      <c r="AZ40" s="71">
        <v>1261.9179999999999</v>
      </c>
      <c r="BA40" s="71">
        <v>5384.8</v>
      </c>
      <c r="BB40" s="71">
        <v>9780</v>
      </c>
      <c r="BC40" s="71">
        <v>0</v>
      </c>
      <c r="BD40" s="71">
        <v>0</v>
      </c>
      <c r="BE40" s="71">
        <v>0</v>
      </c>
      <c r="BF40" s="71"/>
      <c r="BG40" s="72"/>
      <c r="BH40" s="71">
        <v>0</v>
      </c>
      <c r="BI40" s="71">
        <v>0</v>
      </c>
      <c r="BJ40" s="71">
        <v>17.638999999999999</v>
      </c>
      <c r="BK40" s="71">
        <v>23.550999999999998</v>
      </c>
      <c r="BL40" s="71">
        <v>40.203000000000003</v>
      </c>
      <c r="BM40" s="71">
        <v>0</v>
      </c>
      <c r="BN40" s="72"/>
      <c r="BO40" s="71">
        <v>0</v>
      </c>
      <c r="BP40" s="71">
        <v>0</v>
      </c>
      <c r="BQ40" s="71">
        <v>3</v>
      </c>
      <c r="BR40" s="71">
        <v>1</v>
      </c>
      <c r="BS40" s="71">
        <v>4</v>
      </c>
      <c r="BT40" s="71">
        <v>0</v>
      </c>
      <c r="BU40"/>
      <c r="BV40" s="70">
        <v>60.371000000000002</v>
      </c>
      <c r="BW40" s="70">
        <v>6.077</v>
      </c>
      <c r="BX40" s="70">
        <v>14.945</v>
      </c>
      <c r="BY40" s="70">
        <v>0</v>
      </c>
      <c r="BZ40" s="70">
        <v>0</v>
      </c>
      <c r="CA40" s="70">
        <v>0</v>
      </c>
      <c r="CB40" s="70">
        <v>0</v>
      </c>
      <c r="CC40" s="70">
        <v>0</v>
      </c>
      <c r="CD40" s="70">
        <v>0</v>
      </c>
    </row>
    <row r="41" spans="1:82">
      <c r="A41" s="70" t="s">
        <v>1719</v>
      </c>
      <c r="B41" s="70">
        <v>199</v>
      </c>
      <c r="C41" s="70">
        <v>12</v>
      </c>
      <c r="D41" s="70">
        <v>12</v>
      </c>
      <c r="E41" s="70">
        <v>2015</v>
      </c>
      <c r="F41" s="70" t="s">
        <v>182</v>
      </c>
      <c r="G41" s="70" t="s">
        <v>1574</v>
      </c>
      <c r="H41" s="70" t="s">
        <v>1575</v>
      </c>
      <c r="I41" s="148"/>
      <c r="J41" s="71">
        <v>287.66539326787068</v>
      </c>
      <c r="K41" s="71">
        <v>7.5320828571061176</v>
      </c>
      <c r="L41" s="71">
        <v>14.334743980257731</v>
      </c>
      <c r="M41" s="71">
        <v>125.0320474754258</v>
      </c>
      <c r="N41" s="71">
        <v>142.1763670319574</v>
      </c>
      <c r="O41" s="71">
        <v>60.374286003875291</v>
      </c>
      <c r="P41" s="71">
        <v>65.142914666387213</v>
      </c>
      <c r="Q41" s="71">
        <v>4.3012659079505804</v>
      </c>
      <c r="R41" s="71">
        <v>5.641331083819499</v>
      </c>
      <c r="S41" s="71">
        <v>8.6566065262000009</v>
      </c>
      <c r="T41" s="72"/>
      <c r="U41" s="71">
        <v>11479872</v>
      </c>
      <c r="V41" s="71">
        <v>2329</v>
      </c>
      <c r="W41" s="71">
        <v>297</v>
      </c>
      <c r="X41" s="71">
        <v>20649</v>
      </c>
      <c r="Y41" s="71">
        <v>27189</v>
      </c>
      <c r="Z41" s="71">
        <v>35077</v>
      </c>
      <c r="AA41" s="71">
        <v>12963</v>
      </c>
      <c r="AB41" s="71">
        <v>59202</v>
      </c>
      <c r="AC41" s="71">
        <v>964293.5</v>
      </c>
      <c r="AD41" s="71">
        <v>8.6566065262000009</v>
      </c>
      <c r="AE41" s="72"/>
      <c r="AF41" s="71">
        <v>88593622.708416149</v>
      </c>
      <c r="AG41" s="71">
        <v>5018023.245280006</v>
      </c>
      <c r="AH41" s="71">
        <v>1853509.122135109</v>
      </c>
      <c r="AI41" s="71">
        <v>131329315.9600075</v>
      </c>
      <c r="AJ41" s="71">
        <v>120421375.79730719</v>
      </c>
      <c r="AK41" s="71">
        <v>0</v>
      </c>
      <c r="AL41" s="71">
        <v>0</v>
      </c>
      <c r="AM41" s="71">
        <v>8113385.7569503607</v>
      </c>
      <c r="AN41" s="71">
        <v>0</v>
      </c>
      <c r="AO41" s="71">
        <v>0</v>
      </c>
      <c r="AP41" s="71">
        <v>355329232.59009635</v>
      </c>
      <c r="AQ41" s="72"/>
      <c r="AR41" s="71">
        <v>349</v>
      </c>
      <c r="AS41" s="71">
        <v>33</v>
      </c>
      <c r="AT41" s="71">
        <v>6</v>
      </c>
      <c r="AU41" s="71">
        <v>0</v>
      </c>
      <c r="AV41" s="71">
        <v>0</v>
      </c>
      <c r="AW41" s="71">
        <v>0</v>
      </c>
      <c r="AX41" s="71"/>
      <c r="AY41" s="72"/>
      <c r="AZ41" s="71">
        <v>1384.6379999999999</v>
      </c>
      <c r="BA41" s="71">
        <v>8420.2000000000007</v>
      </c>
      <c r="BB41" s="71">
        <v>9780</v>
      </c>
      <c r="BC41" s="71">
        <v>0</v>
      </c>
      <c r="BD41" s="71">
        <v>0</v>
      </c>
      <c r="BE41" s="71">
        <v>0</v>
      </c>
      <c r="BF41" s="71"/>
      <c r="BG41" s="72"/>
      <c r="BH41" s="71">
        <v>0</v>
      </c>
      <c r="BI41" s="71">
        <v>0</v>
      </c>
      <c r="BJ41" s="71">
        <v>15.420999999999999</v>
      </c>
      <c r="BK41" s="71">
        <v>20.527000000000001</v>
      </c>
      <c r="BL41" s="71">
        <v>44.036999999999999</v>
      </c>
      <c r="BM41" s="71">
        <v>0</v>
      </c>
      <c r="BN41" s="72"/>
      <c r="BO41" s="71">
        <v>0</v>
      </c>
      <c r="BP41" s="71">
        <v>0</v>
      </c>
      <c r="BQ41" s="71">
        <v>3</v>
      </c>
      <c r="BR41" s="71">
        <v>1</v>
      </c>
      <c r="BS41" s="71">
        <v>4</v>
      </c>
      <c r="BT41" s="71">
        <v>0</v>
      </c>
      <c r="BU41"/>
      <c r="BV41" s="70">
        <v>56.588999999999999</v>
      </c>
      <c r="BW41" s="70">
        <v>6.76</v>
      </c>
      <c r="BX41" s="70">
        <v>16.635999999999999</v>
      </c>
      <c r="BY41" s="70">
        <v>0</v>
      </c>
      <c r="BZ41" s="70">
        <v>0</v>
      </c>
      <c r="CA41" s="70">
        <v>0</v>
      </c>
      <c r="CB41" s="70">
        <v>0</v>
      </c>
      <c r="CC41" s="70">
        <v>0</v>
      </c>
      <c r="CD41" s="70">
        <v>0</v>
      </c>
    </row>
    <row r="42" spans="1:82">
      <c r="A42" s="70" t="s">
        <v>1720</v>
      </c>
      <c r="B42" s="70">
        <v>200</v>
      </c>
      <c r="C42" s="70">
        <v>13</v>
      </c>
      <c r="D42" s="70">
        <v>12</v>
      </c>
      <c r="E42" s="70">
        <v>2016</v>
      </c>
      <c r="F42" s="70" t="s">
        <v>155</v>
      </c>
      <c r="G42" s="70" t="s">
        <v>1574</v>
      </c>
      <c r="H42" s="70" t="s">
        <v>1575</v>
      </c>
      <c r="I42" s="148"/>
      <c r="J42" s="71">
        <v>286.65355875637113</v>
      </c>
      <c r="K42" s="71">
        <v>7.1048484907691849</v>
      </c>
      <c r="L42" s="71">
        <v>15.414840763038368</v>
      </c>
      <c r="M42" s="71">
        <v>107.20048028035727</v>
      </c>
      <c r="N42" s="71">
        <v>145.54648246777998</v>
      </c>
      <c r="O42" s="71">
        <v>59.722746001772798</v>
      </c>
      <c r="P42" s="71">
        <v>71.224004831396059</v>
      </c>
      <c r="Q42" s="71">
        <v>4.1637580418344928</v>
      </c>
      <c r="R42" s="71">
        <v>5.5598644675731386</v>
      </c>
      <c r="S42" s="71">
        <v>8.9786737194000015</v>
      </c>
      <c r="T42" s="72"/>
      <c r="U42" s="71">
        <v>10888852</v>
      </c>
      <c r="V42" s="71">
        <v>2329</v>
      </c>
      <c r="W42" s="71">
        <v>297</v>
      </c>
      <c r="X42" s="71">
        <v>20649</v>
      </c>
      <c r="Y42" s="71">
        <v>27370</v>
      </c>
      <c r="Z42" s="71">
        <v>35125</v>
      </c>
      <c r="AA42" s="71">
        <v>14659</v>
      </c>
      <c r="AB42" s="71">
        <v>58950</v>
      </c>
      <c r="AC42" s="71">
        <v>949570.12264653912</v>
      </c>
      <c r="AD42" s="71">
        <v>8.9786737194000015</v>
      </c>
      <c r="AE42" s="72"/>
      <c r="AF42" s="71">
        <v>89827539.873163983</v>
      </c>
      <c r="AG42" s="71">
        <v>4783202.3924212651</v>
      </c>
      <c r="AH42" s="71">
        <v>1570940.3137890149</v>
      </c>
      <c r="AI42" s="71">
        <v>131092841.4438764</v>
      </c>
      <c r="AJ42" s="71">
        <v>120409670.1377029</v>
      </c>
      <c r="AK42" s="71">
        <v>0</v>
      </c>
      <c r="AL42" s="71">
        <v>0</v>
      </c>
      <c r="AM42" s="71">
        <v>8085126.6879772423</v>
      </c>
      <c r="AN42" s="71">
        <v>0</v>
      </c>
      <c r="AO42" s="71">
        <v>0</v>
      </c>
      <c r="AP42" s="71">
        <v>355769320.84893084</v>
      </c>
      <c r="AQ42" s="72"/>
      <c r="AR42" s="71">
        <v>379</v>
      </c>
      <c r="AS42" s="71">
        <v>35</v>
      </c>
      <c r="AT42" s="71">
        <v>6</v>
      </c>
      <c r="AU42" s="71">
        <v>0</v>
      </c>
      <c r="AV42" s="71">
        <v>0</v>
      </c>
      <c r="AW42" s="71">
        <v>0</v>
      </c>
      <c r="AX42" s="71"/>
      <c r="AY42" s="72"/>
      <c r="AZ42" s="71">
        <v>1511.2380000000001</v>
      </c>
      <c r="BA42" s="71">
        <v>8510.2000000000007</v>
      </c>
      <c r="BB42" s="71">
        <v>9780</v>
      </c>
      <c r="BC42" s="71">
        <v>0</v>
      </c>
      <c r="BD42" s="71">
        <v>0</v>
      </c>
      <c r="BE42" s="71">
        <v>0</v>
      </c>
      <c r="BF42" s="71"/>
      <c r="BG42" s="72"/>
      <c r="BH42" s="71">
        <v>0</v>
      </c>
      <c r="BI42" s="71">
        <v>0</v>
      </c>
      <c r="BJ42" s="71">
        <v>13.712999999999999</v>
      </c>
      <c r="BK42" s="71">
        <v>25.02</v>
      </c>
      <c r="BL42" s="71">
        <v>40.024000000000001</v>
      </c>
      <c r="BM42" s="71">
        <v>0</v>
      </c>
      <c r="BN42" s="72"/>
      <c r="BO42" s="71">
        <v>0</v>
      </c>
      <c r="BP42" s="71">
        <v>0</v>
      </c>
      <c r="BQ42" s="71">
        <v>3</v>
      </c>
      <c r="BR42" s="71">
        <v>1</v>
      </c>
      <c r="BS42" s="71">
        <v>4</v>
      </c>
      <c r="BT42" s="71">
        <v>0</v>
      </c>
      <c r="BU42"/>
      <c r="BV42" s="70">
        <v>58.527999999999999</v>
      </c>
      <c r="BW42" s="70">
        <v>7.1849999999999996</v>
      </c>
      <c r="BX42" s="70">
        <v>13.044</v>
      </c>
      <c r="BY42" s="70">
        <v>0</v>
      </c>
      <c r="BZ42" s="70">
        <v>0</v>
      </c>
      <c r="CA42" s="70">
        <v>0</v>
      </c>
      <c r="CB42" s="70">
        <v>0</v>
      </c>
      <c r="CC42" s="70">
        <v>0</v>
      </c>
      <c r="CD42" s="70">
        <v>0</v>
      </c>
    </row>
    <row r="43" spans="1:82">
      <c r="A43" s="70" t="s">
        <v>1721</v>
      </c>
      <c r="B43" s="70">
        <v>201</v>
      </c>
      <c r="C43" s="70">
        <v>14</v>
      </c>
      <c r="D43" s="70">
        <v>12</v>
      </c>
      <c r="E43" s="70">
        <v>2017</v>
      </c>
      <c r="F43" s="70" t="s">
        <v>156</v>
      </c>
      <c r="G43" s="70" t="s">
        <v>1574</v>
      </c>
      <c r="H43" s="70" t="s">
        <v>1575</v>
      </c>
      <c r="I43" s="148"/>
      <c r="J43" s="71">
        <v>333.03595166023717</v>
      </c>
      <c r="K43" s="71">
        <v>7.260091362697767</v>
      </c>
      <c r="L43" s="71">
        <v>13.915131753861862</v>
      </c>
      <c r="M43" s="71">
        <v>107.48884640841278</v>
      </c>
      <c r="N43" s="71">
        <v>142.60776505989369</v>
      </c>
      <c r="O43" s="71">
        <v>59.057634284532334</v>
      </c>
      <c r="P43" s="71">
        <v>70.796965912290162</v>
      </c>
      <c r="Q43" s="71">
        <v>3.9958470786043501</v>
      </c>
      <c r="R43" s="71">
        <v>5.5115488177288254</v>
      </c>
      <c r="S43" s="71">
        <v>9.6821720128599988</v>
      </c>
      <c r="T43" s="72"/>
      <c r="U43" s="71">
        <v>12448090</v>
      </c>
      <c r="V43" s="71">
        <v>2329</v>
      </c>
      <c r="W43" s="71">
        <v>297</v>
      </c>
      <c r="X43" s="71">
        <v>20649</v>
      </c>
      <c r="Y43" s="71">
        <v>27405</v>
      </c>
      <c r="Z43" s="71">
        <v>35310</v>
      </c>
      <c r="AA43" s="71">
        <v>14664</v>
      </c>
      <c r="AB43" s="71">
        <v>58502</v>
      </c>
      <c r="AC43" s="71">
        <v>959995.99999999977</v>
      </c>
      <c r="AD43" s="71">
        <v>9.6821720128599988</v>
      </c>
      <c r="AE43" s="72"/>
      <c r="AF43" s="71">
        <v>100907620.6923698</v>
      </c>
      <c r="AG43" s="71">
        <v>4797100.2173625575</v>
      </c>
      <c r="AH43" s="71">
        <v>1919069.8037649021</v>
      </c>
      <c r="AI43" s="71">
        <v>127849522.0283597</v>
      </c>
      <c r="AJ43" s="71">
        <v>109327138.1174873</v>
      </c>
      <c r="AK43" s="71">
        <v>0</v>
      </c>
      <c r="AL43" s="71">
        <v>0</v>
      </c>
      <c r="AM43" s="71">
        <v>8036237.3410269516</v>
      </c>
      <c r="AN43" s="71">
        <v>0</v>
      </c>
      <c r="AO43" s="71">
        <v>0</v>
      </c>
      <c r="AP43" s="71">
        <v>352836688.20037121</v>
      </c>
      <c r="AQ43" s="72"/>
      <c r="AR43" s="71">
        <v>395</v>
      </c>
      <c r="AS43" s="71">
        <v>40</v>
      </c>
      <c r="AT43" s="71">
        <v>7</v>
      </c>
      <c r="AU43" s="71">
        <v>0</v>
      </c>
      <c r="AV43" s="71">
        <v>0</v>
      </c>
      <c r="AW43" s="71">
        <v>1</v>
      </c>
      <c r="AX43" s="71"/>
      <c r="AY43" s="72"/>
      <c r="AZ43" s="71">
        <v>1586.338</v>
      </c>
      <c r="BA43" s="71">
        <v>12367.2</v>
      </c>
      <c r="BB43" s="71">
        <v>9799.6</v>
      </c>
      <c r="BC43" s="71">
        <v>0</v>
      </c>
      <c r="BD43" s="71">
        <v>0</v>
      </c>
      <c r="BE43" s="71">
        <v>1200</v>
      </c>
      <c r="BF43" s="71"/>
      <c r="BG43" s="72"/>
      <c r="BH43" s="71">
        <v>0</v>
      </c>
      <c r="BI43" s="71">
        <v>0</v>
      </c>
      <c r="BJ43" s="71">
        <v>10.356</v>
      </c>
      <c r="BK43" s="71">
        <v>28.858000000000001</v>
      </c>
      <c r="BL43" s="71">
        <v>44.42</v>
      </c>
      <c r="BM43" s="71">
        <v>0</v>
      </c>
      <c r="BN43" s="72"/>
      <c r="BO43" s="71">
        <v>0</v>
      </c>
      <c r="BP43" s="71">
        <v>0</v>
      </c>
      <c r="BQ43" s="71">
        <v>2</v>
      </c>
      <c r="BR43" s="71">
        <v>1</v>
      </c>
      <c r="BS43" s="71">
        <v>4</v>
      </c>
      <c r="BT43" s="71">
        <v>0</v>
      </c>
      <c r="BU43"/>
      <c r="BV43" s="70">
        <v>62.49</v>
      </c>
      <c r="BW43" s="70">
        <v>7.3579999999999997</v>
      </c>
      <c r="BX43" s="70">
        <v>13.786</v>
      </c>
      <c r="BY43" s="70">
        <v>0</v>
      </c>
      <c r="BZ43" s="70">
        <v>0</v>
      </c>
      <c r="CA43" s="70">
        <v>0</v>
      </c>
      <c r="CB43" s="70">
        <v>0</v>
      </c>
      <c r="CC43" s="70">
        <v>0</v>
      </c>
      <c r="CD43" s="70">
        <v>0</v>
      </c>
    </row>
    <row r="44" spans="1:82">
      <c r="A44" s="70" t="s">
        <v>1722</v>
      </c>
      <c r="B44" s="70">
        <v>202</v>
      </c>
      <c r="C44" s="70">
        <v>15</v>
      </c>
      <c r="D44" s="70">
        <v>12</v>
      </c>
      <c r="E44" s="70">
        <v>2018</v>
      </c>
      <c r="F44" s="70" t="s">
        <v>183</v>
      </c>
      <c r="G44" s="70" t="s">
        <v>1574</v>
      </c>
      <c r="H44" s="70" t="s">
        <v>1575</v>
      </c>
      <c r="I44" s="148"/>
      <c r="J44" s="71">
        <v>318.05826729900946</v>
      </c>
      <c r="K44" s="71">
        <v>6.75717863305211</v>
      </c>
      <c r="L44" s="71">
        <v>12.765341066169587</v>
      </c>
      <c r="M44" s="71">
        <v>108.01898960890823</v>
      </c>
      <c r="N44" s="71">
        <v>132.13498035525353</v>
      </c>
      <c r="O44" s="71">
        <v>58.348504356413066</v>
      </c>
      <c r="P44" s="71">
        <v>71.961171210296328</v>
      </c>
      <c r="Q44" s="71">
        <v>3.6979547235677201</v>
      </c>
      <c r="R44" s="71">
        <v>5.5461222093703135</v>
      </c>
      <c r="S44" s="71">
        <v>10.832824501149998</v>
      </c>
      <c r="T44" s="72"/>
      <c r="U44" s="71">
        <v>12421826</v>
      </c>
      <c r="V44" s="71">
        <v>2329</v>
      </c>
      <c r="W44" s="71">
        <v>297</v>
      </c>
      <c r="X44" s="71">
        <v>20649</v>
      </c>
      <c r="Y44" s="71">
        <v>27580</v>
      </c>
      <c r="Z44" s="71">
        <v>35554</v>
      </c>
      <c r="AA44" s="71">
        <v>15055</v>
      </c>
      <c r="AB44" s="71">
        <v>58345</v>
      </c>
      <c r="AC44" s="71">
        <v>962232</v>
      </c>
      <c r="AD44" s="71">
        <v>10.83282450115</v>
      </c>
      <c r="AE44" s="72"/>
      <c r="AF44" s="71">
        <v>101079797.48374251</v>
      </c>
      <c r="AG44" s="71">
        <v>4340228.1254337141</v>
      </c>
      <c r="AH44" s="71">
        <v>1808723.5261794641</v>
      </c>
      <c r="AI44" s="71">
        <v>130688326.6343365</v>
      </c>
      <c r="AJ44" s="71">
        <v>102206681.9985773</v>
      </c>
      <c r="AK44" s="71">
        <v>0</v>
      </c>
      <c r="AL44" s="71">
        <v>0</v>
      </c>
      <c r="AM44" s="71">
        <v>8031254.0544711528</v>
      </c>
      <c r="AN44" s="71">
        <v>0</v>
      </c>
      <c r="AO44" s="71">
        <v>0</v>
      </c>
      <c r="AP44" s="71">
        <v>348155011.82274061</v>
      </c>
      <c r="AQ44" s="72"/>
      <c r="AR44" s="71">
        <v>412</v>
      </c>
      <c r="AS44" s="71">
        <v>54</v>
      </c>
      <c r="AT44" s="71">
        <v>10</v>
      </c>
      <c r="AU44" s="71">
        <v>0</v>
      </c>
      <c r="AV44" s="71">
        <v>0</v>
      </c>
      <c r="AW44" s="71">
        <v>2</v>
      </c>
      <c r="AX44" s="71"/>
      <c r="AY44" s="72"/>
      <c r="AZ44" s="71">
        <v>1680.2380000000003</v>
      </c>
      <c r="BA44" s="71">
        <v>14932</v>
      </c>
      <c r="BB44" s="71">
        <v>29839</v>
      </c>
      <c r="BC44" s="71">
        <v>0</v>
      </c>
      <c r="BD44" s="71">
        <v>0</v>
      </c>
      <c r="BE44" s="71">
        <v>1225</v>
      </c>
      <c r="BF44" s="71"/>
      <c r="BG44" s="72"/>
      <c r="BH44" s="71">
        <v>0</v>
      </c>
      <c r="BI44" s="71">
        <v>0</v>
      </c>
      <c r="BJ44" s="71">
        <v>9.9809999999999999</v>
      </c>
      <c r="BK44" s="71">
        <v>172.58699999999999</v>
      </c>
      <c r="BL44" s="71">
        <v>47.161999999999999</v>
      </c>
      <c r="BM44" s="71">
        <v>0</v>
      </c>
      <c r="BN44" s="72"/>
      <c r="BO44" s="71">
        <v>0</v>
      </c>
      <c r="BP44" s="71">
        <v>0</v>
      </c>
      <c r="BQ44" s="71">
        <v>2</v>
      </c>
      <c r="BR44" s="71">
        <v>1</v>
      </c>
      <c r="BS44" s="71">
        <v>4</v>
      </c>
      <c r="BT44" s="71">
        <v>0</v>
      </c>
      <c r="BU44"/>
      <c r="BV44" s="70">
        <v>187.184</v>
      </c>
      <c r="BW44" s="70">
        <v>5.4379999999999997</v>
      </c>
      <c r="BX44" s="70">
        <v>15.053000000000001</v>
      </c>
      <c r="BY44" s="70">
        <v>22.055</v>
      </c>
      <c r="BZ44" s="70">
        <v>0</v>
      </c>
      <c r="CA44" s="70">
        <v>0</v>
      </c>
      <c r="CB44" s="70">
        <v>0</v>
      </c>
      <c r="CC44" s="70">
        <v>0</v>
      </c>
      <c r="CD44" s="70">
        <v>0</v>
      </c>
    </row>
    <row r="45" spans="1:82">
      <c r="A45" s="70" t="s">
        <v>1723</v>
      </c>
      <c r="B45" s="70">
        <v>203</v>
      </c>
      <c r="C45" s="70">
        <v>16</v>
      </c>
      <c r="D45" s="70">
        <v>12</v>
      </c>
      <c r="E45" s="70">
        <v>2019</v>
      </c>
      <c r="F45" s="70" t="s">
        <v>158</v>
      </c>
      <c r="G45" s="1064" t="s">
        <v>1574</v>
      </c>
      <c r="H45" s="70" t="s">
        <v>1575</v>
      </c>
      <c r="I45" s="148"/>
      <c r="J45" s="71">
        <v>304.58996285516139</v>
      </c>
      <c r="K45" s="71">
        <v>6.2701642051656119</v>
      </c>
      <c r="L45" s="71">
        <v>12.822534149821509</v>
      </c>
      <c r="M45" s="71">
        <v>96.902842122027408</v>
      </c>
      <c r="N45" s="71">
        <v>135.26070441304171</v>
      </c>
      <c r="O45" s="71">
        <v>57.279810585543551</v>
      </c>
      <c r="P45" s="71">
        <v>66.503215519403852</v>
      </c>
      <c r="Q45" s="71">
        <v>3.59696527677918</v>
      </c>
      <c r="R45" s="71">
        <v>5.5139980428223785</v>
      </c>
      <c r="S45" s="71">
        <v>7.3308185537399995</v>
      </c>
      <c r="T45" s="72"/>
      <c r="U45" s="71">
        <v>12513804</v>
      </c>
      <c r="V45" s="71">
        <v>2329</v>
      </c>
      <c r="W45" s="71">
        <v>297</v>
      </c>
      <c r="X45" s="71">
        <v>20649</v>
      </c>
      <c r="Y45" s="71">
        <v>27888</v>
      </c>
      <c r="Z45" s="71">
        <v>35861</v>
      </c>
      <c r="AA45" s="71">
        <v>13809</v>
      </c>
      <c r="AB45" s="71">
        <v>58288</v>
      </c>
      <c r="AC45" s="71">
        <v>972327.5</v>
      </c>
      <c r="AD45" s="71">
        <v>7.3308185537399986</v>
      </c>
      <c r="AE45" s="72"/>
      <c r="AF45" s="71">
        <v>99920598.924309477</v>
      </c>
      <c r="AG45" s="71">
        <v>4338942.8620782504</v>
      </c>
      <c r="AH45" s="71">
        <v>1952881.138665823</v>
      </c>
      <c r="AI45" s="71">
        <v>128063710.9800988</v>
      </c>
      <c r="AJ45" s="71">
        <v>109016216.4304264</v>
      </c>
      <c r="AK45" s="71">
        <v>0</v>
      </c>
      <c r="AL45" s="71">
        <v>0</v>
      </c>
      <c r="AM45" s="71">
        <v>7938386.8081709277</v>
      </c>
      <c r="AN45" s="71">
        <v>0</v>
      </c>
      <c r="AO45" s="71">
        <v>0</v>
      </c>
      <c r="AP45" s="71">
        <v>351230737.14374965</v>
      </c>
      <c r="AQ45" s="72"/>
      <c r="AR45" s="71">
        <v>449</v>
      </c>
      <c r="AS45" s="71">
        <v>69</v>
      </c>
      <c r="AT45" s="71">
        <v>14</v>
      </c>
      <c r="AU45" s="71">
        <v>0</v>
      </c>
      <c r="AV45" s="71">
        <v>0</v>
      </c>
      <c r="AW45" s="71">
        <v>2</v>
      </c>
      <c r="AX45" s="71"/>
      <c r="AY45" s="72"/>
      <c r="AZ45" s="71">
        <v>1920.192</v>
      </c>
      <c r="BA45" s="71">
        <v>19327.7</v>
      </c>
      <c r="BB45" s="71">
        <v>29918.400000000001</v>
      </c>
      <c r="BC45" s="71">
        <v>0</v>
      </c>
      <c r="BD45" s="71">
        <v>0</v>
      </c>
      <c r="BE45" s="71">
        <v>1225</v>
      </c>
      <c r="BF45" s="71"/>
      <c r="BG45" s="72"/>
      <c r="BH45" s="71">
        <v>0</v>
      </c>
      <c r="BI45" s="71">
        <v>0</v>
      </c>
      <c r="BJ45" s="71">
        <v>9.0410000000000004</v>
      </c>
      <c r="BK45" s="71">
        <v>45.064999999999998</v>
      </c>
      <c r="BL45" s="71">
        <v>48.45</v>
      </c>
      <c r="BM45" s="71">
        <v>0</v>
      </c>
      <c r="BN45" s="72"/>
      <c r="BO45" s="71">
        <v>0</v>
      </c>
      <c r="BP45" s="71">
        <v>0</v>
      </c>
      <c r="BQ45" s="71">
        <v>2</v>
      </c>
      <c r="BR45" s="71">
        <v>1</v>
      </c>
      <c r="BS45" s="71">
        <v>4</v>
      </c>
      <c r="BT45" s="71">
        <v>0</v>
      </c>
      <c r="BU45"/>
      <c r="BV45" s="70">
        <v>83.674000000000007</v>
      </c>
      <c r="BW45" s="70">
        <v>5.9169999999999998</v>
      </c>
      <c r="BX45" s="70">
        <v>12.965</v>
      </c>
      <c r="BY45" s="70">
        <v>0</v>
      </c>
      <c r="BZ45" s="70">
        <v>0</v>
      </c>
      <c r="CA45" s="70">
        <v>0</v>
      </c>
      <c r="CB45" s="70">
        <v>0</v>
      </c>
      <c r="CC45" s="70">
        <v>0</v>
      </c>
      <c r="CD45" s="70">
        <v>0</v>
      </c>
    </row>
    <row r="46" spans="1:82">
      <c r="A46" s="70" t="s">
        <v>1724</v>
      </c>
      <c r="B46" s="70">
        <v>204</v>
      </c>
      <c r="C46" s="70">
        <v>17</v>
      </c>
      <c r="D46" s="70">
        <v>12</v>
      </c>
      <c r="E46" s="70">
        <v>2020</v>
      </c>
      <c r="F46" s="70" t="s">
        <v>159</v>
      </c>
      <c r="G46" s="1064" t="s">
        <v>1574</v>
      </c>
      <c r="H46" s="70" t="s">
        <v>1575</v>
      </c>
      <c r="I46" s="148"/>
      <c r="J46" s="71">
        <v>296.02518417595422</v>
      </c>
      <c r="K46" s="71">
        <v>7.2107528873055147</v>
      </c>
      <c r="L46" s="71">
        <v>13.021533435692318</v>
      </c>
      <c r="M46" s="71">
        <v>98.3850006261777</v>
      </c>
      <c r="N46" s="71">
        <v>125.24546420022104</v>
      </c>
      <c r="O46" s="71">
        <v>50.434312260561292</v>
      </c>
      <c r="P46" s="71">
        <v>64.457430706720288</v>
      </c>
      <c r="Q46" s="71">
        <v>3.4363488811358498</v>
      </c>
      <c r="R46" s="71">
        <v>4.8137255231347043</v>
      </c>
      <c r="S46" s="71">
        <v>7.4627435310675017</v>
      </c>
      <c r="T46" s="72"/>
      <c r="U46" s="71">
        <v>13786617</v>
      </c>
      <c r="V46" s="71">
        <v>2478</v>
      </c>
      <c r="W46" s="71">
        <v>268</v>
      </c>
      <c r="X46" s="71">
        <v>22046</v>
      </c>
      <c r="Y46" s="71">
        <v>28174</v>
      </c>
      <c r="Z46" s="71">
        <v>36039</v>
      </c>
      <c r="AA46" s="71">
        <v>14226</v>
      </c>
      <c r="AB46" s="71">
        <v>58282</v>
      </c>
      <c r="AC46" s="71">
        <v>853327.99999999988</v>
      </c>
      <c r="AD46" s="71">
        <v>7.4627435310675017</v>
      </c>
      <c r="AE46" s="72"/>
      <c r="AF46" s="71">
        <v>107644629.3667333</v>
      </c>
      <c r="AG46" s="71">
        <v>4619933.6720629316</v>
      </c>
      <c r="AH46" s="71">
        <v>1909585.5865242572</v>
      </c>
      <c r="AI46" s="71">
        <v>126581113.83368622</v>
      </c>
      <c r="AJ46" s="71">
        <v>115696187.8563346</v>
      </c>
      <c r="AK46" s="71"/>
      <c r="AL46" s="71"/>
      <c r="AM46" s="71">
        <v>7606448.5265254909</v>
      </c>
      <c r="AN46" s="71"/>
      <c r="AO46" s="71"/>
      <c r="AP46" s="71">
        <v>364057898.84186685</v>
      </c>
      <c r="AQ46" s="72"/>
      <c r="AR46" s="71">
        <v>501</v>
      </c>
      <c r="AS46" s="71">
        <v>79</v>
      </c>
      <c r="AT46" s="71">
        <v>17</v>
      </c>
      <c r="AU46" s="71">
        <v>0</v>
      </c>
      <c r="AV46" s="71">
        <v>0</v>
      </c>
      <c r="AW46" s="71">
        <v>1</v>
      </c>
      <c r="AX46" s="71"/>
      <c r="AY46" s="72"/>
      <c r="AZ46" s="71">
        <v>2232.1090000000008</v>
      </c>
      <c r="BA46" s="71">
        <v>23663.7</v>
      </c>
      <c r="BB46" s="71">
        <v>29977.5</v>
      </c>
      <c r="BC46" s="71">
        <v>0</v>
      </c>
      <c r="BD46" s="71">
        <v>0</v>
      </c>
      <c r="BE46" s="71">
        <v>1200</v>
      </c>
      <c r="BF46" s="71"/>
      <c r="BG46" s="72"/>
      <c r="BH46" s="71">
        <v>0</v>
      </c>
      <c r="BI46" s="71">
        <v>0</v>
      </c>
      <c r="BJ46" s="71">
        <v>8.7970000000000006</v>
      </c>
      <c r="BK46" s="71">
        <v>51.197000000000003</v>
      </c>
      <c r="BL46" s="71">
        <v>24.658999999999999</v>
      </c>
      <c r="BM46" s="71">
        <v>0</v>
      </c>
      <c r="BN46" s="72"/>
      <c r="BO46" s="71">
        <v>0</v>
      </c>
      <c r="BP46" s="71">
        <v>0</v>
      </c>
      <c r="BQ46" s="71">
        <v>2</v>
      </c>
      <c r="BR46" s="71">
        <v>1</v>
      </c>
      <c r="BS46" s="71">
        <v>3</v>
      </c>
      <c r="BT46" s="71">
        <v>0</v>
      </c>
      <c r="BU46"/>
      <c r="BV46" s="70">
        <v>84.653000000000006</v>
      </c>
      <c r="BW46" s="70">
        <v>0</v>
      </c>
      <c r="BX46" s="70">
        <v>0</v>
      </c>
      <c r="BY46" s="70">
        <v>0</v>
      </c>
      <c r="BZ46" s="70">
        <v>0</v>
      </c>
      <c r="CA46" s="70">
        <v>0</v>
      </c>
      <c r="CB46" s="70">
        <v>0</v>
      </c>
      <c r="CC46" s="70">
        <v>0</v>
      </c>
      <c r="CD46" s="70">
        <v>0</v>
      </c>
    </row>
    <row r="47" spans="1:82">
      <c r="A47" s="70" t="s">
        <v>1725</v>
      </c>
      <c r="B47" s="70">
        <v>204</v>
      </c>
      <c r="C47" s="70">
        <v>18</v>
      </c>
      <c r="D47" s="70">
        <v>12</v>
      </c>
      <c r="E47" s="70">
        <v>2021</v>
      </c>
      <c r="F47" s="70" t="s">
        <v>160</v>
      </c>
      <c r="G47" s="70" t="s">
        <v>1574</v>
      </c>
      <c r="H47" s="70" t="s">
        <v>1575</v>
      </c>
      <c r="I47" s="148"/>
      <c r="J47" s="71">
        <v>270.41353513547477</v>
      </c>
      <c r="K47" s="71">
        <v>6.9459566124137826</v>
      </c>
      <c r="L47" s="71">
        <v>11.883307444132816</v>
      </c>
      <c r="M47" s="71">
        <v>99.921429376737521</v>
      </c>
      <c r="N47" s="71">
        <v>124.05787331089752</v>
      </c>
      <c r="O47" s="71">
        <v>49.08382548698156</v>
      </c>
      <c r="P47" s="71">
        <v>68.61648841733988</v>
      </c>
      <c r="Q47" s="71">
        <v>3.39205739136144</v>
      </c>
      <c r="R47" s="71">
        <v>4.6553644538897556</v>
      </c>
      <c r="S47" s="71">
        <v>10.4273397568235</v>
      </c>
      <c r="T47" s="72"/>
      <c r="U47" s="71">
        <v>12932989</v>
      </c>
      <c r="V47" s="71">
        <v>2478</v>
      </c>
      <c r="W47" s="71">
        <v>268</v>
      </c>
      <c r="X47" s="71">
        <v>22046</v>
      </c>
      <c r="Y47" s="71">
        <v>28247</v>
      </c>
      <c r="Z47" s="71">
        <v>36114</v>
      </c>
      <c r="AA47" s="71">
        <v>14767</v>
      </c>
      <c r="AB47" s="71">
        <v>58096</v>
      </c>
      <c r="AC47" s="71">
        <v>800594.49999999988</v>
      </c>
      <c r="AD47" s="71">
        <v>10.4273397568235</v>
      </c>
      <c r="AE47" s="72"/>
      <c r="AF47" s="71">
        <v>99061128.921629533</v>
      </c>
      <c r="AG47" s="71">
        <v>4699712.6748338034</v>
      </c>
      <c r="AH47" s="71">
        <v>1712054.6092891577</v>
      </c>
      <c r="AI47" s="71">
        <v>138897004.43452841</v>
      </c>
      <c r="AJ47" s="71">
        <v>112993758.3747668</v>
      </c>
      <c r="AK47" s="71">
        <v>0</v>
      </c>
      <c r="AL47" s="71">
        <v>0</v>
      </c>
      <c r="AM47" s="71">
        <v>7625906.8260821188</v>
      </c>
      <c r="AN47" s="71">
        <v>0</v>
      </c>
      <c r="AO47" s="71">
        <v>0</v>
      </c>
      <c r="AP47" s="71">
        <v>364989565.84112978</v>
      </c>
      <c r="AQ47" s="72"/>
      <c r="AR47" s="71">
        <v>569</v>
      </c>
      <c r="AS47" s="71">
        <v>88</v>
      </c>
      <c r="AT47" s="71">
        <v>19</v>
      </c>
      <c r="AU47" s="71">
        <v>0</v>
      </c>
      <c r="AV47" s="71">
        <v>0</v>
      </c>
      <c r="AW47" s="71">
        <v>1</v>
      </c>
      <c r="AX47" s="71"/>
      <c r="AY47" s="72"/>
      <c r="AZ47" s="71">
        <v>2675.6090000000031</v>
      </c>
      <c r="BA47" s="71">
        <v>25318.799999999999</v>
      </c>
      <c r="BB47" s="71">
        <v>36956.5</v>
      </c>
      <c r="BC47" s="71">
        <v>0</v>
      </c>
      <c r="BD47" s="71">
        <v>0</v>
      </c>
      <c r="BE47" s="71">
        <v>1200</v>
      </c>
      <c r="BF47" s="71"/>
      <c r="BG47" s="72"/>
      <c r="BH47" s="71">
        <v>0</v>
      </c>
      <c r="BI47" s="71">
        <v>0</v>
      </c>
      <c r="BJ47" s="71">
        <v>6.367</v>
      </c>
      <c r="BK47" s="71">
        <v>55.987000000000002</v>
      </c>
      <c r="BL47" s="71">
        <v>53.847000000000001</v>
      </c>
      <c r="BM47" s="71">
        <v>0</v>
      </c>
      <c r="BN47" s="72"/>
      <c r="BO47" s="71">
        <v>0</v>
      </c>
      <c r="BP47" s="71">
        <v>0</v>
      </c>
      <c r="BQ47" s="71">
        <v>2</v>
      </c>
      <c r="BR47" s="71">
        <v>1</v>
      </c>
      <c r="BS47" s="71">
        <v>6</v>
      </c>
      <c r="BT47" s="71">
        <v>0</v>
      </c>
      <c r="BU47"/>
      <c r="BV47" s="70">
        <v>85.251999999999995</v>
      </c>
      <c r="BW47" s="70">
        <v>5.5720000000000001</v>
      </c>
      <c r="BX47" s="70">
        <v>25.376999999999999</v>
      </c>
      <c r="BY47" s="70">
        <v>0</v>
      </c>
      <c r="BZ47" s="70">
        <v>0</v>
      </c>
      <c r="CA47" s="70">
        <v>0</v>
      </c>
      <c r="CB47" s="70">
        <v>0</v>
      </c>
      <c r="CC47" s="70">
        <v>0</v>
      </c>
      <c r="CD47" s="70">
        <v>0</v>
      </c>
    </row>
    <row r="48" spans="1:82">
      <c r="A48" s="70" t="s">
        <v>1581</v>
      </c>
      <c r="B48" s="70">
        <v>204</v>
      </c>
      <c r="C48" s="70">
        <v>19</v>
      </c>
      <c r="D48" s="70">
        <v>12</v>
      </c>
      <c r="E48" s="70">
        <v>2022</v>
      </c>
      <c r="F48" s="70" t="s">
        <v>161</v>
      </c>
      <c r="G48" s="70" t="s">
        <v>1574</v>
      </c>
      <c r="H48" s="70" t="s">
        <v>1575</v>
      </c>
      <c r="I48" s="148"/>
      <c r="J48" s="71">
        <v>228.8965567609209</v>
      </c>
      <c r="K48" s="71">
        <v>6.6441831173388648</v>
      </c>
      <c r="L48" s="71">
        <v>10.654954096171496</v>
      </c>
      <c r="M48" s="71">
        <v>101.87513629739705</v>
      </c>
      <c r="N48" s="71">
        <v>123.09806005975449</v>
      </c>
      <c r="O48" s="71">
        <v>52.254979453754011</v>
      </c>
      <c r="P48" s="71">
        <v>69.723559923824979</v>
      </c>
      <c r="Q48" s="71">
        <v>3.4117428526555615</v>
      </c>
      <c r="R48" s="71">
        <v>4.7839504314203669</v>
      </c>
      <c r="S48" s="71">
        <v>7.1346652379029996</v>
      </c>
      <c r="T48" s="72"/>
      <c r="U48" s="71">
        <v>13464333</v>
      </c>
      <c r="V48" s="71">
        <v>2478</v>
      </c>
      <c r="W48" s="71">
        <v>268</v>
      </c>
      <c r="X48" s="71">
        <v>22046</v>
      </c>
      <c r="Y48" s="71">
        <v>28460</v>
      </c>
      <c r="Z48" s="71">
        <v>36529</v>
      </c>
      <c r="AA48" s="71">
        <v>15234</v>
      </c>
      <c r="AB48" s="71">
        <v>57954</v>
      </c>
      <c r="AC48" s="71">
        <v>833040.49999999977</v>
      </c>
      <c r="AD48" s="71">
        <v>7.1346652379029996</v>
      </c>
      <c r="AE48" s="72"/>
      <c r="AF48" s="71">
        <v>91941545.159104183</v>
      </c>
      <c r="AG48" s="71">
        <v>4740997.6379937138</v>
      </c>
      <c r="AH48" s="71">
        <v>1900396.3555376278</v>
      </c>
      <c r="AI48" s="71">
        <v>137942000.77955887</v>
      </c>
      <c r="AJ48" s="71">
        <v>115885268.90106025</v>
      </c>
      <c r="AK48" s="71">
        <v>0</v>
      </c>
      <c r="AL48" s="71">
        <v>0</v>
      </c>
      <c r="AM48" s="71">
        <v>7483443.2200699747</v>
      </c>
      <c r="AN48" s="71">
        <v>0</v>
      </c>
      <c r="AO48" s="71">
        <v>0</v>
      </c>
      <c r="AP48" s="71">
        <v>359893652.0533247</v>
      </c>
      <c r="AQ48" s="72"/>
      <c r="AR48" s="71">
        <v>633</v>
      </c>
      <c r="AS48" s="71">
        <v>97</v>
      </c>
      <c r="AT48" s="71">
        <v>27</v>
      </c>
      <c r="AU48" s="71">
        <v>0</v>
      </c>
      <c r="AV48" s="71">
        <v>0</v>
      </c>
      <c r="AW48" s="71">
        <v>2</v>
      </c>
      <c r="AX48" s="71"/>
      <c r="AY48" s="72"/>
      <c r="AZ48" s="71">
        <v>3073.6940000000041</v>
      </c>
      <c r="BA48" s="71">
        <v>25746.699999999997</v>
      </c>
      <c r="BB48" s="71">
        <v>35382.5</v>
      </c>
      <c r="BC48" s="71">
        <v>0</v>
      </c>
      <c r="BD48" s="71">
        <v>0</v>
      </c>
      <c r="BE48" s="71">
        <v>52700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1726</v>
      </c>
      <c r="B49" s="70">
        <v>204</v>
      </c>
      <c r="C49" s="70">
        <v>20</v>
      </c>
      <c r="D49" s="70">
        <v>12</v>
      </c>
      <c r="E49" s="70">
        <v>2023</v>
      </c>
      <c r="F49" s="70" t="s">
        <v>1539</v>
      </c>
      <c r="G49" s="70" t="s">
        <v>1574</v>
      </c>
      <c r="H49" s="70" t="s">
        <v>1575</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691</v>
      </c>
      <c r="AS49" s="71">
        <v>104</v>
      </c>
      <c r="AT49" s="71">
        <v>30</v>
      </c>
      <c r="AU49" s="71">
        <v>0</v>
      </c>
      <c r="AV49" s="71">
        <v>0</v>
      </c>
      <c r="AW49" s="71">
        <v>2</v>
      </c>
      <c r="AX49" s="71"/>
      <c r="AY49" s="72"/>
      <c r="AZ49" s="71">
        <v>3422.2940000000053</v>
      </c>
      <c r="BA49" s="71">
        <v>26093.199999999997</v>
      </c>
      <c r="BB49" s="71">
        <v>54303.5</v>
      </c>
      <c r="BC49" s="71">
        <v>0</v>
      </c>
      <c r="BD49" s="71">
        <v>0</v>
      </c>
      <c r="BE49" s="71">
        <v>52700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1573</v>
      </c>
      <c r="B50" s="70">
        <v>204</v>
      </c>
      <c r="C50" s="70">
        <v>21</v>
      </c>
      <c r="D50" s="70">
        <v>12</v>
      </c>
      <c r="E50" s="70">
        <v>2024</v>
      </c>
      <c r="F50" s="70" t="s">
        <v>1554</v>
      </c>
      <c r="G50" s="70" t="s">
        <v>1574</v>
      </c>
      <c r="H50" s="70" t="s">
        <v>1575</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1727</v>
      </c>
      <c r="B51" s="70">
        <v>358</v>
      </c>
      <c r="C51" s="70">
        <v>1</v>
      </c>
      <c r="D51" s="70">
        <v>22</v>
      </c>
      <c r="E51" s="70">
        <v>1990</v>
      </c>
      <c r="F51" s="70" t="s">
        <v>787</v>
      </c>
      <c r="G51" s="70" t="s">
        <v>1728</v>
      </c>
      <c r="H51" s="70" t="s">
        <v>1729</v>
      </c>
      <c r="I51" s="148"/>
      <c r="J51" s="71">
        <v>325.37322640379801</v>
      </c>
      <c r="K51" s="71">
        <v>7.6704621349663089</v>
      </c>
      <c r="L51" s="71">
        <v>7.9402937297156519</v>
      </c>
      <c r="M51" s="71">
        <v>38.826184976565067</v>
      </c>
      <c r="N51" s="71">
        <v>43.924092915559619</v>
      </c>
      <c r="O51" s="71">
        <v>39.962394092090243</v>
      </c>
      <c r="P51" s="71">
        <v>45.030891489236197</v>
      </c>
      <c r="Q51" s="71">
        <v>2.6491370579811702</v>
      </c>
      <c r="R51" s="71">
        <v>0</v>
      </c>
      <c r="S51" s="71">
        <v>2.6224269465532251</v>
      </c>
      <c r="T51" s="72"/>
      <c r="U51" s="71">
        <v>27208425</v>
      </c>
      <c r="V51" s="71">
        <v>2059</v>
      </c>
      <c r="W51" s="71">
        <v>105</v>
      </c>
      <c r="X51" s="71">
        <v>13662</v>
      </c>
      <c r="Y51" s="71">
        <v>12667</v>
      </c>
      <c r="Z51" s="71">
        <v>16437</v>
      </c>
      <c r="AA51" s="71">
        <v>10934</v>
      </c>
      <c r="AB51" s="71">
        <v>43013</v>
      </c>
      <c r="AC51" s="71">
        <v>0</v>
      </c>
      <c r="AD51" s="71">
        <v>2.6224269465532251</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1730</v>
      </c>
      <c r="B52" s="70">
        <v>359</v>
      </c>
      <c r="C52" s="70">
        <v>2</v>
      </c>
      <c r="D52" s="70">
        <v>22</v>
      </c>
      <c r="E52" s="70">
        <v>2005</v>
      </c>
      <c r="F52" s="70" t="s">
        <v>789</v>
      </c>
      <c r="G52" s="70" t="s">
        <v>1728</v>
      </c>
      <c r="H52" s="70" t="s">
        <v>1729</v>
      </c>
      <c r="I52" s="148"/>
      <c r="J52" s="71">
        <v>468.36899659433448</v>
      </c>
      <c r="K52" s="71">
        <v>5.5537633334828529</v>
      </c>
      <c r="L52" s="71">
        <v>6.9922531289248626</v>
      </c>
      <c r="M52" s="71">
        <v>77.30587441825449</v>
      </c>
      <c r="N52" s="71">
        <v>66.531144796359428</v>
      </c>
      <c r="O52" s="71">
        <v>67.427077401127164</v>
      </c>
      <c r="P52" s="71">
        <v>49.195415099098781</v>
      </c>
      <c r="Q52" s="71">
        <v>2.8564606568590198</v>
      </c>
      <c r="R52" s="71">
        <v>0</v>
      </c>
      <c r="S52" s="71">
        <v>4.785069129622511</v>
      </c>
      <c r="T52" s="72"/>
      <c r="U52" s="71">
        <v>40915112</v>
      </c>
      <c r="V52" s="71">
        <v>2020</v>
      </c>
      <c r="W52" s="71">
        <v>97</v>
      </c>
      <c r="X52" s="71">
        <v>14424</v>
      </c>
      <c r="Y52" s="71">
        <v>16407</v>
      </c>
      <c r="Z52" s="71">
        <v>32093</v>
      </c>
      <c r="AA52" s="71">
        <v>9783</v>
      </c>
      <c r="AB52" s="71">
        <v>48485</v>
      </c>
      <c r="AC52" s="71">
        <v>0</v>
      </c>
      <c r="AD52" s="71">
        <v>4.785069129622511</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1731</v>
      </c>
      <c r="B53" s="70">
        <v>360</v>
      </c>
      <c r="C53" s="70">
        <v>3</v>
      </c>
      <c r="D53" s="70">
        <v>22</v>
      </c>
      <c r="E53" s="70">
        <v>2006</v>
      </c>
      <c r="F53" s="70" t="s">
        <v>790</v>
      </c>
      <c r="G53" s="70" t="s">
        <v>1728</v>
      </c>
      <c r="H53" s="70" t="s">
        <v>1729</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1732</v>
      </c>
      <c r="B54" s="70">
        <v>361</v>
      </c>
      <c r="C54" s="70">
        <v>4</v>
      </c>
      <c r="D54" s="70">
        <v>22</v>
      </c>
      <c r="E54" s="70">
        <v>2007</v>
      </c>
      <c r="F54" s="70" t="s">
        <v>791</v>
      </c>
      <c r="G54" s="70" t="s">
        <v>1728</v>
      </c>
      <c r="H54" s="70" t="s">
        <v>1729</v>
      </c>
      <c r="I54" s="148"/>
      <c r="J54" s="71">
        <v>450.31013495959479</v>
      </c>
      <c r="K54" s="71">
        <v>5.1088341259848651</v>
      </c>
      <c r="L54" s="71">
        <v>5.4725826760923324</v>
      </c>
      <c r="M54" s="71">
        <v>80.375772807647948</v>
      </c>
      <c r="N54" s="71">
        <v>74.033962265268983</v>
      </c>
      <c r="O54" s="71">
        <v>66.775631140994861</v>
      </c>
      <c r="P54" s="71">
        <v>48.991774531260397</v>
      </c>
      <c r="Q54" s="71">
        <v>3.0629065263445998</v>
      </c>
      <c r="R54" s="71">
        <v>0</v>
      </c>
      <c r="S54" s="71">
        <v>4.7835642363759199</v>
      </c>
      <c r="T54" s="72"/>
      <c r="U54" s="71">
        <v>48325392</v>
      </c>
      <c r="V54" s="71">
        <v>1832</v>
      </c>
      <c r="W54" s="71">
        <v>92</v>
      </c>
      <c r="X54" s="71">
        <v>18006</v>
      </c>
      <c r="Y54" s="71">
        <v>17254</v>
      </c>
      <c r="Z54" s="71">
        <v>33040</v>
      </c>
      <c r="AA54" s="71">
        <v>9594</v>
      </c>
      <c r="AB54" s="71">
        <v>49240</v>
      </c>
      <c r="AC54" s="71">
        <v>0</v>
      </c>
      <c r="AD54" s="71">
        <v>4.7835642363759199</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1733</v>
      </c>
      <c r="B55" s="70">
        <v>362</v>
      </c>
      <c r="C55" s="70">
        <v>5</v>
      </c>
      <c r="D55" s="70">
        <v>22</v>
      </c>
      <c r="E55" s="70">
        <v>2008</v>
      </c>
      <c r="F55" s="70" t="s">
        <v>792</v>
      </c>
      <c r="G55" s="70" t="s">
        <v>1728</v>
      </c>
      <c r="H55" s="70" t="s">
        <v>1729</v>
      </c>
      <c r="I55" s="148"/>
      <c r="J55" s="71">
        <v>421.76549071678937</v>
      </c>
      <c r="K55" s="71">
        <v>3.8019006793234622</v>
      </c>
      <c r="L55" s="71">
        <v>4.7354333640676902</v>
      </c>
      <c r="M55" s="71">
        <v>85.163106305522831</v>
      </c>
      <c r="N55" s="71">
        <v>77.607800580621003</v>
      </c>
      <c r="O55" s="71">
        <v>64.628545699998028</v>
      </c>
      <c r="P55" s="71">
        <v>47.614864567168489</v>
      </c>
      <c r="Q55" s="71">
        <v>3.0287651128872399</v>
      </c>
      <c r="R55" s="71">
        <v>0</v>
      </c>
      <c r="S55" s="71">
        <v>5.1224250373829587</v>
      </c>
      <c r="T55" s="72"/>
      <c r="U55" s="71">
        <v>49139978</v>
      </c>
      <c r="V55" s="71">
        <v>1832</v>
      </c>
      <c r="W55" s="71">
        <v>92</v>
      </c>
      <c r="X55" s="71">
        <v>18006</v>
      </c>
      <c r="Y55" s="71">
        <v>17496</v>
      </c>
      <c r="Z55" s="71">
        <v>33100</v>
      </c>
      <c r="AA55" s="71">
        <v>9335</v>
      </c>
      <c r="AB55" s="71">
        <v>49492</v>
      </c>
      <c r="AC55" s="71">
        <v>0</v>
      </c>
      <c r="AD55" s="71">
        <v>5.1224250373829587</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1734</v>
      </c>
      <c r="B56" s="70">
        <v>363</v>
      </c>
      <c r="C56" s="70">
        <v>6</v>
      </c>
      <c r="D56" s="70">
        <v>22</v>
      </c>
      <c r="E56" s="70">
        <v>2009</v>
      </c>
      <c r="F56" s="70" t="s">
        <v>176</v>
      </c>
      <c r="G56" s="70" t="s">
        <v>1728</v>
      </c>
      <c r="H56" s="70" t="s">
        <v>1729</v>
      </c>
      <c r="I56" s="148"/>
      <c r="J56" s="71">
        <v>299.67338511088758</v>
      </c>
      <c r="K56" s="71">
        <v>3.6117396739532759</v>
      </c>
      <c r="L56" s="71">
        <v>11.51802958304657</v>
      </c>
      <c r="M56" s="71">
        <v>86.169146657636276</v>
      </c>
      <c r="N56" s="71">
        <v>72.93079120778394</v>
      </c>
      <c r="O56" s="71">
        <v>65.607116925832159</v>
      </c>
      <c r="P56" s="71">
        <v>45.128493826316209</v>
      </c>
      <c r="Q56" s="71">
        <v>2.9215138166823702</v>
      </c>
      <c r="R56" s="71">
        <v>0</v>
      </c>
      <c r="S56" s="71">
        <v>4.7954896299448739</v>
      </c>
      <c r="T56" s="72"/>
      <c r="U56" s="71">
        <v>30327399</v>
      </c>
      <c r="V56" s="71">
        <v>1706</v>
      </c>
      <c r="W56" s="71">
        <v>297</v>
      </c>
      <c r="X56" s="71">
        <v>18673</v>
      </c>
      <c r="Y56" s="71">
        <v>17871</v>
      </c>
      <c r="Z56" s="71">
        <v>33166</v>
      </c>
      <c r="AA56" s="71">
        <v>9083</v>
      </c>
      <c r="AB56" s="71">
        <v>50114</v>
      </c>
      <c r="AC56" s="71">
        <v>0</v>
      </c>
      <c r="AD56" s="71">
        <v>4.7954896299448739</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91.284000000000006</v>
      </c>
      <c r="BK56" s="71">
        <v>0</v>
      </c>
      <c r="BL56" s="71">
        <v>3.44</v>
      </c>
      <c r="BM56" s="71">
        <v>0</v>
      </c>
      <c r="BN56" s="72"/>
      <c r="BO56" s="71">
        <v>0</v>
      </c>
      <c r="BP56" s="71">
        <v>0</v>
      </c>
      <c r="BQ56" s="71">
        <v>9</v>
      </c>
      <c r="BR56" s="71">
        <v>0</v>
      </c>
      <c r="BS56" s="71">
        <v>1</v>
      </c>
      <c r="BT56" s="71">
        <v>0</v>
      </c>
      <c r="BU56"/>
      <c r="BV56" s="70">
        <v>94.724000000000004</v>
      </c>
      <c r="BW56" s="70">
        <v>0</v>
      </c>
      <c r="BX56" s="70">
        <v>0</v>
      </c>
      <c r="BY56" s="70">
        <v>0</v>
      </c>
      <c r="BZ56" s="70">
        <v>0</v>
      </c>
      <c r="CA56" s="70">
        <v>0</v>
      </c>
      <c r="CB56" s="70">
        <v>0</v>
      </c>
      <c r="CC56" s="70">
        <v>0</v>
      </c>
      <c r="CD56" s="70">
        <v>0</v>
      </c>
    </row>
    <row r="57" spans="1:82">
      <c r="A57" s="70" t="s">
        <v>1735</v>
      </c>
      <c r="B57" s="70">
        <v>364</v>
      </c>
      <c r="C57" s="70">
        <v>7</v>
      </c>
      <c r="D57" s="70">
        <v>22</v>
      </c>
      <c r="E57" s="70">
        <v>2010</v>
      </c>
      <c r="F57" s="70" t="s">
        <v>177</v>
      </c>
      <c r="G57" s="70" t="s">
        <v>1728</v>
      </c>
      <c r="H57" s="70" t="s">
        <v>1729</v>
      </c>
      <c r="I57" s="148"/>
      <c r="J57" s="71">
        <v>265.91297097068968</v>
      </c>
      <c r="K57" s="71">
        <v>3.8227908265572421</v>
      </c>
      <c r="L57" s="71">
        <v>13.717346083973631</v>
      </c>
      <c r="M57" s="71">
        <v>88.10290256444118</v>
      </c>
      <c r="N57" s="71">
        <v>83.123889850809562</v>
      </c>
      <c r="O57" s="71">
        <v>66.010532833158933</v>
      </c>
      <c r="P57" s="71">
        <v>45.841058437943609</v>
      </c>
      <c r="Q57" s="71">
        <v>3.0670139641267702</v>
      </c>
      <c r="R57" s="71">
        <v>0</v>
      </c>
      <c r="S57" s="71">
        <v>6.2076374674095369</v>
      </c>
      <c r="T57" s="72"/>
      <c r="U57" s="71">
        <v>25246503</v>
      </c>
      <c r="V57" s="71">
        <v>1706</v>
      </c>
      <c r="W57" s="71">
        <v>297</v>
      </c>
      <c r="X57" s="71">
        <v>18673</v>
      </c>
      <c r="Y57" s="71">
        <v>18189</v>
      </c>
      <c r="Z57" s="71">
        <v>33525</v>
      </c>
      <c r="AA57" s="71">
        <v>8996</v>
      </c>
      <c r="AB57" s="71">
        <v>50412</v>
      </c>
      <c r="AC57" s="71">
        <v>0</v>
      </c>
      <c r="AD57" s="71">
        <v>6.2076374674095369</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105.211</v>
      </c>
      <c r="BK57" s="71">
        <v>0</v>
      </c>
      <c r="BL57" s="71">
        <v>3.19</v>
      </c>
      <c r="BM57" s="71">
        <v>0</v>
      </c>
      <c r="BN57" s="72"/>
      <c r="BO57" s="71">
        <v>0</v>
      </c>
      <c r="BP57" s="71">
        <v>0</v>
      </c>
      <c r="BQ57" s="71">
        <v>9</v>
      </c>
      <c r="BR57" s="71">
        <v>0</v>
      </c>
      <c r="BS57" s="71">
        <v>1</v>
      </c>
      <c r="BT57" s="71">
        <v>0</v>
      </c>
      <c r="BU57"/>
      <c r="BV57" s="70">
        <v>108.401</v>
      </c>
      <c r="BW57" s="70">
        <v>0</v>
      </c>
      <c r="BX57" s="70">
        <v>0</v>
      </c>
      <c r="BY57" s="70">
        <v>0</v>
      </c>
      <c r="BZ57" s="70">
        <v>0</v>
      </c>
      <c r="CA57" s="70">
        <v>0</v>
      </c>
      <c r="CB57" s="70">
        <v>0</v>
      </c>
      <c r="CC57" s="70">
        <v>0</v>
      </c>
      <c r="CD57" s="70">
        <v>0</v>
      </c>
    </row>
    <row r="58" spans="1:82">
      <c r="A58" s="70" t="s">
        <v>1736</v>
      </c>
      <c r="B58" s="70">
        <v>365</v>
      </c>
      <c r="C58" s="70">
        <v>8</v>
      </c>
      <c r="D58" s="70">
        <v>22</v>
      </c>
      <c r="E58" s="70">
        <v>2011</v>
      </c>
      <c r="F58" s="70" t="s">
        <v>178</v>
      </c>
      <c r="G58" s="70" t="s">
        <v>1728</v>
      </c>
      <c r="H58" s="70" t="s">
        <v>1729</v>
      </c>
      <c r="I58" s="148"/>
      <c r="J58" s="71">
        <v>279.12557146525478</v>
      </c>
      <c r="K58" s="71">
        <v>4.9834521169770882</v>
      </c>
      <c r="L58" s="71">
        <v>11.562150668041401</v>
      </c>
      <c r="M58" s="71">
        <v>100.8540670019261</v>
      </c>
      <c r="N58" s="71">
        <v>83.62430665914232</v>
      </c>
      <c r="O58" s="71">
        <v>65.78249473952512</v>
      </c>
      <c r="P58" s="71">
        <v>44.244160637185303</v>
      </c>
      <c r="Q58" s="71">
        <v>3.5643621302489499</v>
      </c>
      <c r="R58" s="71">
        <v>0</v>
      </c>
      <c r="S58" s="71">
        <v>7.1054021791605342</v>
      </c>
      <c r="T58" s="72"/>
      <c r="U58" s="71">
        <v>26344142</v>
      </c>
      <c r="V58" s="71">
        <v>1706</v>
      </c>
      <c r="W58" s="71">
        <v>297</v>
      </c>
      <c r="X58" s="71">
        <v>18673</v>
      </c>
      <c r="Y58" s="71">
        <v>18504</v>
      </c>
      <c r="Z58" s="71">
        <v>34135</v>
      </c>
      <c r="AA58" s="71">
        <v>8941</v>
      </c>
      <c r="AB58" s="71">
        <v>50791</v>
      </c>
      <c r="AC58" s="71">
        <v>0</v>
      </c>
      <c r="AD58" s="71">
        <v>7.1054021791605342</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105.02800000000001</v>
      </c>
      <c r="BK58" s="71">
        <v>0</v>
      </c>
      <c r="BL58" s="71">
        <v>2.9289999999999998</v>
      </c>
      <c r="BM58" s="71">
        <v>0</v>
      </c>
      <c r="BN58" s="72"/>
      <c r="BO58" s="71">
        <v>0</v>
      </c>
      <c r="BP58" s="71">
        <v>0</v>
      </c>
      <c r="BQ58" s="71">
        <v>9</v>
      </c>
      <c r="BR58" s="71">
        <v>0</v>
      </c>
      <c r="BS58" s="71">
        <v>1</v>
      </c>
      <c r="BT58" s="71">
        <v>0</v>
      </c>
      <c r="BU58"/>
      <c r="BV58" s="70">
        <v>107.95699999999999</v>
      </c>
      <c r="BW58" s="70">
        <v>0</v>
      </c>
      <c r="BX58" s="70">
        <v>0</v>
      </c>
      <c r="BY58" s="70">
        <v>0</v>
      </c>
      <c r="BZ58" s="70">
        <v>0</v>
      </c>
      <c r="CA58" s="70">
        <v>0</v>
      </c>
      <c r="CB58" s="70">
        <v>0</v>
      </c>
      <c r="CC58" s="70">
        <v>0</v>
      </c>
      <c r="CD58" s="70">
        <v>0</v>
      </c>
    </row>
    <row r="59" spans="1:82">
      <c r="A59" s="70" t="s">
        <v>1737</v>
      </c>
      <c r="B59" s="70">
        <v>366</v>
      </c>
      <c r="C59" s="70">
        <v>9</v>
      </c>
      <c r="D59" s="70">
        <v>22</v>
      </c>
      <c r="E59" s="70">
        <v>2012</v>
      </c>
      <c r="F59" s="70" t="s">
        <v>179</v>
      </c>
      <c r="G59" s="70" t="s">
        <v>1728</v>
      </c>
      <c r="H59" s="70" t="s">
        <v>1729</v>
      </c>
      <c r="I59" s="148"/>
      <c r="J59" s="71">
        <v>261.44421251814401</v>
      </c>
      <c r="K59" s="71">
        <v>4.4980821151601118</v>
      </c>
      <c r="L59" s="71">
        <v>11.233532381723141</v>
      </c>
      <c r="M59" s="71">
        <v>98.032170123213632</v>
      </c>
      <c r="N59" s="71">
        <v>89.624613900950749</v>
      </c>
      <c r="O59" s="71">
        <v>66.444523114548034</v>
      </c>
      <c r="P59" s="71">
        <v>43.958413882071184</v>
      </c>
      <c r="Q59" s="71">
        <v>4.2014563798682296</v>
      </c>
      <c r="R59" s="71">
        <v>0</v>
      </c>
      <c r="S59" s="71">
        <v>7.0101773879457232</v>
      </c>
      <c r="T59" s="72"/>
      <c r="U59" s="71">
        <v>26681573</v>
      </c>
      <c r="V59" s="71">
        <v>1706</v>
      </c>
      <c r="W59" s="71">
        <v>297</v>
      </c>
      <c r="X59" s="71">
        <v>18673</v>
      </c>
      <c r="Y59" s="71">
        <v>20625</v>
      </c>
      <c r="Z59" s="71">
        <v>34752</v>
      </c>
      <c r="AA59" s="71">
        <v>8833</v>
      </c>
      <c r="AB59" s="71">
        <v>55104</v>
      </c>
      <c r="AC59" s="71">
        <v>0</v>
      </c>
      <c r="AD59" s="71">
        <v>7.0101773879457232</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108.105</v>
      </c>
      <c r="BK59" s="71">
        <v>0</v>
      </c>
      <c r="BL59" s="71">
        <v>2.7559999999999998</v>
      </c>
      <c r="BM59" s="71">
        <v>0</v>
      </c>
      <c r="BN59" s="72"/>
      <c r="BO59" s="71">
        <v>0</v>
      </c>
      <c r="BP59" s="71">
        <v>0</v>
      </c>
      <c r="BQ59" s="71">
        <v>10</v>
      </c>
      <c r="BR59" s="71">
        <v>0</v>
      </c>
      <c r="BS59" s="71">
        <v>1</v>
      </c>
      <c r="BT59" s="71">
        <v>0</v>
      </c>
      <c r="BU59"/>
      <c r="BV59" s="70">
        <v>110.861</v>
      </c>
      <c r="BW59" s="70">
        <v>0</v>
      </c>
      <c r="BX59" s="70">
        <v>0</v>
      </c>
      <c r="BY59" s="70">
        <v>0</v>
      </c>
      <c r="BZ59" s="70">
        <v>0</v>
      </c>
      <c r="CA59" s="70">
        <v>0</v>
      </c>
      <c r="CB59" s="70">
        <v>0</v>
      </c>
      <c r="CC59" s="70">
        <v>0</v>
      </c>
      <c r="CD59" s="70">
        <v>0</v>
      </c>
    </row>
    <row r="60" spans="1:82">
      <c r="A60" s="70" t="s">
        <v>1738</v>
      </c>
      <c r="B60" s="70">
        <v>367</v>
      </c>
      <c r="C60" s="70">
        <v>10</v>
      </c>
      <c r="D60" s="70">
        <v>22</v>
      </c>
      <c r="E60" s="70">
        <v>2013</v>
      </c>
      <c r="F60" s="70" t="s">
        <v>180</v>
      </c>
      <c r="G60" s="70" t="s">
        <v>1728</v>
      </c>
      <c r="H60" s="70" t="s">
        <v>1729</v>
      </c>
      <c r="I60" s="148"/>
      <c r="J60" s="71">
        <v>200.67019749573711</v>
      </c>
      <c r="K60" s="71">
        <v>3.6314678778179199</v>
      </c>
      <c r="L60" s="71">
        <v>10.89061254391309</v>
      </c>
      <c r="M60" s="71">
        <v>99.933078779244838</v>
      </c>
      <c r="N60" s="71">
        <v>84.200070702638698</v>
      </c>
      <c r="O60" s="71">
        <v>64.776047998069259</v>
      </c>
      <c r="P60" s="71">
        <v>44.049119045566485</v>
      </c>
      <c r="Q60" s="71">
        <v>4.2730843334016004</v>
      </c>
      <c r="R60" s="71">
        <v>0</v>
      </c>
      <c r="S60" s="71">
        <v>8.2337088163761933</v>
      </c>
      <c r="T60" s="72"/>
      <c r="U60" s="71">
        <v>17978240</v>
      </c>
      <c r="V60" s="71">
        <v>1706</v>
      </c>
      <c r="W60" s="71">
        <v>297</v>
      </c>
      <c r="X60" s="71">
        <v>18673</v>
      </c>
      <c r="Y60" s="71">
        <v>20697</v>
      </c>
      <c r="Z60" s="71">
        <v>35392</v>
      </c>
      <c r="AA60" s="71">
        <v>8818</v>
      </c>
      <c r="AB60" s="71">
        <v>55240</v>
      </c>
      <c r="AC60" s="71">
        <v>0</v>
      </c>
      <c r="AD60" s="71">
        <v>8.2337088163761933</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104.39400000000001</v>
      </c>
      <c r="BK60" s="71">
        <v>0</v>
      </c>
      <c r="BL60" s="71">
        <v>0</v>
      </c>
      <c r="BM60" s="71">
        <v>0</v>
      </c>
      <c r="BN60" s="72"/>
      <c r="BO60" s="71">
        <v>0</v>
      </c>
      <c r="BP60" s="71">
        <v>0</v>
      </c>
      <c r="BQ60" s="71">
        <v>8</v>
      </c>
      <c r="BR60" s="71">
        <v>0</v>
      </c>
      <c r="BS60" s="71">
        <v>0</v>
      </c>
      <c r="BT60" s="71">
        <v>0</v>
      </c>
      <c r="BU60"/>
      <c r="BV60" s="70">
        <v>104.39400000000001</v>
      </c>
      <c r="BW60" s="70">
        <v>0</v>
      </c>
      <c r="BX60" s="70">
        <v>0</v>
      </c>
      <c r="BY60" s="70">
        <v>0</v>
      </c>
      <c r="BZ60" s="70">
        <v>0</v>
      </c>
      <c r="CA60" s="70">
        <v>0</v>
      </c>
      <c r="CB60" s="70">
        <v>0</v>
      </c>
      <c r="CC60" s="70">
        <v>0</v>
      </c>
      <c r="CD60" s="70">
        <v>0</v>
      </c>
    </row>
    <row r="61" spans="1:82">
      <c r="A61" s="70" t="s">
        <v>1739</v>
      </c>
      <c r="B61" s="70">
        <v>368</v>
      </c>
      <c r="C61" s="70">
        <v>11</v>
      </c>
      <c r="D61" s="70">
        <v>22</v>
      </c>
      <c r="E61" s="70">
        <v>2014</v>
      </c>
      <c r="F61" s="70" t="s">
        <v>181</v>
      </c>
      <c r="G61" s="70" t="s">
        <v>1728</v>
      </c>
      <c r="H61" s="70" t="s">
        <v>1729</v>
      </c>
      <c r="I61" s="148"/>
      <c r="J61" s="71">
        <v>191.38210100467779</v>
      </c>
      <c r="K61" s="71">
        <v>3.6424836897396529</v>
      </c>
      <c r="L61" s="71">
        <v>3.8698964937197688</v>
      </c>
      <c r="M61" s="71">
        <v>89.101982160667092</v>
      </c>
      <c r="N61" s="71">
        <v>83.947156926622696</v>
      </c>
      <c r="O61" s="71">
        <v>62.428941526990776</v>
      </c>
      <c r="P61" s="71">
        <v>44.011949198679062</v>
      </c>
      <c r="Q61" s="71">
        <v>4.11409385960114</v>
      </c>
      <c r="R61" s="71">
        <v>0</v>
      </c>
      <c r="S61" s="71">
        <v>7.8132541953306989</v>
      </c>
      <c r="T61" s="72"/>
      <c r="U61" s="71">
        <v>20787922</v>
      </c>
      <c r="V61" s="71">
        <v>1469</v>
      </c>
      <c r="W61" s="71">
        <v>133</v>
      </c>
      <c r="X61" s="71">
        <v>17818</v>
      </c>
      <c r="Y61" s="71">
        <v>20914</v>
      </c>
      <c r="Z61" s="71">
        <v>35925</v>
      </c>
      <c r="AA61" s="71">
        <v>8765</v>
      </c>
      <c r="AB61" s="71">
        <v>55433</v>
      </c>
      <c r="AC61" s="71">
        <v>0</v>
      </c>
      <c r="AD61" s="71">
        <v>7.8132541953306989</v>
      </c>
      <c r="AE61" s="72"/>
      <c r="AF61" s="71"/>
      <c r="AG61" s="71"/>
      <c r="AH61" s="71"/>
      <c r="AI61" s="71"/>
      <c r="AJ61" s="71"/>
      <c r="AK61" s="71"/>
      <c r="AL61" s="71"/>
      <c r="AM61" s="71"/>
      <c r="AN61" s="71"/>
      <c r="AO61" s="71"/>
      <c r="AP61" s="71"/>
      <c r="AQ61" s="72"/>
      <c r="AR61" s="71">
        <v>1578</v>
      </c>
      <c r="AS61" s="71">
        <v>352</v>
      </c>
      <c r="AT61" s="71">
        <v>0</v>
      </c>
      <c r="AU61" s="71">
        <v>0</v>
      </c>
      <c r="AV61" s="71">
        <v>0</v>
      </c>
      <c r="AW61" s="71">
        <v>0</v>
      </c>
      <c r="AX61" s="71"/>
      <c r="AY61" s="72"/>
      <c r="AZ61" s="71">
        <v>6765.6</v>
      </c>
      <c r="BA61" s="71">
        <v>13862.3</v>
      </c>
      <c r="BB61" s="71">
        <v>0</v>
      </c>
      <c r="BC61" s="71">
        <v>0</v>
      </c>
      <c r="BD61" s="71">
        <v>0</v>
      </c>
      <c r="BE61" s="71">
        <v>0</v>
      </c>
      <c r="BF61" s="71"/>
      <c r="BG61" s="72"/>
      <c r="BH61" s="71">
        <v>0</v>
      </c>
      <c r="BI61" s="71">
        <v>0</v>
      </c>
      <c r="BJ61" s="71">
        <v>104.517</v>
      </c>
      <c r="BK61" s="71">
        <v>0</v>
      </c>
      <c r="BL61" s="71">
        <v>0</v>
      </c>
      <c r="BM61" s="71">
        <v>0</v>
      </c>
      <c r="BN61" s="72"/>
      <c r="BO61" s="71">
        <v>0</v>
      </c>
      <c r="BP61" s="71">
        <v>0</v>
      </c>
      <c r="BQ61" s="71">
        <v>8</v>
      </c>
      <c r="BR61" s="71">
        <v>0</v>
      </c>
      <c r="BS61" s="71">
        <v>0</v>
      </c>
      <c r="BT61" s="71">
        <v>0</v>
      </c>
      <c r="BU61"/>
      <c r="BV61" s="70">
        <v>104.517</v>
      </c>
      <c r="BW61" s="70">
        <v>0</v>
      </c>
      <c r="BX61" s="70">
        <v>0</v>
      </c>
      <c r="BY61" s="70">
        <v>0</v>
      </c>
      <c r="BZ61" s="70">
        <v>0</v>
      </c>
      <c r="CA61" s="70">
        <v>0</v>
      </c>
      <c r="CB61" s="70">
        <v>0</v>
      </c>
      <c r="CC61" s="70">
        <v>0</v>
      </c>
      <c r="CD61" s="70">
        <v>0</v>
      </c>
    </row>
    <row r="62" spans="1:82">
      <c r="A62" s="70" t="s">
        <v>1740</v>
      </c>
      <c r="B62" s="70">
        <v>369</v>
      </c>
      <c r="C62" s="70">
        <v>12</v>
      </c>
      <c r="D62" s="70">
        <v>22</v>
      </c>
      <c r="E62" s="70">
        <v>2015</v>
      </c>
      <c r="F62" s="70" t="s">
        <v>182</v>
      </c>
      <c r="G62" s="70" t="s">
        <v>1728</v>
      </c>
      <c r="H62" s="70" t="s">
        <v>1729</v>
      </c>
      <c r="I62" s="148"/>
      <c r="J62" s="71">
        <v>193.15245086390399</v>
      </c>
      <c r="K62" s="71">
        <v>3.5872291522387152</v>
      </c>
      <c r="L62" s="71">
        <v>3.4531984283160742</v>
      </c>
      <c r="M62" s="71">
        <v>116.22672280685271</v>
      </c>
      <c r="N62" s="71">
        <v>81.291003614477773</v>
      </c>
      <c r="O62" s="71">
        <v>62.725435608496376</v>
      </c>
      <c r="P62" s="71">
        <v>43.564292775045182</v>
      </c>
      <c r="Q62" s="71">
        <v>4.0546780141026604</v>
      </c>
      <c r="R62" s="71">
        <v>0</v>
      </c>
      <c r="S62" s="71">
        <v>6.2811038610518883</v>
      </c>
      <c r="T62" s="72"/>
      <c r="U62" s="71">
        <v>22695132</v>
      </c>
      <c r="V62" s="71">
        <v>1469</v>
      </c>
      <c r="W62" s="71">
        <v>133</v>
      </c>
      <c r="X62" s="71">
        <v>17818</v>
      </c>
      <c r="Y62" s="71">
        <v>21307</v>
      </c>
      <c r="Z62" s="71">
        <v>36443</v>
      </c>
      <c r="AA62" s="71">
        <v>8669</v>
      </c>
      <c r="AB62" s="71">
        <v>55808</v>
      </c>
      <c r="AC62" s="71">
        <v>0</v>
      </c>
      <c r="AD62" s="71">
        <v>6.2811038610518883</v>
      </c>
      <c r="AE62" s="72"/>
      <c r="AF62" s="71">
        <v>217514631.5403921</v>
      </c>
      <c r="AG62" s="71">
        <v>2754297.421960142</v>
      </c>
      <c r="AH62" s="71">
        <v>717897.46854991489</v>
      </c>
      <c r="AI62" s="71">
        <v>114643877.2509568</v>
      </c>
      <c r="AJ62" s="71">
        <v>121447541.9230158</v>
      </c>
      <c r="AK62" s="71">
        <v>0</v>
      </c>
      <c r="AL62" s="71">
        <v>0</v>
      </c>
      <c r="AM62" s="71">
        <v>7648252.2942448873</v>
      </c>
      <c r="AN62" s="71">
        <v>0</v>
      </c>
      <c r="AO62" s="71">
        <v>0</v>
      </c>
      <c r="AP62" s="71">
        <v>464726497.89911962</v>
      </c>
      <c r="AQ62" s="72"/>
      <c r="AR62" s="71">
        <v>1703</v>
      </c>
      <c r="AS62" s="71">
        <v>516</v>
      </c>
      <c r="AT62" s="71">
        <v>0</v>
      </c>
      <c r="AU62" s="71">
        <v>0</v>
      </c>
      <c r="AV62" s="71">
        <v>0</v>
      </c>
      <c r="AW62" s="71">
        <v>0</v>
      </c>
      <c r="AX62" s="71"/>
      <c r="AY62" s="72"/>
      <c r="AZ62" s="71">
        <v>7424.7</v>
      </c>
      <c r="BA62" s="71">
        <v>19470.2</v>
      </c>
      <c r="BB62" s="71">
        <v>0</v>
      </c>
      <c r="BC62" s="71">
        <v>0</v>
      </c>
      <c r="BD62" s="71">
        <v>0</v>
      </c>
      <c r="BE62" s="71">
        <v>0</v>
      </c>
      <c r="BF62" s="71"/>
      <c r="BG62" s="72"/>
      <c r="BH62" s="71">
        <v>0</v>
      </c>
      <c r="BI62" s="71">
        <v>0</v>
      </c>
      <c r="BJ62" s="71">
        <v>103.747</v>
      </c>
      <c r="BK62" s="71">
        <v>0</v>
      </c>
      <c r="BL62" s="71">
        <v>0</v>
      </c>
      <c r="BM62" s="71">
        <v>0</v>
      </c>
      <c r="BN62" s="72"/>
      <c r="BO62" s="71">
        <v>0</v>
      </c>
      <c r="BP62" s="71">
        <v>0</v>
      </c>
      <c r="BQ62" s="71">
        <v>8</v>
      </c>
      <c r="BR62" s="71">
        <v>0</v>
      </c>
      <c r="BS62" s="71">
        <v>0</v>
      </c>
      <c r="BT62" s="71">
        <v>0</v>
      </c>
      <c r="BU62"/>
      <c r="BV62" s="70">
        <v>103.747</v>
      </c>
      <c r="BW62" s="70">
        <v>0</v>
      </c>
      <c r="BX62" s="70">
        <v>0</v>
      </c>
      <c r="BY62" s="70">
        <v>0</v>
      </c>
      <c r="BZ62" s="70">
        <v>0</v>
      </c>
      <c r="CA62" s="70">
        <v>0</v>
      </c>
      <c r="CB62" s="70">
        <v>0</v>
      </c>
      <c r="CC62" s="70">
        <v>0</v>
      </c>
      <c r="CD62" s="70">
        <v>0</v>
      </c>
    </row>
    <row r="63" spans="1:82">
      <c r="A63" s="70" t="s">
        <v>1741</v>
      </c>
      <c r="B63" s="70">
        <v>370</v>
      </c>
      <c r="C63" s="70">
        <v>13</v>
      </c>
      <c r="D63" s="70">
        <v>22</v>
      </c>
      <c r="E63" s="70">
        <v>2016</v>
      </c>
      <c r="F63" s="70" t="s">
        <v>155</v>
      </c>
      <c r="G63" s="70" t="s">
        <v>1728</v>
      </c>
      <c r="H63" s="70" t="s">
        <v>1729</v>
      </c>
      <c r="I63" s="148"/>
      <c r="J63" s="71">
        <v>181.23421335321731</v>
      </c>
      <c r="K63" s="71">
        <v>3.566360719733475</v>
      </c>
      <c r="L63" s="71">
        <v>3.282374433311058</v>
      </c>
      <c r="M63" s="71">
        <v>77.338511999928301</v>
      </c>
      <c r="N63" s="71">
        <v>81.254947985480825</v>
      </c>
      <c r="O63" s="71">
        <v>63.174338155042513</v>
      </c>
      <c r="P63" s="71">
        <v>42.343761655339165</v>
      </c>
      <c r="Q63" s="71">
        <v>3.9755943196386143</v>
      </c>
      <c r="R63" s="71">
        <v>0</v>
      </c>
      <c r="S63" s="71">
        <v>6.903295886021998</v>
      </c>
      <c r="T63" s="72"/>
      <c r="U63" s="71">
        <v>20954686</v>
      </c>
      <c r="V63" s="71">
        <v>1469</v>
      </c>
      <c r="W63" s="71">
        <v>133</v>
      </c>
      <c r="X63" s="71">
        <v>17818</v>
      </c>
      <c r="Y63" s="71">
        <v>21696</v>
      </c>
      <c r="Z63" s="71">
        <v>37155</v>
      </c>
      <c r="AA63" s="71">
        <v>8715</v>
      </c>
      <c r="AB63" s="71">
        <v>56286</v>
      </c>
      <c r="AC63" s="71">
        <v>0</v>
      </c>
      <c r="AD63" s="71">
        <v>6.903295886021998</v>
      </c>
      <c r="AE63" s="72"/>
      <c r="AF63" s="71">
        <v>209088294.2620602</v>
      </c>
      <c r="AG63" s="71">
        <v>2639584.370772582</v>
      </c>
      <c r="AH63" s="71">
        <v>523873.5827129989</v>
      </c>
      <c r="AI63" s="71">
        <v>113915272.5024357</v>
      </c>
      <c r="AJ63" s="71">
        <v>121670235.3477603</v>
      </c>
      <c r="AK63" s="71">
        <v>0</v>
      </c>
      <c r="AL63" s="71">
        <v>0</v>
      </c>
      <c r="AM63" s="71">
        <v>7719753.0239098743</v>
      </c>
      <c r="AN63" s="71">
        <v>0</v>
      </c>
      <c r="AO63" s="71">
        <v>0</v>
      </c>
      <c r="AP63" s="71">
        <v>455557013.08965164</v>
      </c>
      <c r="AQ63" s="72"/>
      <c r="AR63" s="71">
        <v>1843</v>
      </c>
      <c r="AS63" s="71">
        <v>615</v>
      </c>
      <c r="AT63" s="71">
        <v>0</v>
      </c>
      <c r="AU63" s="71">
        <v>0</v>
      </c>
      <c r="AV63" s="71">
        <v>0</v>
      </c>
      <c r="AW63" s="71">
        <v>0</v>
      </c>
      <c r="AX63" s="71"/>
      <c r="AY63" s="72"/>
      <c r="AZ63" s="71">
        <v>8187</v>
      </c>
      <c r="BA63" s="71">
        <v>22223.3</v>
      </c>
      <c r="BB63" s="71">
        <v>0</v>
      </c>
      <c r="BC63" s="71">
        <v>0</v>
      </c>
      <c r="BD63" s="71">
        <v>0</v>
      </c>
      <c r="BE63" s="71">
        <v>0</v>
      </c>
      <c r="BF63" s="71"/>
      <c r="BG63" s="72"/>
      <c r="BH63" s="71">
        <v>0</v>
      </c>
      <c r="BI63" s="71">
        <v>0</v>
      </c>
      <c r="BJ63" s="71">
        <v>106.914</v>
      </c>
      <c r="BK63" s="71">
        <v>0</v>
      </c>
      <c r="BL63" s="71">
        <v>0</v>
      </c>
      <c r="BM63" s="71">
        <v>0</v>
      </c>
      <c r="BN63" s="72"/>
      <c r="BO63" s="71">
        <v>0</v>
      </c>
      <c r="BP63" s="71">
        <v>0</v>
      </c>
      <c r="BQ63" s="71">
        <v>9</v>
      </c>
      <c r="BR63" s="71">
        <v>0</v>
      </c>
      <c r="BS63" s="71">
        <v>0</v>
      </c>
      <c r="BT63" s="71">
        <v>0</v>
      </c>
      <c r="BU63"/>
      <c r="BV63" s="70">
        <v>106.914</v>
      </c>
      <c r="BW63" s="70">
        <v>0</v>
      </c>
      <c r="BX63" s="70">
        <v>0</v>
      </c>
      <c r="BY63" s="70">
        <v>0</v>
      </c>
      <c r="BZ63" s="70">
        <v>0</v>
      </c>
      <c r="CA63" s="70">
        <v>0</v>
      </c>
      <c r="CB63" s="70">
        <v>0</v>
      </c>
      <c r="CC63" s="70">
        <v>0</v>
      </c>
      <c r="CD63" s="70">
        <v>0</v>
      </c>
    </row>
    <row r="64" spans="1:82">
      <c r="A64" s="70" t="s">
        <v>1742</v>
      </c>
      <c r="B64" s="70">
        <v>371</v>
      </c>
      <c r="C64" s="70">
        <v>14</v>
      </c>
      <c r="D64" s="70">
        <v>22</v>
      </c>
      <c r="E64" s="70">
        <v>2017</v>
      </c>
      <c r="F64" s="70" t="s">
        <v>156</v>
      </c>
      <c r="G64" s="1064" t="s">
        <v>1728</v>
      </c>
      <c r="H64" s="70" t="s">
        <v>1729</v>
      </c>
      <c r="I64" s="148"/>
      <c r="J64" s="71">
        <v>187.71688141767314</v>
      </c>
      <c r="K64" s="71">
        <v>3.5501770940071453</v>
      </c>
      <c r="L64" s="71">
        <v>3.5236996936697258</v>
      </c>
      <c r="M64" s="71">
        <v>68.482375182907589</v>
      </c>
      <c r="N64" s="71">
        <v>80.103585340456704</v>
      </c>
      <c r="O64" s="71">
        <v>63.162064602692702</v>
      </c>
      <c r="P64" s="71">
        <v>41.945174566692373</v>
      </c>
      <c r="Q64" s="71">
        <v>3.8729704437130801</v>
      </c>
      <c r="R64" s="71">
        <v>0</v>
      </c>
      <c r="S64" s="71">
        <v>6.2511431697242736</v>
      </c>
      <c r="T64" s="72"/>
      <c r="U64" s="71">
        <v>22079858</v>
      </c>
      <c r="V64" s="71">
        <v>1469</v>
      </c>
      <c r="W64" s="71">
        <v>133</v>
      </c>
      <c r="X64" s="71">
        <v>17818</v>
      </c>
      <c r="Y64" s="71">
        <v>22135</v>
      </c>
      <c r="Z64" s="71">
        <v>37764</v>
      </c>
      <c r="AA64" s="71">
        <v>8688</v>
      </c>
      <c r="AB64" s="71">
        <v>56703</v>
      </c>
      <c r="AC64" s="71">
        <v>0</v>
      </c>
      <c r="AD64" s="71">
        <v>6.2511431697242736</v>
      </c>
      <c r="AE64" s="72"/>
      <c r="AF64" s="71">
        <v>219495276.08667859</v>
      </c>
      <c r="AG64" s="71">
        <v>2656602.488093588</v>
      </c>
      <c r="AH64" s="71">
        <v>721915.63940061617</v>
      </c>
      <c r="AI64" s="71">
        <v>107561332.4821236</v>
      </c>
      <c r="AJ64" s="71">
        <v>115861787.0367181</v>
      </c>
      <c r="AK64" s="71">
        <v>0</v>
      </c>
      <c r="AL64" s="71">
        <v>0</v>
      </c>
      <c r="AM64" s="71">
        <v>7789114.3199933562</v>
      </c>
      <c r="AN64" s="71">
        <v>0</v>
      </c>
      <c r="AO64" s="71">
        <v>0</v>
      </c>
      <c r="AP64" s="71">
        <v>454086028.05300784</v>
      </c>
      <c r="AQ64" s="72"/>
      <c r="AR64" s="71">
        <v>1962</v>
      </c>
      <c r="AS64" s="71">
        <v>684</v>
      </c>
      <c r="AT64" s="71">
        <v>0</v>
      </c>
      <c r="AU64" s="71">
        <v>0</v>
      </c>
      <c r="AV64" s="71">
        <v>0</v>
      </c>
      <c r="AW64" s="71">
        <v>0</v>
      </c>
      <c r="AX64" s="71"/>
      <c r="AY64" s="72"/>
      <c r="AZ64" s="71">
        <v>8781.6</v>
      </c>
      <c r="BA64" s="71">
        <v>26538.600000000009</v>
      </c>
      <c r="BB64" s="71">
        <v>0</v>
      </c>
      <c r="BC64" s="71">
        <v>0</v>
      </c>
      <c r="BD64" s="71">
        <v>0</v>
      </c>
      <c r="BE64" s="71">
        <v>0</v>
      </c>
      <c r="BF64" s="71"/>
      <c r="BG64" s="72"/>
      <c r="BH64" s="71">
        <v>0</v>
      </c>
      <c r="BI64" s="71">
        <v>0</v>
      </c>
      <c r="BJ64" s="71">
        <v>110.258</v>
      </c>
      <c r="BK64" s="71">
        <v>0</v>
      </c>
      <c r="BL64" s="71">
        <v>0</v>
      </c>
      <c r="BM64" s="71">
        <v>0</v>
      </c>
      <c r="BN64" s="72"/>
      <c r="BO64" s="71">
        <v>0</v>
      </c>
      <c r="BP64" s="71">
        <v>0</v>
      </c>
      <c r="BQ64" s="71">
        <v>9</v>
      </c>
      <c r="BR64" s="71">
        <v>0</v>
      </c>
      <c r="BS64" s="71">
        <v>0</v>
      </c>
      <c r="BT64" s="71">
        <v>0</v>
      </c>
      <c r="BU64"/>
      <c r="BV64" s="70">
        <v>110.258</v>
      </c>
      <c r="BW64" s="70">
        <v>0</v>
      </c>
      <c r="BX64" s="70">
        <v>0</v>
      </c>
      <c r="BY64" s="70">
        <v>0</v>
      </c>
      <c r="BZ64" s="70">
        <v>0</v>
      </c>
      <c r="CA64" s="70">
        <v>0</v>
      </c>
      <c r="CB64" s="70">
        <v>0</v>
      </c>
      <c r="CC64" s="70">
        <v>0</v>
      </c>
      <c r="CD64" s="70">
        <v>0</v>
      </c>
    </row>
    <row r="65" spans="1:82">
      <c r="A65" s="70" t="s">
        <v>1743</v>
      </c>
      <c r="B65" s="70">
        <v>372</v>
      </c>
      <c r="C65" s="70">
        <v>15</v>
      </c>
      <c r="D65" s="70">
        <v>22</v>
      </c>
      <c r="E65" s="70">
        <v>2018</v>
      </c>
      <c r="F65" s="70" t="s">
        <v>183</v>
      </c>
      <c r="G65" s="1064" t="s">
        <v>1728</v>
      </c>
      <c r="H65" s="70" t="s">
        <v>1729</v>
      </c>
      <c r="I65" s="148"/>
      <c r="J65" s="71">
        <v>189.47176915832819</v>
      </c>
      <c r="K65" s="71">
        <v>3.3442468295199363</v>
      </c>
      <c r="L65" s="71">
        <v>3.1216734836180255</v>
      </c>
      <c r="M65" s="71">
        <v>70.809374102652285</v>
      </c>
      <c r="N65" s="71">
        <v>73.13897459474623</v>
      </c>
      <c r="O65" s="71">
        <v>62.802513492468229</v>
      </c>
      <c r="P65" s="71">
        <v>41.556321654089437</v>
      </c>
      <c r="Q65" s="71">
        <v>3.6118835518374102</v>
      </c>
      <c r="R65" s="71">
        <v>0</v>
      </c>
      <c r="S65" s="71">
        <v>6.2361073535987046</v>
      </c>
      <c r="T65" s="72"/>
      <c r="U65" s="71">
        <v>23767116</v>
      </c>
      <c r="V65" s="71">
        <v>1469</v>
      </c>
      <c r="W65" s="71">
        <v>133</v>
      </c>
      <c r="X65" s="71">
        <v>17818</v>
      </c>
      <c r="Y65" s="71">
        <v>22513</v>
      </c>
      <c r="Z65" s="71">
        <v>38268</v>
      </c>
      <c r="AA65" s="71">
        <v>8694</v>
      </c>
      <c r="AB65" s="71">
        <v>56987</v>
      </c>
      <c r="AC65" s="71">
        <v>0</v>
      </c>
      <c r="AD65" s="71">
        <v>6.2361073535987046</v>
      </c>
      <c r="AE65" s="72"/>
      <c r="AF65" s="71">
        <v>225000068.423536</v>
      </c>
      <c r="AG65" s="71">
        <v>2370517.6748797339</v>
      </c>
      <c r="AH65" s="71">
        <v>680257.8846576194</v>
      </c>
      <c r="AI65" s="71">
        <v>109542871.36492489</v>
      </c>
      <c r="AJ65" s="71">
        <v>111853781.8652719</v>
      </c>
      <c r="AK65" s="71">
        <v>0</v>
      </c>
      <c r="AL65" s="71">
        <v>0</v>
      </c>
      <c r="AM65" s="71">
        <v>7844323.8461247338</v>
      </c>
      <c r="AN65" s="71">
        <v>0</v>
      </c>
      <c r="AO65" s="71">
        <v>0</v>
      </c>
      <c r="AP65" s="71">
        <v>457291821.0593949</v>
      </c>
      <c r="AQ65" s="72"/>
      <c r="AR65" s="71">
        <v>2092</v>
      </c>
      <c r="AS65" s="71">
        <v>755</v>
      </c>
      <c r="AT65" s="71">
        <v>0</v>
      </c>
      <c r="AU65" s="71">
        <v>0</v>
      </c>
      <c r="AV65" s="71">
        <v>0</v>
      </c>
      <c r="AW65" s="71">
        <v>0</v>
      </c>
      <c r="AX65" s="71"/>
      <c r="AY65" s="72"/>
      <c r="AZ65" s="71">
        <v>9467.7000000000007</v>
      </c>
      <c r="BA65" s="71">
        <v>28204</v>
      </c>
      <c r="BB65" s="71">
        <v>0</v>
      </c>
      <c r="BC65" s="71">
        <v>0</v>
      </c>
      <c r="BD65" s="71">
        <v>0</v>
      </c>
      <c r="BE65" s="71">
        <v>0</v>
      </c>
      <c r="BF65" s="71"/>
      <c r="BG65" s="72"/>
      <c r="BH65" s="71">
        <v>0</v>
      </c>
      <c r="BI65" s="71">
        <v>0</v>
      </c>
      <c r="BJ65" s="71">
        <v>112.72499999999999</v>
      </c>
      <c r="BK65" s="71">
        <v>0</v>
      </c>
      <c r="BL65" s="71">
        <v>0</v>
      </c>
      <c r="BM65" s="71">
        <v>0</v>
      </c>
      <c r="BN65" s="72"/>
      <c r="BO65" s="71">
        <v>0</v>
      </c>
      <c r="BP65" s="71">
        <v>0</v>
      </c>
      <c r="BQ65" s="71">
        <v>10</v>
      </c>
      <c r="BR65" s="71">
        <v>0</v>
      </c>
      <c r="BS65" s="71">
        <v>0</v>
      </c>
      <c r="BT65" s="71">
        <v>0</v>
      </c>
      <c r="BU65"/>
      <c r="BV65" s="70">
        <v>112.72499999999999</v>
      </c>
      <c r="BW65" s="70">
        <v>0</v>
      </c>
      <c r="BX65" s="70">
        <v>0</v>
      </c>
      <c r="BY65" s="70">
        <v>0</v>
      </c>
      <c r="BZ65" s="70">
        <v>0</v>
      </c>
      <c r="CA65" s="70">
        <v>0</v>
      </c>
      <c r="CB65" s="70">
        <v>0</v>
      </c>
      <c r="CC65" s="70">
        <v>0</v>
      </c>
      <c r="CD65" s="70">
        <v>0</v>
      </c>
    </row>
    <row r="66" spans="1:82">
      <c r="A66" s="70" t="s">
        <v>1744</v>
      </c>
      <c r="B66" s="70">
        <v>373</v>
      </c>
      <c r="C66" s="70">
        <v>16</v>
      </c>
      <c r="D66" s="70">
        <v>22</v>
      </c>
      <c r="E66" s="70">
        <v>2019</v>
      </c>
      <c r="F66" s="70" t="s">
        <v>158</v>
      </c>
      <c r="G66" s="70" t="s">
        <v>1728</v>
      </c>
      <c r="H66" s="70" t="s">
        <v>1729</v>
      </c>
      <c r="I66" s="148"/>
      <c r="J66" s="71">
        <v>169.47053725179785</v>
      </c>
      <c r="K66" s="71">
        <v>3.0405828963242247</v>
      </c>
      <c r="L66" s="71">
        <v>3.1358928747035133</v>
      </c>
      <c r="M66" s="71">
        <v>72.705236198004741</v>
      </c>
      <c r="N66" s="71">
        <v>70.902047946025007</v>
      </c>
      <c r="O66" s="71">
        <v>61.964612583463278</v>
      </c>
      <c r="P66" s="71">
        <v>41.474812951923084</v>
      </c>
      <c r="Q66" s="71">
        <v>3.5378468864560499</v>
      </c>
      <c r="R66" s="71">
        <v>0</v>
      </c>
      <c r="S66" s="71">
        <v>6.5873465461920899</v>
      </c>
      <c r="T66" s="72"/>
      <c r="U66" s="71">
        <v>22344763</v>
      </c>
      <c r="V66" s="71">
        <v>1469</v>
      </c>
      <c r="W66" s="71">
        <v>133</v>
      </c>
      <c r="X66" s="71">
        <v>17818</v>
      </c>
      <c r="Y66" s="71">
        <v>22973</v>
      </c>
      <c r="Z66" s="71">
        <v>38794</v>
      </c>
      <c r="AA66" s="71">
        <v>8612</v>
      </c>
      <c r="AB66" s="71">
        <v>57330</v>
      </c>
      <c r="AC66" s="71">
        <v>0</v>
      </c>
      <c r="AD66" s="71">
        <v>6.5873465461920899</v>
      </c>
      <c r="AE66" s="72"/>
      <c r="AF66" s="71">
        <v>212799230.54401129</v>
      </c>
      <c r="AG66" s="71">
        <v>2300679.6174592208</v>
      </c>
      <c r="AH66" s="71">
        <v>717057.87850198522</v>
      </c>
      <c r="AI66" s="71">
        <v>121610419.6089533</v>
      </c>
      <c r="AJ66" s="71">
        <v>106179364.1414046</v>
      </c>
      <c r="AK66" s="71">
        <v>0</v>
      </c>
      <c r="AL66" s="71">
        <v>0</v>
      </c>
      <c r="AM66" s="71">
        <v>7807914.4199910657</v>
      </c>
      <c r="AN66" s="71">
        <v>0</v>
      </c>
      <c r="AO66" s="71">
        <v>0</v>
      </c>
      <c r="AP66" s="71">
        <v>451414666.21032149</v>
      </c>
      <c r="AQ66" s="72"/>
      <c r="AR66" s="71">
        <v>2274</v>
      </c>
      <c r="AS66" s="71">
        <v>790</v>
      </c>
      <c r="AT66" s="71">
        <v>0</v>
      </c>
      <c r="AU66" s="71">
        <v>0</v>
      </c>
      <c r="AV66" s="71">
        <v>0</v>
      </c>
      <c r="AW66" s="71">
        <v>0</v>
      </c>
      <c r="AX66" s="71"/>
      <c r="AY66" s="72"/>
      <c r="AZ66" s="71">
        <v>10433.79999999999</v>
      </c>
      <c r="BA66" s="71">
        <v>29423.1</v>
      </c>
      <c r="BB66" s="71">
        <v>0</v>
      </c>
      <c r="BC66" s="71">
        <v>0</v>
      </c>
      <c r="BD66" s="71">
        <v>0</v>
      </c>
      <c r="BE66" s="71">
        <v>0</v>
      </c>
      <c r="BF66" s="71"/>
      <c r="BG66" s="72"/>
      <c r="BH66" s="71">
        <v>0</v>
      </c>
      <c r="BI66" s="71">
        <v>0</v>
      </c>
      <c r="BJ66" s="71">
        <v>114.182</v>
      </c>
      <c r="BK66" s="71">
        <v>0</v>
      </c>
      <c r="BL66" s="71">
        <v>0</v>
      </c>
      <c r="BM66" s="71">
        <v>0</v>
      </c>
      <c r="BN66" s="72"/>
      <c r="BO66" s="71">
        <v>0</v>
      </c>
      <c r="BP66" s="71">
        <v>0</v>
      </c>
      <c r="BQ66" s="71">
        <v>10</v>
      </c>
      <c r="BR66" s="71">
        <v>0</v>
      </c>
      <c r="BS66" s="71">
        <v>0</v>
      </c>
      <c r="BT66" s="71">
        <v>0</v>
      </c>
      <c r="BU66"/>
      <c r="BV66" s="70">
        <v>114.182</v>
      </c>
      <c r="BW66" s="70">
        <v>0</v>
      </c>
      <c r="BX66" s="70">
        <v>0</v>
      </c>
      <c r="BY66" s="70">
        <v>0</v>
      </c>
      <c r="BZ66" s="70">
        <v>0</v>
      </c>
      <c r="CA66" s="70">
        <v>0</v>
      </c>
      <c r="CB66" s="70">
        <v>0</v>
      </c>
      <c r="CC66" s="70">
        <v>0</v>
      </c>
      <c r="CD66" s="70">
        <v>0</v>
      </c>
    </row>
    <row r="67" spans="1:82">
      <c r="A67" s="70" t="s">
        <v>1745</v>
      </c>
      <c r="B67" s="70">
        <v>374</v>
      </c>
      <c r="C67" s="70">
        <v>17</v>
      </c>
      <c r="D67" s="70">
        <v>22</v>
      </c>
      <c r="E67" s="70">
        <v>2020</v>
      </c>
      <c r="F67" s="70" t="s">
        <v>159</v>
      </c>
      <c r="G67" s="70" t="s">
        <v>1728</v>
      </c>
      <c r="H67" s="70" t="s">
        <v>1729</v>
      </c>
      <c r="I67" s="148"/>
      <c r="J67" s="71">
        <v>147.65891531965929</v>
      </c>
      <c r="K67" s="71">
        <v>3.3908415973501049</v>
      </c>
      <c r="L67" s="71">
        <v>2.3780845407314875</v>
      </c>
      <c r="M67" s="71">
        <v>70.758378631310507</v>
      </c>
      <c r="N67" s="71">
        <v>69.303296381583024</v>
      </c>
      <c r="O67" s="71">
        <v>54.706793609419293</v>
      </c>
      <c r="P67" s="71">
        <v>39.410286256646501</v>
      </c>
      <c r="Q67" s="71">
        <v>3.3786852936516998</v>
      </c>
      <c r="R67" s="71">
        <v>0</v>
      </c>
      <c r="S67" s="71">
        <v>6.6970053169227537</v>
      </c>
      <c r="T67" s="72"/>
      <c r="U67" s="71">
        <v>18690479</v>
      </c>
      <c r="V67" s="71">
        <v>1486</v>
      </c>
      <c r="W67" s="71">
        <v>119</v>
      </c>
      <c r="X67" s="71">
        <v>19733</v>
      </c>
      <c r="Y67" s="71">
        <v>23140</v>
      </c>
      <c r="Z67" s="71">
        <v>39092</v>
      </c>
      <c r="AA67" s="71">
        <v>8698</v>
      </c>
      <c r="AB67" s="71">
        <v>57304</v>
      </c>
      <c r="AC67" s="71">
        <v>0</v>
      </c>
      <c r="AD67" s="71">
        <v>6.6970053169227537</v>
      </c>
      <c r="AE67" s="72"/>
      <c r="AF67" s="71">
        <v>185394665.69408509</v>
      </c>
      <c r="AG67" s="71">
        <v>2502129.71367324</v>
      </c>
      <c r="AH67" s="71">
        <v>577247.92035352369</v>
      </c>
      <c r="AI67" s="71">
        <v>124918541.6685382</v>
      </c>
      <c r="AJ67" s="71">
        <v>125167666.8136996</v>
      </c>
      <c r="AK67" s="71"/>
      <c r="AL67" s="71"/>
      <c r="AM67" s="71">
        <v>7478808.660718862</v>
      </c>
      <c r="AN67" s="71"/>
      <c r="AO67" s="71"/>
      <c r="AP67" s="71">
        <v>446039060.4710685</v>
      </c>
      <c r="AQ67" s="72"/>
      <c r="AR67" s="71">
        <v>2406</v>
      </c>
      <c r="AS67" s="71">
        <v>814</v>
      </c>
      <c r="AT67" s="71">
        <v>0</v>
      </c>
      <c r="AU67" s="71">
        <v>0</v>
      </c>
      <c r="AV67" s="71">
        <v>0</v>
      </c>
      <c r="AW67" s="71">
        <v>0</v>
      </c>
      <c r="AX67" s="71"/>
      <c r="AY67" s="72"/>
      <c r="AZ67" s="71">
        <v>11201.899999999971</v>
      </c>
      <c r="BA67" s="71">
        <v>33191.60000000002</v>
      </c>
      <c r="BB67" s="71">
        <v>0</v>
      </c>
      <c r="BC67" s="71">
        <v>0</v>
      </c>
      <c r="BD67" s="71">
        <v>0</v>
      </c>
      <c r="BE67" s="71">
        <v>0</v>
      </c>
      <c r="BF67" s="71"/>
      <c r="BG67" s="72"/>
      <c r="BH67" s="71">
        <v>0</v>
      </c>
      <c r="BI67" s="71">
        <v>0</v>
      </c>
      <c r="BJ67" s="71">
        <v>98.506</v>
      </c>
      <c r="BK67" s="71">
        <v>0</v>
      </c>
      <c r="BL67" s="71">
        <v>0</v>
      </c>
      <c r="BM67" s="71">
        <v>0</v>
      </c>
      <c r="BN67" s="72"/>
      <c r="BO67" s="71">
        <v>0</v>
      </c>
      <c r="BP67" s="71">
        <v>0</v>
      </c>
      <c r="BQ67" s="71">
        <v>10</v>
      </c>
      <c r="BR67" s="71">
        <v>0</v>
      </c>
      <c r="BS67" s="71">
        <v>0</v>
      </c>
      <c r="BT67" s="71">
        <v>0</v>
      </c>
      <c r="BU67"/>
      <c r="BV67" s="70">
        <v>98.506</v>
      </c>
      <c r="BW67" s="70">
        <v>0</v>
      </c>
      <c r="BX67" s="70">
        <v>0</v>
      </c>
      <c r="BY67" s="70">
        <v>0</v>
      </c>
      <c r="BZ67" s="70">
        <v>0</v>
      </c>
      <c r="CA67" s="70">
        <v>0</v>
      </c>
      <c r="CB67" s="70">
        <v>0</v>
      </c>
      <c r="CC67" s="70">
        <v>0</v>
      </c>
      <c r="CD67" s="70">
        <v>0</v>
      </c>
    </row>
    <row r="68" spans="1:82">
      <c r="A68" s="70" t="s">
        <v>1746</v>
      </c>
      <c r="B68" s="70">
        <v>374</v>
      </c>
      <c r="C68" s="70">
        <v>18</v>
      </c>
      <c r="D68" s="70">
        <v>22</v>
      </c>
      <c r="E68" s="70">
        <v>2021</v>
      </c>
      <c r="F68" s="70" t="s">
        <v>160</v>
      </c>
      <c r="G68" s="70" t="s">
        <v>1728</v>
      </c>
      <c r="H68" s="70" t="s">
        <v>1729</v>
      </c>
      <c r="I68" s="148"/>
      <c r="J68" s="71">
        <v>155.02824775646297</v>
      </c>
      <c r="K68" s="71">
        <v>3.6969732163555076</v>
      </c>
      <c r="L68" s="71">
        <v>2.6777281652277165</v>
      </c>
      <c r="M68" s="71">
        <v>80.80408200687009</v>
      </c>
      <c r="N68" s="71">
        <v>72.297931658997825</v>
      </c>
      <c r="O68" s="71">
        <v>53.45752406418449</v>
      </c>
      <c r="P68" s="71">
        <v>41.094617969997557</v>
      </c>
      <c r="Q68" s="71">
        <v>3.3380493170188101</v>
      </c>
      <c r="R68" s="71">
        <v>0</v>
      </c>
      <c r="S68" s="71">
        <v>7.1062913418054992</v>
      </c>
      <c r="T68" s="72"/>
      <c r="U68" s="71">
        <v>21074695</v>
      </c>
      <c r="V68" s="71">
        <v>1486</v>
      </c>
      <c r="W68" s="71">
        <v>119</v>
      </c>
      <c r="X68" s="71">
        <v>19733</v>
      </c>
      <c r="Y68" s="71">
        <v>23257</v>
      </c>
      <c r="Z68" s="71">
        <v>39332</v>
      </c>
      <c r="AA68" s="71">
        <v>8844</v>
      </c>
      <c r="AB68" s="71">
        <v>57171</v>
      </c>
      <c r="AC68" s="71">
        <v>0</v>
      </c>
      <c r="AD68" s="71">
        <v>7.1062913418054992</v>
      </c>
      <c r="AE68" s="72"/>
      <c r="AF68" s="71">
        <v>189017314.7813198</v>
      </c>
      <c r="AG68" s="71">
        <v>2550973.1963787177</v>
      </c>
      <c r="AH68" s="71">
        <v>621073.24544116156</v>
      </c>
      <c r="AI68" s="71">
        <v>124021280.80988334</v>
      </c>
      <c r="AJ68" s="71">
        <v>121740104.9490187</v>
      </c>
      <c r="AK68" s="71">
        <v>0</v>
      </c>
      <c r="AL68" s="71">
        <v>0</v>
      </c>
      <c r="AM68" s="71">
        <v>7504487.7298599007</v>
      </c>
      <c r="AN68" s="71">
        <v>0</v>
      </c>
      <c r="AO68" s="71">
        <v>0</v>
      </c>
      <c r="AP68" s="71">
        <v>445455234.71190161</v>
      </c>
      <c r="AQ68" s="72"/>
      <c r="AR68" s="71">
        <v>2564</v>
      </c>
      <c r="AS68" s="71">
        <v>823</v>
      </c>
      <c r="AT68" s="71">
        <v>0</v>
      </c>
      <c r="AU68" s="71">
        <v>0</v>
      </c>
      <c r="AV68" s="71">
        <v>0</v>
      </c>
      <c r="AW68" s="71">
        <v>0</v>
      </c>
      <c r="AX68" s="71"/>
      <c r="AY68" s="72"/>
      <c r="AZ68" s="71">
        <v>12183.399999999971</v>
      </c>
      <c r="BA68" s="71">
        <v>35432.200000000033</v>
      </c>
      <c r="BB68" s="71">
        <v>0</v>
      </c>
      <c r="BC68" s="71">
        <v>0</v>
      </c>
      <c r="BD68" s="71">
        <v>0</v>
      </c>
      <c r="BE68" s="71">
        <v>0</v>
      </c>
      <c r="BF68" s="71"/>
      <c r="BG68" s="72"/>
      <c r="BH68" s="71">
        <v>0</v>
      </c>
      <c r="BI68" s="71">
        <v>0</v>
      </c>
      <c r="BJ68" s="71">
        <v>102.687</v>
      </c>
      <c r="BK68" s="71">
        <v>0</v>
      </c>
      <c r="BL68" s="71">
        <v>0</v>
      </c>
      <c r="BM68" s="71">
        <v>0</v>
      </c>
      <c r="BN68" s="72"/>
      <c r="BO68" s="71">
        <v>0</v>
      </c>
      <c r="BP68" s="71">
        <v>0</v>
      </c>
      <c r="BQ68" s="71">
        <v>11</v>
      </c>
      <c r="BR68" s="71">
        <v>0</v>
      </c>
      <c r="BS68" s="71">
        <v>0</v>
      </c>
      <c r="BT68" s="71">
        <v>0</v>
      </c>
      <c r="BU68"/>
      <c r="BV68" s="70">
        <v>102.687</v>
      </c>
      <c r="BW68" s="70">
        <v>0</v>
      </c>
      <c r="BX68" s="70">
        <v>0</v>
      </c>
      <c r="BY68" s="70">
        <v>0</v>
      </c>
      <c r="BZ68" s="70">
        <v>0</v>
      </c>
      <c r="CA68" s="70">
        <v>0</v>
      </c>
      <c r="CB68" s="70">
        <v>0</v>
      </c>
      <c r="CC68" s="70">
        <v>0</v>
      </c>
      <c r="CD68" s="70">
        <v>0</v>
      </c>
    </row>
    <row r="69" spans="1:82">
      <c r="A69" s="70" t="s">
        <v>1747</v>
      </c>
      <c r="B69" s="70">
        <v>374</v>
      </c>
      <c r="C69" s="70">
        <v>19</v>
      </c>
      <c r="D69" s="70">
        <v>22</v>
      </c>
      <c r="E69" s="70">
        <v>2022</v>
      </c>
      <c r="F69" s="70" t="s">
        <v>161</v>
      </c>
      <c r="G69" s="70" t="s">
        <v>1728</v>
      </c>
      <c r="H69" s="70" t="s">
        <v>1729</v>
      </c>
      <c r="I69" s="148"/>
      <c r="J69" s="71">
        <v>154.80723086218705</v>
      </c>
      <c r="K69" s="71">
        <v>3.5251455538486782</v>
      </c>
      <c r="L69" s="71">
        <v>2.2723770433023383</v>
      </c>
      <c r="M69" s="71">
        <v>73.021524612229484</v>
      </c>
      <c r="N69" s="71">
        <v>78.089630554304264</v>
      </c>
      <c r="O69" s="71">
        <v>56.609441866008034</v>
      </c>
      <c r="P69" s="71">
        <v>41.182394131191877</v>
      </c>
      <c r="Q69" s="71">
        <v>3.3685323882553617</v>
      </c>
      <c r="R69" s="71">
        <v>0</v>
      </c>
      <c r="S69" s="71">
        <v>6.9997465896840509</v>
      </c>
      <c r="T69" s="72"/>
      <c r="U69" s="71">
        <v>23740850</v>
      </c>
      <c r="V69" s="71">
        <v>1486</v>
      </c>
      <c r="W69" s="71">
        <v>119</v>
      </c>
      <c r="X69" s="71">
        <v>19733</v>
      </c>
      <c r="Y69" s="71">
        <v>23668</v>
      </c>
      <c r="Z69" s="71">
        <v>39573</v>
      </c>
      <c r="AA69" s="71">
        <v>8998</v>
      </c>
      <c r="AB69" s="71">
        <v>57220</v>
      </c>
      <c r="AC69" s="71">
        <v>0</v>
      </c>
      <c r="AD69" s="71">
        <v>6.9997465896840509</v>
      </c>
      <c r="AE69" s="72"/>
      <c r="AF69" s="71">
        <v>188923273.5349023</v>
      </c>
      <c r="AG69" s="71">
        <v>2587037.8010911969</v>
      </c>
      <c r="AH69" s="71">
        <v>656404.078916542</v>
      </c>
      <c r="AI69" s="71">
        <v>119573687.33255428</v>
      </c>
      <c r="AJ69" s="71">
        <v>132810213.91371323</v>
      </c>
      <c r="AK69" s="71">
        <v>0</v>
      </c>
      <c r="AL69" s="71">
        <v>0</v>
      </c>
      <c r="AM69" s="71">
        <v>7388663.7859751526</v>
      </c>
      <c r="AN69" s="71">
        <v>0</v>
      </c>
      <c r="AO69" s="71">
        <v>0</v>
      </c>
      <c r="AP69" s="71">
        <v>451939280.44715267</v>
      </c>
      <c r="AQ69" s="72"/>
      <c r="AR69" s="71">
        <v>2722</v>
      </c>
      <c r="AS69" s="71">
        <v>834</v>
      </c>
      <c r="AT69" s="71">
        <v>0</v>
      </c>
      <c r="AU69" s="71">
        <v>0</v>
      </c>
      <c r="AV69" s="71">
        <v>0</v>
      </c>
      <c r="AW69" s="71">
        <v>0</v>
      </c>
      <c r="AX69" s="71"/>
      <c r="AY69" s="72"/>
      <c r="AZ69" s="71">
        <v>13109.399999999951</v>
      </c>
      <c r="BA69" s="71">
        <v>36121.400000000038</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1748</v>
      </c>
      <c r="B70" s="70">
        <v>374</v>
      </c>
      <c r="C70" s="70">
        <v>20</v>
      </c>
      <c r="D70" s="70">
        <v>22</v>
      </c>
      <c r="E70" s="70">
        <v>2023</v>
      </c>
      <c r="F70" s="70" t="s">
        <v>1539</v>
      </c>
      <c r="G70" s="70" t="s">
        <v>1728</v>
      </c>
      <c r="H70" s="70" t="s">
        <v>1729</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2893</v>
      </c>
      <c r="AS70" s="71">
        <v>857</v>
      </c>
      <c r="AT70" s="71">
        <v>0</v>
      </c>
      <c r="AU70" s="71">
        <v>0</v>
      </c>
      <c r="AV70" s="71">
        <v>0</v>
      </c>
      <c r="AW70" s="71">
        <v>1</v>
      </c>
      <c r="AX70" s="71"/>
      <c r="AY70" s="72"/>
      <c r="AZ70" s="71">
        <v>14175.19999999993</v>
      </c>
      <c r="BA70" s="71">
        <v>37085.100000000028</v>
      </c>
      <c r="BB70" s="71">
        <v>0</v>
      </c>
      <c r="BC70" s="71">
        <v>0</v>
      </c>
      <c r="BD70" s="71">
        <v>0</v>
      </c>
      <c r="BE70" s="71">
        <v>7100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1749</v>
      </c>
      <c r="B71" s="70">
        <v>374</v>
      </c>
      <c r="C71" s="70">
        <v>21</v>
      </c>
      <c r="D71" s="70">
        <v>22</v>
      </c>
      <c r="E71" s="70">
        <v>2024</v>
      </c>
      <c r="F71" s="70" t="s">
        <v>1554</v>
      </c>
      <c r="G71" s="70" t="s">
        <v>1728</v>
      </c>
      <c r="H71" s="70" t="s">
        <v>1729</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1750</v>
      </c>
      <c r="B72" s="70">
        <v>426</v>
      </c>
      <c r="C72" s="70">
        <v>1</v>
      </c>
      <c r="D72" s="70">
        <v>26</v>
      </c>
      <c r="E72" s="70">
        <v>1990</v>
      </c>
      <c r="F72" s="70" t="s">
        <v>787</v>
      </c>
      <c r="G72" s="70" t="s">
        <v>1751</v>
      </c>
      <c r="H72" s="70" t="s">
        <v>1752</v>
      </c>
      <c r="I72" s="148"/>
      <c r="J72" s="71">
        <v>242.63677642462309</v>
      </c>
      <c r="K72" s="71">
        <v>7.912346483572489</v>
      </c>
      <c r="L72" s="71">
        <v>43.198876667685219</v>
      </c>
      <c r="M72" s="71">
        <v>49.257722583386062</v>
      </c>
      <c r="N72" s="71">
        <v>54.476274800559217</v>
      </c>
      <c r="O72" s="71">
        <v>48.131381385965227</v>
      </c>
      <c r="P72" s="71">
        <v>84.098299269270456</v>
      </c>
      <c r="Q72" s="71">
        <v>4.2149197614674501</v>
      </c>
      <c r="R72" s="71">
        <v>2.960373392798779</v>
      </c>
      <c r="S72" s="71">
        <v>3.818894665413342</v>
      </c>
      <c r="T72" s="72"/>
      <c r="U72" s="71">
        <v>14304286</v>
      </c>
      <c r="V72" s="71">
        <v>2288</v>
      </c>
      <c r="W72" s="71">
        <v>479</v>
      </c>
      <c r="X72" s="71">
        <v>19014</v>
      </c>
      <c r="Y72" s="71">
        <v>19682</v>
      </c>
      <c r="Z72" s="71">
        <v>19797</v>
      </c>
      <c r="AA72" s="71">
        <v>20420</v>
      </c>
      <c r="AB72" s="71">
        <v>68436</v>
      </c>
      <c r="AC72" s="71">
        <v>512742</v>
      </c>
      <c r="AD72" s="71">
        <v>3.818894665413342</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1753</v>
      </c>
      <c r="B73" s="70">
        <v>427</v>
      </c>
      <c r="C73" s="70">
        <v>2</v>
      </c>
      <c r="D73" s="70">
        <v>26</v>
      </c>
      <c r="E73" s="70">
        <v>2005</v>
      </c>
      <c r="F73" s="70" t="s">
        <v>789</v>
      </c>
      <c r="G73" s="70" t="s">
        <v>1751</v>
      </c>
      <c r="H73" s="70" t="s">
        <v>1752</v>
      </c>
      <c r="I73" s="148"/>
      <c r="J73" s="71">
        <v>224.15612929387899</v>
      </c>
      <c r="K73" s="71">
        <v>4.5351341716285019</v>
      </c>
      <c r="L73" s="71">
        <v>14.34011922485889</v>
      </c>
      <c r="M73" s="71">
        <v>75.594935830195354</v>
      </c>
      <c r="N73" s="71">
        <v>74.992858165859388</v>
      </c>
      <c r="O73" s="71">
        <v>75.786917272098563</v>
      </c>
      <c r="P73" s="71">
        <v>80.669819995884978</v>
      </c>
      <c r="Q73" s="71">
        <v>3.8866364028802001</v>
      </c>
      <c r="R73" s="71">
        <v>2.4290206108150718</v>
      </c>
      <c r="S73" s="71">
        <v>7.5417742611332672</v>
      </c>
      <c r="T73" s="72"/>
      <c r="U73" s="71">
        <v>12217078</v>
      </c>
      <c r="V73" s="71">
        <v>1912</v>
      </c>
      <c r="W73" s="71">
        <v>156</v>
      </c>
      <c r="X73" s="71">
        <v>16450</v>
      </c>
      <c r="Y73" s="71">
        <v>22799</v>
      </c>
      <c r="Z73" s="71">
        <v>36072</v>
      </c>
      <c r="AA73" s="71">
        <v>16042</v>
      </c>
      <c r="AB73" s="71">
        <v>65971</v>
      </c>
      <c r="AC73" s="71">
        <v>429522</v>
      </c>
      <c r="AD73" s="71">
        <v>7.5417742611332672</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1754</v>
      </c>
      <c r="B74" s="70">
        <v>428</v>
      </c>
      <c r="C74" s="70">
        <v>3</v>
      </c>
      <c r="D74" s="70">
        <v>26</v>
      </c>
      <c r="E74" s="70">
        <v>2006</v>
      </c>
      <c r="F74" s="70" t="s">
        <v>790</v>
      </c>
      <c r="G74" s="70" t="s">
        <v>1751</v>
      </c>
      <c r="H74" s="70" t="s">
        <v>1752</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1755</v>
      </c>
      <c r="B75" s="70">
        <v>429</v>
      </c>
      <c r="C75" s="70">
        <v>4</v>
      </c>
      <c r="D75" s="70">
        <v>26</v>
      </c>
      <c r="E75" s="70">
        <v>2007</v>
      </c>
      <c r="F75" s="70" t="s">
        <v>791</v>
      </c>
      <c r="G75" s="70" t="s">
        <v>1751</v>
      </c>
      <c r="H75" s="70" t="s">
        <v>1752</v>
      </c>
      <c r="I75" s="148"/>
      <c r="J75" s="71">
        <v>217.79678468732931</v>
      </c>
      <c r="K75" s="71">
        <v>4.3022197420355424</v>
      </c>
      <c r="L75" s="71">
        <v>13.354115714334069</v>
      </c>
      <c r="M75" s="71">
        <v>84.592732123172937</v>
      </c>
      <c r="N75" s="71">
        <v>73.526527358357683</v>
      </c>
      <c r="O75" s="71">
        <v>73.548183803024941</v>
      </c>
      <c r="P75" s="71">
        <v>78.992470317288635</v>
      </c>
      <c r="Q75" s="71">
        <v>4.0452883860229196</v>
      </c>
      <c r="R75" s="71">
        <v>1.8834160786331451</v>
      </c>
      <c r="S75" s="71">
        <v>4.9847398665164793</v>
      </c>
      <c r="T75" s="72"/>
      <c r="U75" s="71">
        <v>14852200</v>
      </c>
      <c r="V75" s="71">
        <v>1821</v>
      </c>
      <c r="W75" s="71">
        <v>183</v>
      </c>
      <c r="X75" s="71">
        <v>20185</v>
      </c>
      <c r="Y75" s="71">
        <v>23028</v>
      </c>
      <c r="Z75" s="71">
        <v>36391</v>
      </c>
      <c r="AA75" s="71">
        <v>15469</v>
      </c>
      <c r="AB75" s="71">
        <v>65033</v>
      </c>
      <c r="AC75" s="71">
        <v>342599</v>
      </c>
      <c r="AD75" s="71">
        <v>4.9847398665164793</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1756</v>
      </c>
      <c r="B76" s="70">
        <v>430</v>
      </c>
      <c r="C76" s="70">
        <v>5</v>
      </c>
      <c r="D76" s="70">
        <v>26</v>
      </c>
      <c r="E76" s="70">
        <v>2008</v>
      </c>
      <c r="F76" s="70" t="s">
        <v>792</v>
      </c>
      <c r="G76" s="70" t="s">
        <v>1751</v>
      </c>
      <c r="H76" s="70" t="s">
        <v>1752</v>
      </c>
      <c r="I76" s="148"/>
      <c r="J76" s="71">
        <v>194.96403373103109</v>
      </c>
      <c r="K76" s="71">
        <v>3.1887548647982769</v>
      </c>
      <c r="L76" s="71">
        <v>11.77764486720913</v>
      </c>
      <c r="M76" s="71">
        <v>88.477667667911575</v>
      </c>
      <c r="N76" s="71">
        <v>73.121797541983213</v>
      </c>
      <c r="O76" s="71">
        <v>71.647869621191177</v>
      </c>
      <c r="P76" s="71">
        <v>77.025395803836247</v>
      </c>
      <c r="Q76" s="71">
        <v>3.9552274713290099</v>
      </c>
      <c r="R76" s="71">
        <v>1.9148986087720361</v>
      </c>
      <c r="S76" s="71">
        <v>0.4216209436765565</v>
      </c>
      <c r="T76" s="72"/>
      <c r="U76" s="71">
        <v>14516208</v>
      </c>
      <c r="V76" s="71">
        <v>1821</v>
      </c>
      <c r="W76" s="71">
        <v>183</v>
      </c>
      <c r="X76" s="71">
        <v>20185</v>
      </c>
      <c r="Y76" s="71">
        <v>23142</v>
      </c>
      <c r="Z76" s="71">
        <v>36695</v>
      </c>
      <c r="AA76" s="71">
        <v>15101</v>
      </c>
      <c r="AB76" s="71">
        <v>64631</v>
      </c>
      <c r="AC76" s="71">
        <v>361698</v>
      </c>
      <c r="AD76" s="71">
        <v>0.4216209436765565</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1757</v>
      </c>
      <c r="B77" s="70">
        <v>431</v>
      </c>
      <c r="C77" s="70">
        <v>6</v>
      </c>
      <c r="D77" s="70">
        <v>26</v>
      </c>
      <c r="E77" s="70">
        <v>2009</v>
      </c>
      <c r="F77" s="70" t="s">
        <v>176</v>
      </c>
      <c r="G77" s="70" t="s">
        <v>1751</v>
      </c>
      <c r="H77" s="70" t="s">
        <v>1752</v>
      </c>
      <c r="I77" s="148"/>
      <c r="J77" s="71">
        <v>203.4885029036069</v>
      </c>
      <c r="K77" s="71">
        <v>3.3574686584075901</v>
      </c>
      <c r="L77" s="71">
        <v>13.72285409982655</v>
      </c>
      <c r="M77" s="71">
        <v>96.33992943418049</v>
      </c>
      <c r="N77" s="71">
        <v>73.974930621824072</v>
      </c>
      <c r="O77" s="71">
        <v>73.193298358943366</v>
      </c>
      <c r="P77" s="71">
        <v>73.08103222407631</v>
      </c>
      <c r="Q77" s="71">
        <v>3.7401253227256701</v>
      </c>
      <c r="R77" s="71">
        <v>1.8593920842656479</v>
      </c>
      <c r="S77" s="71">
        <v>1.1316130034708761E-2</v>
      </c>
      <c r="T77" s="72"/>
      <c r="U77" s="71">
        <v>15035798</v>
      </c>
      <c r="V77" s="71">
        <v>1813</v>
      </c>
      <c r="W77" s="71">
        <v>379</v>
      </c>
      <c r="X77" s="71">
        <v>20674</v>
      </c>
      <c r="Y77" s="71">
        <v>23286</v>
      </c>
      <c r="Z77" s="71">
        <v>37001</v>
      </c>
      <c r="AA77" s="71">
        <v>14709</v>
      </c>
      <c r="AB77" s="71">
        <v>64156</v>
      </c>
      <c r="AC77" s="71">
        <v>342637</v>
      </c>
      <c r="AD77" s="71">
        <v>1.1316130034708761E-2</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89.787999999999997</v>
      </c>
      <c r="BK77" s="71">
        <v>0</v>
      </c>
      <c r="BL77" s="71">
        <v>14.3</v>
      </c>
      <c r="BM77" s="71">
        <v>0</v>
      </c>
      <c r="BN77" s="72"/>
      <c r="BO77" s="71">
        <v>0</v>
      </c>
      <c r="BP77" s="71">
        <v>0</v>
      </c>
      <c r="BQ77" s="71">
        <v>10</v>
      </c>
      <c r="BR77" s="71">
        <v>0</v>
      </c>
      <c r="BS77" s="71">
        <v>3</v>
      </c>
      <c r="BT77" s="71">
        <v>0</v>
      </c>
      <c r="BU77"/>
      <c r="BV77" s="70">
        <v>104.08799999999999</v>
      </c>
      <c r="BW77" s="70">
        <v>0</v>
      </c>
      <c r="BX77" s="70">
        <v>0</v>
      </c>
      <c r="BY77" s="70">
        <v>0</v>
      </c>
      <c r="BZ77" s="70">
        <v>0</v>
      </c>
      <c r="CA77" s="70">
        <v>0</v>
      </c>
      <c r="CB77" s="70">
        <v>0</v>
      </c>
      <c r="CC77" s="70">
        <v>0</v>
      </c>
      <c r="CD77" s="70">
        <v>0</v>
      </c>
    </row>
    <row r="78" spans="1:82">
      <c r="A78" s="70" t="s">
        <v>1758</v>
      </c>
      <c r="B78" s="70">
        <v>432</v>
      </c>
      <c r="C78" s="70">
        <v>7</v>
      </c>
      <c r="D78" s="70">
        <v>26</v>
      </c>
      <c r="E78" s="70">
        <v>2010</v>
      </c>
      <c r="F78" s="70" t="s">
        <v>177</v>
      </c>
      <c r="G78" s="70" t="s">
        <v>1751</v>
      </c>
      <c r="H78" s="70" t="s">
        <v>1752</v>
      </c>
      <c r="I78" s="148"/>
      <c r="J78" s="71">
        <v>211.98579635001121</v>
      </c>
      <c r="K78" s="71">
        <v>3.2372517867504822</v>
      </c>
      <c r="L78" s="71">
        <v>13.011227827092</v>
      </c>
      <c r="M78" s="71">
        <v>92.118724632281101</v>
      </c>
      <c r="N78" s="71">
        <v>69.887819535186708</v>
      </c>
      <c r="O78" s="71">
        <v>73.443486194685406</v>
      </c>
      <c r="P78" s="71">
        <v>73.332444639889573</v>
      </c>
      <c r="Q78" s="71">
        <v>3.8758071808033798</v>
      </c>
      <c r="R78" s="71">
        <v>2.0015568370156589</v>
      </c>
      <c r="S78" s="71">
        <v>2.963332508588341E-2</v>
      </c>
      <c r="T78" s="72"/>
      <c r="U78" s="71">
        <v>15573131</v>
      </c>
      <c r="V78" s="71">
        <v>1813</v>
      </c>
      <c r="W78" s="71">
        <v>379</v>
      </c>
      <c r="X78" s="71">
        <v>20674</v>
      </c>
      <c r="Y78" s="71">
        <v>23429</v>
      </c>
      <c r="Z78" s="71">
        <v>37300</v>
      </c>
      <c r="AA78" s="71">
        <v>14391</v>
      </c>
      <c r="AB78" s="71">
        <v>63706</v>
      </c>
      <c r="AC78" s="71">
        <v>349529</v>
      </c>
      <c r="AD78" s="71">
        <v>2.963332508588341E-2</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94.492000000000004</v>
      </c>
      <c r="BK78" s="71">
        <v>0</v>
      </c>
      <c r="BL78" s="71">
        <v>14.2</v>
      </c>
      <c r="BM78" s="71">
        <v>0</v>
      </c>
      <c r="BN78" s="72"/>
      <c r="BO78" s="71">
        <v>0</v>
      </c>
      <c r="BP78" s="71">
        <v>0</v>
      </c>
      <c r="BQ78" s="71">
        <v>10</v>
      </c>
      <c r="BR78" s="71">
        <v>0</v>
      </c>
      <c r="BS78" s="71">
        <v>3</v>
      </c>
      <c r="BT78" s="71">
        <v>0</v>
      </c>
      <c r="BU78"/>
      <c r="BV78" s="70">
        <v>108.69199999999999</v>
      </c>
      <c r="BW78" s="70">
        <v>0</v>
      </c>
      <c r="BX78" s="70">
        <v>0</v>
      </c>
      <c r="BY78" s="70">
        <v>0</v>
      </c>
      <c r="BZ78" s="70">
        <v>0</v>
      </c>
      <c r="CA78" s="70">
        <v>0</v>
      </c>
      <c r="CB78" s="70">
        <v>0</v>
      </c>
      <c r="CC78" s="70">
        <v>0</v>
      </c>
      <c r="CD78" s="70">
        <v>0</v>
      </c>
    </row>
    <row r="79" spans="1:82">
      <c r="A79" s="70" t="s">
        <v>1759</v>
      </c>
      <c r="B79" s="70">
        <v>433</v>
      </c>
      <c r="C79" s="70">
        <v>8</v>
      </c>
      <c r="D79" s="70">
        <v>26</v>
      </c>
      <c r="E79" s="70">
        <v>2011</v>
      </c>
      <c r="F79" s="70" t="s">
        <v>178</v>
      </c>
      <c r="G79" s="70" t="s">
        <v>1751</v>
      </c>
      <c r="H79" s="70" t="s">
        <v>1752</v>
      </c>
      <c r="I79" s="148"/>
      <c r="J79" s="71">
        <v>260.39906548309898</v>
      </c>
      <c r="K79" s="71">
        <v>5.1590202854811196</v>
      </c>
      <c r="L79" s="71">
        <v>16.92034439972376</v>
      </c>
      <c r="M79" s="71">
        <v>121.9093099717058</v>
      </c>
      <c r="N79" s="71">
        <v>96.379193835329929</v>
      </c>
      <c r="O79" s="71">
        <v>72.481189677699703</v>
      </c>
      <c r="P79" s="71">
        <v>70.233460678175931</v>
      </c>
      <c r="Q79" s="71">
        <v>4.4456454212191199</v>
      </c>
      <c r="R79" s="71">
        <v>1.8790321562741179</v>
      </c>
      <c r="S79" s="71">
        <v>8.1953467589141599E-2</v>
      </c>
      <c r="T79" s="72"/>
      <c r="U79" s="71">
        <v>17577561</v>
      </c>
      <c r="V79" s="71">
        <v>1813</v>
      </c>
      <c r="W79" s="71">
        <v>379</v>
      </c>
      <c r="X79" s="71">
        <v>20674</v>
      </c>
      <c r="Y79" s="71">
        <v>23578</v>
      </c>
      <c r="Z79" s="71">
        <v>37611</v>
      </c>
      <c r="AA79" s="71">
        <v>14193</v>
      </c>
      <c r="AB79" s="71">
        <v>63349</v>
      </c>
      <c r="AC79" s="71">
        <v>327590</v>
      </c>
      <c r="AD79" s="71">
        <v>8.1953467589141599E-2</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82.915999999999997</v>
      </c>
      <c r="BK79" s="71">
        <v>0</v>
      </c>
      <c r="BL79" s="71">
        <v>13.605</v>
      </c>
      <c r="BM79" s="71">
        <v>0</v>
      </c>
      <c r="BN79" s="72"/>
      <c r="BO79" s="71">
        <v>0</v>
      </c>
      <c r="BP79" s="71">
        <v>0</v>
      </c>
      <c r="BQ79" s="71">
        <v>11</v>
      </c>
      <c r="BR79" s="71">
        <v>0</v>
      </c>
      <c r="BS79" s="71">
        <v>3</v>
      </c>
      <c r="BT79" s="71">
        <v>0</v>
      </c>
      <c r="BU79"/>
      <c r="BV79" s="70">
        <v>96.521000000000001</v>
      </c>
      <c r="BW79" s="70">
        <v>0</v>
      </c>
      <c r="BX79" s="70">
        <v>0</v>
      </c>
      <c r="BY79" s="70">
        <v>0</v>
      </c>
      <c r="BZ79" s="70">
        <v>0</v>
      </c>
      <c r="CA79" s="70">
        <v>0</v>
      </c>
      <c r="CB79" s="70">
        <v>0</v>
      </c>
      <c r="CC79" s="70">
        <v>0</v>
      </c>
      <c r="CD79" s="70">
        <v>0</v>
      </c>
    </row>
    <row r="80" spans="1:82">
      <c r="A80" s="70" t="s">
        <v>1760</v>
      </c>
      <c r="B80" s="70">
        <v>434</v>
      </c>
      <c r="C80" s="70">
        <v>9</v>
      </c>
      <c r="D80" s="70">
        <v>26</v>
      </c>
      <c r="E80" s="70">
        <v>2012</v>
      </c>
      <c r="F80" s="70" t="s">
        <v>179</v>
      </c>
      <c r="G80" s="70" t="s">
        <v>1751</v>
      </c>
      <c r="H80" s="70" t="s">
        <v>1752</v>
      </c>
      <c r="I80" s="148"/>
      <c r="J80" s="71">
        <v>257.03925156759158</v>
      </c>
      <c r="K80" s="71">
        <v>5.1736495926697401</v>
      </c>
      <c r="L80" s="71">
        <v>17.76080660654857</v>
      </c>
      <c r="M80" s="71">
        <v>133.41485109220011</v>
      </c>
      <c r="N80" s="71">
        <v>127.1469856184822</v>
      </c>
      <c r="O80" s="71">
        <v>73.052265744724082</v>
      </c>
      <c r="P80" s="71">
        <v>69.578012508234707</v>
      </c>
      <c r="Q80" s="71">
        <v>4.8375000268060404</v>
      </c>
      <c r="R80" s="71">
        <v>1.94118375361429</v>
      </c>
      <c r="S80" s="71">
        <v>1.307318028900883</v>
      </c>
      <c r="T80" s="72"/>
      <c r="U80" s="71">
        <v>17658758</v>
      </c>
      <c r="V80" s="71">
        <v>1813</v>
      </c>
      <c r="W80" s="71">
        <v>379</v>
      </c>
      <c r="X80" s="71">
        <v>20674</v>
      </c>
      <c r="Y80" s="71">
        <v>24177</v>
      </c>
      <c r="Z80" s="71">
        <v>38208</v>
      </c>
      <c r="AA80" s="71">
        <v>13981</v>
      </c>
      <c r="AB80" s="71">
        <v>63446</v>
      </c>
      <c r="AC80" s="71">
        <v>329660</v>
      </c>
      <c r="AD80" s="71">
        <v>1.307318028900883</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118.37</v>
      </c>
      <c r="BK80" s="71">
        <v>0</v>
      </c>
      <c r="BL80" s="71">
        <v>16.105</v>
      </c>
      <c r="BM80" s="71">
        <v>0</v>
      </c>
      <c r="BN80" s="72"/>
      <c r="BO80" s="71">
        <v>0</v>
      </c>
      <c r="BP80" s="71">
        <v>0</v>
      </c>
      <c r="BQ80" s="71">
        <v>12</v>
      </c>
      <c r="BR80" s="71">
        <v>0</v>
      </c>
      <c r="BS80" s="71">
        <v>3</v>
      </c>
      <c r="BT80" s="71">
        <v>0</v>
      </c>
      <c r="BU80"/>
      <c r="BV80" s="70">
        <v>134.47499999999999</v>
      </c>
      <c r="BW80" s="70">
        <v>0</v>
      </c>
      <c r="BX80" s="70">
        <v>0</v>
      </c>
      <c r="BY80" s="70">
        <v>0</v>
      </c>
      <c r="BZ80" s="70">
        <v>0</v>
      </c>
      <c r="CA80" s="70">
        <v>0</v>
      </c>
      <c r="CB80" s="70">
        <v>0</v>
      </c>
      <c r="CC80" s="70">
        <v>0</v>
      </c>
      <c r="CD80" s="70">
        <v>0</v>
      </c>
    </row>
    <row r="81" spans="1:82">
      <c r="A81" s="70" t="s">
        <v>1761</v>
      </c>
      <c r="B81" s="70">
        <v>435</v>
      </c>
      <c r="C81" s="70">
        <v>10</v>
      </c>
      <c r="D81" s="70">
        <v>26</v>
      </c>
      <c r="E81" s="70">
        <v>2013</v>
      </c>
      <c r="F81" s="70" t="s">
        <v>180</v>
      </c>
      <c r="G81" s="70" t="s">
        <v>1751</v>
      </c>
      <c r="H81" s="70" t="s">
        <v>1752</v>
      </c>
      <c r="I81" s="148"/>
      <c r="J81" s="71">
        <v>341.47507249109731</v>
      </c>
      <c r="K81" s="71">
        <v>4.2255284647578977</v>
      </c>
      <c r="L81" s="71">
        <v>15.847733476449759</v>
      </c>
      <c r="M81" s="71">
        <v>133.46950392176799</v>
      </c>
      <c r="N81" s="71">
        <v>137.6960686662062</v>
      </c>
      <c r="O81" s="71">
        <v>70.717024823389465</v>
      </c>
      <c r="P81" s="71">
        <v>69.28070220491739</v>
      </c>
      <c r="Q81" s="71">
        <v>4.8832597356802303</v>
      </c>
      <c r="R81" s="71">
        <v>1.936626019391491</v>
      </c>
      <c r="S81" s="71">
        <v>0</v>
      </c>
      <c r="T81" s="72"/>
      <c r="U81" s="71">
        <v>18049513</v>
      </c>
      <c r="V81" s="71">
        <v>1813</v>
      </c>
      <c r="W81" s="71">
        <v>379</v>
      </c>
      <c r="X81" s="71">
        <v>20674</v>
      </c>
      <c r="Y81" s="71">
        <v>24204</v>
      </c>
      <c r="Z81" s="71">
        <v>38638</v>
      </c>
      <c r="AA81" s="71">
        <v>13869</v>
      </c>
      <c r="AB81" s="71">
        <v>63128</v>
      </c>
      <c r="AC81" s="71">
        <v>321038</v>
      </c>
      <c r="AD81" s="71">
        <v>0</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153.167</v>
      </c>
      <c r="BK81" s="71">
        <v>0</v>
      </c>
      <c r="BL81" s="71">
        <v>7.55</v>
      </c>
      <c r="BM81" s="71">
        <v>0</v>
      </c>
      <c r="BN81" s="72"/>
      <c r="BO81" s="71">
        <v>0</v>
      </c>
      <c r="BP81" s="71">
        <v>0</v>
      </c>
      <c r="BQ81" s="71">
        <v>12</v>
      </c>
      <c r="BR81" s="71">
        <v>0</v>
      </c>
      <c r="BS81" s="71">
        <v>1</v>
      </c>
      <c r="BT81" s="71">
        <v>0</v>
      </c>
      <c r="BU81"/>
      <c r="BV81" s="70">
        <v>160.71700000000001</v>
      </c>
      <c r="BW81" s="70">
        <v>0</v>
      </c>
      <c r="BX81" s="70">
        <v>0</v>
      </c>
      <c r="BY81" s="70">
        <v>0</v>
      </c>
      <c r="BZ81" s="70">
        <v>0</v>
      </c>
      <c r="CA81" s="70">
        <v>0</v>
      </c>
      <c r="CB81" s="70">
        <v>0</v>
      </c>
      <c r="CC81" s="70">
        <v>0</v>
      </c>
      <c r="CD81" s="70">
        <v>0</v>
      </c>
    </row>
    <row r="82" spans="1:82">
      <c r="A82" s="70" t="s">
        <v>1762</v>
      </c>
      <c r="B82" s="70">
        <v>436</v>
      </c>
      <c r="C82" s="70">
        <v>11</v>
      </c>
      <c r="D82" s="70">
        <v>26</v>
      </c>
      <c r="E82" s="70">
        <v>2014</v>
      </c>
      <c r="F82" s="70" t="s">
        <v>181</v>
      </c>
      <c r="G82" s="70" t="s">
        <v>1751</v>
      </c>
      <c r="H82" s="70" t="s">
        <v>1752</v>
      </c>
      <c r="I82" s="148"/>
      <c r="J82" s="71">
        <v>326.5738038047993</v>
      </c>
      <c r="K82" s="71">
        <v>4.0462791988578273</v>
      </c>
      <c r="L82" s="71">
        <v>23.070860040741891</v>
      </c>
      <c r="M82" s="71">
        <v>122.8046163050586</v>
      </c>
      <c r="N82" s="71">
        <v>117.20089726290711</v>
      </c>
      <c r="O82" s="71">
        <v>67.953272915002017</v>
      </c>
      <c r="P82" s="71">
        <v>68.902677342187559</v>
      </c>
      <c r="Q82" s="71">
        <v>4.6460842766022203</v>
      </c>
      <c r="R82" s="71">
        <v>1.8988465481440311</v>
      </c>
      <c r="S82" s="71">
        <v>0</v>
      </c>
      <c r="T82" s="72"/>
      <c r="U82" s="71">
        <v>19084434</v>
      </c>
      <c r="V82" s="71">
        <v>1522</v>
      </c>
      <c r="W82" s="71">
        <v>464</v>
      </c>
      <c r="X82" s="71">
        <v>20863</v>
      </c>
      <c r="Y82" s="71">
        <v>24316</v>
      </c>
      <c r="Z82" s="71">
        <v>39104</v>
      </c>
      <c r="AA82" s="71">
        <v>13722</v>
      </c>
      <c r="AB82" s="71">
        <v>62601</v>
      </c>
      <c r="AC82" s="71">
        <v>315765</v>
      </c>
      <c r="AD82" s="71">
        <v>0</v>
      </c>
      <c r="AE82" s="72"/>
      <c r="AF82" s="71"/>
      <c r="AG82" s="71"/>
      <c r="AH82" s="71"/>
      <c r="AI82" s="71"/>
      <c r="AJ82" s="71"/>
      <c r="AK82" s="71"/>
      <c r="AL82" s="71"/>
      <c r="AM82" s="71"/>
      <c r="AN82" s="71"/>
      <c r="AO82" s="71"/>
      <c r="AP82" s="71"/>
      <c r="AQ82" s="72"/>
      <c r="AR82" s="71">
        <v>1553</v>
      </c>
      <c r="AS82" s="71">
        <v>468</v>
      </c>
      <c r="AT82" s="71">
        <v>0</v>
      </c>
      <c r="AU82" s="71">
        <v>0</v>
      </c>
      <c r="AV82" s="71">
        <v>0</v>
      </c>
      <c r="AW82" s="71">
        <v>0</v>
      </c>
      <c r="AX82" s="71"/>
      <c r="AY82" s="72"/>
      <c r="AZ82" s="71">
        <v>7223.0860000000002</v>
      </c>
      <c r="BA82" s="71">
        <v>26141.3</v>
      </c>
      <c r="BB82" s="71">
        <v>0</v>
      </c>
      <c r="BC82" s="71">
        <v>0</v>
      </c>
      <c r="BD82" s="71">
        <v>0</v>
      </c>
      <c r="BE82" s="71">
        <v>0</v>
      </c>
      <c r="BF82" s="71"/>
      <c r="BG82" s="72"/>
      <c r="BH82" s="71">
        <v>0</v>
      </c>
      <c r="BI82" s="71">
        <v>0</v>
      </c>
      <c r="BJ82" s="71">
        <v>164.66800000000001</v>
      </c>
      <c r="BK82" s="71">
        <v>0</v>
      </c>
      <c r="BL82" s="71">
        <v>19.060000000000002</v>
      </c>
      <c r="BM82" s="71">
        <v>0</v>
      </c>
      <c r="BN82" s="72"/>
      <c r="BO82" s="71">
        <v>0</v>
      </c>
      <c r="BP82" s="71">
        <v>0</v>
      </c>
      <c r="BQ82" s="71">
        <v>13</v>
      </c>
      <c r="BR82" s="71">
        <v>0</v>
      </c>
      <c r="BS82" s="71">
        <v>3</v>
      </c>
      <c r="BT82" s="71">
        <v>0</v>
      </c>
      <c r="BU82"/>
      <c r="BV82" s="70">
        <v>183.72800000000001</v>
      </c>
      <c r="BW82" s="70">
        <v>0</v>
      </c>
      <c r="BX82" s="70">
        <v>0</v>
      </c>
      <c r="BY82" s="70">
        <v>0</v>
      </c>
      <c r="BZ82" s="70">
        <v>0</v>
      </c>
      <c r="CA82" s="70">
        <v>0</v>
      </c>
      <c r="CB82" s="70">
        <v>0</v>
      </c>
      <c r="CC82" s="70">
        <v>0</v>
      </c>
      <c r="CD82" s="70">
        <v>0</v>
      </c>
    </row>
    <row r="83" spans="1:82">
      <c r="A83" s="70" t="s">
        <v>1763</v>
      </c>
      <c r="B83" s="70">
        <v>437</v>
      </c>
      <c r="C83" s="70">
        <v>12</v>
      </c>
      <c r="D83" s="70">
        <v>26</v>
      </c>
      <c r="E83" s="70">
        <v>2015</v>
      </c>
      <c r="F83" s="70" t="s">
        <v>182</v>
      </c>
      <c r="G83" s="1064" t="s">
        <v>1751</v>
      </c>
      <c r="H83" s="70" t="s">
        <v>1752</v>
      </c>
      <c r="I83" s="148"/>
      <c r="J83" s="71">
        <v>329.58424387635108</v>
      </c>
      <c r="K83" s="71">
        <v>3.8735435860660221</v>
      </c>
      <c r="L83" s="71">
        <v>27.223697503390259</v>
      </c>
      <c r="M83" s="71">
        <v>128.19903045889461</v>
      </c>
      <c r="N83" s="71">
        <v>99.701288766109116</v>
      </c>
      <c r="O83" s="71">
        <v>66.785729837852969</v>
      </c>
      <c r="P83" s="71">
        <v>68.253573015418581</v>
      </c>
      <c r="Q83" s="71">
        <v>4.5139970078877303</v>
      </c>
      <c r="R83" s="71">
        <v>1.7855755190177767</v>
      </c>
      <c r="S83" s="71">
        <v>0</v>
      </c>
      <c r="T83" s="72"/>
      <c r="U83" s="71">
        <v>20807779</v>
      </c>
      <c r="V83" s="71">
        <v>1522</v>
      </c>
      <c r="W83" s="71">
        <v>464</v>
      </c>
      <c r="X83" s="71">
        <v>20863</v>
      </c>
      <c r="Y83" s="71">
        <v>24504</v>
      </c>
      <c r="Z83" s="71">
        <v>38802</v>
      </c>
      <c r="AA83" s="71">
        <v>13582</v>
      </c>
      <c r="AB83" s="71">
        <v>62130</v>
      </c>
      <c r="AC83" s="71">
        <v>305215</v>
      </c>
      <c r="AD83" s="71">
        <v>0</v>
      </c>
      <c r="AE83" s="72"/>
      <c r="AF83" s="71">
        <v>205186467.42230231</v>
      </c>
      <c r="AG83" s="71">
        <v>2685034.5586205181</v>
      </c>
      <c r="AH83" s="71">
        <v>5458405.8411187353</v>
      </c>
      <c r="AI83" s="71">
        <v>127350087.63578761</v>
      </c>
      <c r="AJ83" s="71">
        <v>136160545.034908</v>
      </c>
      <c r="AK83" s="71">
        <v>0</v>
      </c>
      <c r="AL83" s="71">
        <v>0</v>
      </c>
      <c r="AM83" s="71">
        <v>8514655.8744523153</v>
      </c>
      <c r="AN83" s="71">
        <v>0</v>
      </c>
      <c r="AO83" s="71">
        <v>0</v>
      </c>
      <c r="AP83" s="71">
        <v>485355196.36718947</v>
      </c>
      <c r="AQ83" s="72"/>
      <c r="AR83" s="71">
        <v>1652</v>
      </c>
      <c r="AS83" s="71">
        <v>635</v>
      </c>
      <c r="AT83" s="71">
        <v>0</v>
      </c>
      <c r="AU83" s="71">
        <v>0</v>
      </c>
      <c r="AV83" s="71">
        <v>0</v>
      </c>
      <c r="AW83" s="71">
        <v>0</v>
      </c>
      <c r="AX83" s="71"/>
      <c r="AY83" s="72"/>
      <c r="AZ83" s="71">
        <v>7841.85</v>
      </c>
      <c r="BA83" s="71">
        <v>45521.4</v>
      </c>
      <c r="BB83" s="71">
        <v>0</v>
      </c>
      <c r="BC83" s="71">
        <v>0</v>
      </c>
      <c r="BD83" s="71">
        <v>0</v>
      </c>
      <c r="BE83" s="71">
        <v>0</v>
      </c>
      <c r="BF83" s="71"/>
      <c r="BG83" s="72"/>
      <c r="BH83" s="71">
        <v>0</v>
      </c>
      <c r="BI83" s="71">
        <v>0</v>
      </c>
      <c r="BJ83" s="71">
        <v>170.785</v>
      </c>
      <c r="BK83" s="71">
        <v>0</v>
      </c>
      <c r="BL83" s="71">
        <v>18.865000000000002</v>
      </c>
      <c r="BM83" s="71">
        <v>0</v>
      </c>
      <c r="BN83" s="72"/>
      <c r="BO83" s="71">
        <v>0</v>
      </c>
      <c r="BP83" s="71">
        <v>0</v>
      </c>
      <c r="BQ83" s="71">
        <v>13</v>
      </c>
      <c r="BR83" s="71">
        <v>0</v>
      </c>
      <c r="BS83" s="71">
        <v>3</v>
      </c>
      <c r="BT83" s="71">
        <v>0</v>
      </c>
      <c r="BU83"/>
      <c r="BV83" s="70">
        <v>189.65</v>
      </c>
      <c r="BW83" s="70">
        <v>0</v>
      </c>
      <c r="BX83" s="70">
        <v>0</v>
      </c>
      <c r="BY83" s="70">
        <v>0</v>
      </c>
      <c r="BZ83" s="70">
        <v>0</v>
      </c>
      <c r="CA83" s="70">
        <v>0</v>
      </c>
      <c r="CB83" s="70">
        <v>0</v>
      </c>
      <c r="CC83" s="70">
        <v>0</v>
      </c>
      <c r="CD83" s="70">
        <v>0</v>
      </c>
    </row>
    <row r="84" spans="1:82">
      <c r="A84" s="70" t="s">
        <v>1764</v>
      </c>
      <c r="B84" s="70">
        <v>438</v>
      </c>
      <c r="C84" s="70">
        <v>13</v>
      </c>
      <c r="D84" s="70">
        <v>26</v>
      </c>
      <c r="E84" s="70">
        <v>2016</v>
      </c>
      <c r="F84" s="70" t="s">
        <v>155</v>
      </c>
      <c r="G84" s="1064" t="s">
        <v>1751</v>
      </c>
      <c r="H84" s="70" t="s">
        <v>1752</v>
      </c>
      <c r="I84" s="148"/>
      <c r="J84" s="71">
        <v>314.52217375999038</v>
      </c>
      <c r="K84" s="71">
        <v>3.5944393918344497</v>
      </c>
      <c r="L84" s="71">
        <v>29.568858133916795</v>
      </c>
      <c r="M84" s="71">
        <v>96.088180191516301</v>
      </c>
      <c r="N84" s="71">
        <v>86.673489554030397</v>
      </c>
      <c r="O84" s="71">
        <v>66.102240464367867</v>
      </c>
      <c r="P84" s="71">
        <v>65.748225211709638</v>
      </c>
      <c r="Q84" s="71">
        <v>4.3488139548049149</v>
      </c>
      <c r="R84" s="71">
        <v>1.8558819770309727</v>
      </c>
      <c r="S84" s="71">
        <v>0</v>
      </c>
      <c r="T84" s="72"/>
      <c r="U84" s="71">
        <v>21333222</v>
      </c>
      <c r="V84" s="71">
        <v>1522</v>
      </c>
      <c r="W84" s="71">
        <v>464</v>
      </c>
      <c r="X84" s="71">
        <v>20863</v>
      </c>
      <c r="Y84" s="71">
        <v>24609</v>
      </c>
      <c r="Z84" s="71">
        <v>38877</v>
      </c>
      <c r="AA84" s="71">
        <v>13532</v>
      </c>
      <c r="AB84" s="71">
        <v>61570</v>
      </c>
      <c r="AC84" s="71">
        <v>316966.37333967892</v>
      </c>
      <c r="AD84" s="71">
        <v>0</v>
      </c>
      <c r="AE84" s="72"/>
      <c r="AF84" s="71">
        <v>209012477.6588577</v>
      </c>
      <c r="AG84" s="71">
        <v>2631860.3531672969</v>
      </c>
      <c r="AH84" s="71">
        <v>4959956.9088075114</v>
      </c>
      <c r="AI84" s="71">
        <v>145758200.73846039</v>
      </c>
      <c r="AJ84" s="71">
        <v>138579499.7660577</v>
      </c>
      <c r="AK84" s="71">
        <v>0</v>
      </c>
      <c r="AL84" s="71">
        <v>0</v>
      </c>
      <c r="AM84" s="71">
        <v>8444465.6518873423</v>
      </c>
      <c r="AN84" s="71">
        <v>0</v>
      </c>
      <c r="AO84" s="71">
        <v>0</v>
      </c>
      <c r="AP84" s="71">
        <v>509386461.07723802</v>
      </c>
      <c r="AQ84" s="72"/>
      <c r="AR84" s="71">
        <v>1738</v>
      </c>
      <c r="AS84" s="71">
        <v>719</v>
      </c>
      <c r="AT84" s="71">
        <v>0</v>
      </c>
      <c r="AU84" s="71">
        <v>0</v>
      </c>
      <c r="AV84" s="71">
        <v>0</v>
      </c>
      <c r="AW84" s="71">
        <v>0</v>
      </c>
      <c r="AX84" s="71"/>
      <c r="AY84" s="72"/>
      <c r="AZ84" s="71">
        <v>8343.9680000000008</v>
      </c>
      <c r="BA84" s="71">
        <v>48775.86</v>
      </c>
      <c r="BB84" s="71">
        <v>0</v>
      </c>
      <c r="BC84" s="71">
        <v>0</v>
      </c>
      <c r="BD84" s="71">
        <v>0</v>
      </c>
      <c r="BE84" s="71">
        <v>0</v>
      </c>
      <c r="BF84" s="71"/>
      <c r="BG84" s="72"/>
      <c r="BH84" s="71">
        <v>0</v>
      </c>
      <c r="BI84" s="71">
        <v>0</v>
      </c>
      <c r="BJ84" s="71">
        <v>161.33099999999999</v>
      </c>
      <c r="BK84" s="71">
        <v>0</v>
      </c>
      <c r="BL84" s="71">
        <v>20.283000000000001</v>
      </c>
      <c r="BM84" s="71">
        <v>0</v>
      </c>
      <c r="BN84" s="72"/>
      <c r="BO84" s="71">
        <v>0</v>
      </c>
      <c r="BP84" s="71">
        <v>0</v>
      </c>
      <c r="BQ84" s="71">
        <v>12</v>
      </c>
      <c r="BR84" s="71">
        <v>0</v>
      </c>
      <c r="BS84" s="71">
        <v>3</v>
      </c>
      <c r="BT84" s="71">
        <v>0</v>
      </c>
      <c r="BU84"/>
      <c r="BV84" s="70">
        <v>181.614</v>
      </c>
      <c r="BW84" s="70">
        <v>0</v>
      </c>
      <c r="BX84" s="70">
        <v>0</v>
      </c>
      <c r="BY84" s="70">
        <v>0</v>
      </c>
      <c r="BZ84" s="70">
        <v>0</v>
      </c>
      <c r="CA84" s="70">
        <v>0</v>
      </c>
      <c r="CB84" s="70">
        <v>0</v>
      </c>
      <c r="CC84" s="70">
        <v>0</v>
      </c>
      <c r="CD84" s="70">
        <v>0</v>
      </c>
    </row>
    <row r="85" spans="1:82">
      <c r="A85" s="70" t="s">
        <v>1765</v>
      </c>
      <c r="B85" s="70">
        <v>439</v>
      </c>
      <c r="C85" s="70">
        <v>14</v>
      </c>
      <c r="D85" s="70">
        <v>26</v>
      </c>
      <c r="E85" s="70">
        <v>2017</v>
      </c>
      <c r="F85" s="70" t="s">
        <v>156</v>
      </c>
      <c r="G85" s="70" t="s">
        <v>1751</v>
      </c>
      <c r="H85" s="70" t="s">
        <v>1752</v>
      </c>
      <c r="I85" s="148"/>
      <c r="J85" s="71">
        <v>293.45994152144578</v>
      </c>
      <c r="K85" s="71">
        <v>3.524298085526008</v>
      </c>
      <c r="L85" s="71">
        <v>27.93187847369731</v>
      </c>
      <c r="M85" s="71">
        <v>81.524150275535447</v>
      </c>
      <c r="N85" s="71">
        <v>92.511771173018587</v>
      </c>
      <c r="O85" s="71">
        <v>65.309614940312045</v>
      </c>
      <c r="P85" s="71">
        <v>64.781348104958369</v>
      </c>
      <c r="Q85" s="71">
        <v>4.1712485229627703</v>
      </c>
      <c r="R85" s="71">
        <v>1.7555734020562492</v>
      </c>
      <c r="S85" s="71">
        <v>0</v>
      </c>
      <c r="T85" s="72"/>
      <c r="U85" s="71">
        <v>20710290</v>
      </c>
      <c r="V85" s="71">
        <v>1522</v>
      </c>
      <c r="W85" s="71">
        <v>464</v>
      </c>
      <c r="X85" s="71">
        <v>20863</v>
      </c>
      <c r="Y85" s="71">
        <v>24873</v>
      </c>
      <c r="Z85" s="71">
        <v>39048</v>
      </c>
      <c r="AA85" s="71">
        <v>13418</v>
      </c>
      <c r="AB85" s="71">
        <v>61070</v>
      </c>
      <c r="AC85" s="71">
        <v>305783.99999999988</v>
      </c>
      <c r="AD85" s="71">
        <v>0</v>
      </c>
      <c r="AE85" s="72"/>
      <c r="AF85" s="71">
        <v>199485593.90924701</v>
      </c>
      <c r="AG85" s="71">
        <v>2610446.4475467992</v>
      </c>
      <c r="AH85" s="71">
        <v>6263126.0371490857</v>
      </c>
      <c r="AI85" s="71">
        <v>121218538.22099321</v>
      </c>
      <c r="AJ85" s="71">
        <v>142851005.54896891</v>
      </c>
      <c r="AK85" s="71">
        <v>0</v>
      </c>
      <c r="AL85" s="71">
        <v>0</v>
      </c>
      <c r="AM85" s="71">
        <v>8388995.4944534525</v>
      </c>
      <c r="AN85" s="71">
        <v>0</v>
      </c>
      <c r="AO85" s="71">
        <v>0</v>
      </c>
      <c r="AP85" s="71">
        <v>480817705.65835845</v>
      </c>
      <c r="AQ85" s="72"/>
      <c r="AR85" s="71">
        <v>1821</v>
      </c>
      <c r="AS85" s="71">
        <v>771</v>
      </c>
      <c r="AT85" s="71">
        <v>0</v>
      </c>
      <c r="AU85" s="71">
        <v>0</v>
      </c>
      <c r="AV85" s="71">
        <v>0</v>
      </c>
      <c r="AW85" s="71">
        <v>0</v>
      </c>
      <c r="AX85" s="71"/>
      <c r="AY85" s="72"/>
      <c r="AZ85" s="71">
        <v>8802.2880000000005</v>
      </c>
      <c r="BA85" s="71">
        <v>50973.260000000017</v>
      </c>
      <c r="BB85" s="71">
        <v>0</v>
      </c>
      <c r="BC85" s="71">
        <v>0</v>
      </c>
      <c r="BD85" s="71">
        <v>0</v>
      </c>
      <c r="BE85" s="71">
        <v>0</v>
      </c>
      <c r="BF85" s="71"/>
      <c r="BG85" s="72"/>
      <c r="BH85" s="71">
        <v>0</v>
      </c>
      <c r="BI85" s="71">
        <v>0</v>
      </c>
      <c r="BJ85" s="71">
        <v>137.67599999999999</v>
      </c>
      <c r="BK85" s="71">
        <v>0</v>
      </c>
      <c r="BL85" s="71">
        <v>17.376999999999999</v>
      </c>
      <c r="BM85" s="71">
        <v>0</v>
      </c>
      <c r="BN85" s="72"/>
      <c r="BO85" s="71">
        <v>0</v>
      </c>
      <c r="BP85" s="71">
        <v>0</v>
      </c>
      <c r="BQ85" s="71">
        <v>13</v>
      </c>
      <c r="BR85" s="71">
        <v>0</v>
      </c>
      <c r="BS85" s="71">
        <v>3</v>
      </c>
      <c r="BT85" s="71">
        <v>0</v>
      </c>
      <c r="BU85"/>
      <c r="BV85" s="70">
        <v>155.053</v>
      </c>
      <c r="BW85" s="70">
        <v>0</v>
      </c>
      <c r="BX85" s="70">
        <v>0</v>
      </c>
      <c r="BY85" s="70">
        <v>0</v>
      </c>
      <c r="BZ85" s="70">
        <v>0</v>
      </c>
      <c r="CA85" s="70">
        <v>0</v>
      </c>
      <c r="CB85" s="70">
        <v>0</v>
      </c>
      <c r="CC85" s="70">
        <v>0</v>
      </c>
      <c r="CD85" s="70">
        <v>0</v>
      </c>
    </row>
    <row r="86" spans="1:82">
      <c r="A86" s="70" t="s">
        <v>1766</v>
      </c>
      <c r="B86" s="70">
        <v>440</v>
      </c>
      <c r="C86" s="70">
        <v>15</v>
      </c>
      <c r="D86" s="70">
        <v>26</v>
      </c>
      <c r="E86" s="70">
        <v>2018</v>
      </c>
      <c r="F86" s="70" t="s">
        <v>183</v>
      </c>
      <c r="G86" s="70" t="s">
        <v>1751</v>
      </c>
      <c r="H86" s="70" t="s">
        <v>1752</v>
      </c>
      <c r="I86" s="148"/>
      <c r="J86" s="71">
        <v>254.17153264920907</v>
      </c>
      <c r="K86" s="71">
        <v>3.3177989575545928</v>
      </c>
      <c r="L86" s="71">
        <v>26.061409778399319</v>
      </c>
      <c r="M86" s="71">
        <v>84.31593586535476</v>
      </c>
      <c r="N86" s="71">
        <v>83.530512167346515</v>
      </c>
      <c r="O86" s="71">
        <v>64.522410903885245</v>
      </c>
      <c r="P86" s="71">
        <v>63.778007801991642</v>
      </c>
      <c r="Q86" s="71">
        <v>3.8323854711671199</v>
      </c>
      <c r="R86" s="71">
        <v>1.8073117213048144</v>
      </c>
      <c r="S86" s="71">
        <v>0</v>
      </c>
      <c r="T86" s="72"/>
      <c r="U86" s="71">
        <v>19805016</v>
      </c>
      <c r="V86" s="71">
        <v>1522</v>
      </c>
      <c r="W86" s="71">
        <v>464</v>
      </c>
      <c r="X86" s="71">
        <v>20863</v>
      </c>
      <c r="Y86" s="71">
        <v>25023</v>
      </c>
      <c r="Z86" s="71">
        <v>39316</v>
      </c>
      <c r="AA86" s="71">
        <v>13343</v>
      </c>
      <c r="AB86" s="71">
        <v>60466</v>
      </c>
      <c r="AC86" s="71">
        <v>313562</v>
      </c>
      <c r="AD86" s="71">
        <v>0</v>
      </c>
      <c r="AE86" s="72"/>
      <c r="AF86" s="71">
        <v>166312320.8745527</v>
      </c>
      <c r="AG86" s="71">
        <v>2325524.652644821</v>
      </c>
      <c r="AH86" s="71">
        <v>5769734.8617275404</v>
      </c>
      <c r="AI86" s="71">
        <v>126799804.7707597</v>
      </c>
      <c r="AJ86" s="71">
        <v>131844195.7940969</v>
      </c>
      <c r="AK86" s="71">
        <v>0</v>
      </c>
      <c r="AL86" s="71">
        <v>0</v>
      </c>
      <c r="AM86" s="71">
        <v>8323212.0602905592</v>
      </c>
      <c r="AN86" s="71">
        <v>0</v>
      </c>
      <c r="AO86" s="71">
        <v>0</v>
      </c>
      <c r="AP86" s="71">
        <v>441374793.01407224</v>
      </c>
      <c r="AQ86" s="72"/>
      <c r="AR86" s="71">
        <v>1924</v>
      </c>
      <c r="AS86" s="71">
        <v>816</v>
      </c>
      <c r="AT86" s="71">
        <v>0</v>
      </c>
      <c r="AU86" s="71">
        <v>0</v>
      </c>
      <c r="AV86" s="71">
        <v>0</v>
      </c>
      <c r="AW86" s="71">
        <v>0</v>
      </c>
      <c r="AX86" s="71"/>
      <c r="AY86" s="72"/>
      <c r="AZ86" s="71">
        <v>9382.6589999999869</v>
      </c>
      <c r="BA86" s="71">
        <v>52342.46</v>
      </c>
      <c r="BB86" s="71">
        <v>0</v>
      </c>
      <c r="BC86" s="71">
        <v>0</v>
      </c>
      <c r="BD86" s="71">
        <v>0</v>
      </c>
      <c r="BE86" s="71">
        <v>0</v>
      </c>
      <c r="BF86" s="71"/>
      <c r="BG86" s="72"/>
      <c r="BH86" s="71">
        <v>0</v>
      </c>
      <c r="BI86" s="71">
        <v>0</v>
      </c>
      <c r="BJ86" s="71">
        <v>140.85900000000001</v>
      </c>
      <c r="BK86" s="71">
        <v>0</v>
      </c>
      <c r="BL86" s="71">
        <v>17.219000000000001</v>
      </c>
      <c r="BM86" s="71">
        <v>0</v>
      </c>
      <c r="BN86" s="72"/>
      <c r="BO86" s="71">
        <v>0</v>
      </c>
      <c r="BP86" s="71">
        <v>0</v>
      </c>
      <c r="BQ86" s="71">
        <v>13</v>
      </c>
      <c r="BR86" s="71">
        <v>0</v>
      </c>
      <c r="BS86" s="71">
        <v>3</v>
      </c>
      <c r="BT86" s="71">
        <v>0</v>
      </c>
      <c r="BU86"/>
      <c r="BV86" s="70">
        <v>158.078</v>
      </c>
      <c r="BW86" s="70">
        <v>0</v>
      </c>
      <c r="BX86" s="70">
        <v>0</v>
      </c>
      <c r="BY86" s="70">
        <v>0</v>
      </c>
      <c r="BZ86" s="70">
        <v>0</v>
      </c>
      <c r="CA86" s="70">
        <v>0</v>
      </c>
      <c r="CB86" s="70">
        <v>0</v>
      </c>
      <c r="CC86" s="70">
        <v>0</v>
      </c>
      <c r="CD86" s="70">
        <v>0</v>
      </c>
    </row>
    <row r="87" spans="1:82">
      <c r="A87" s="70" t="s">
        <v>1767</v>
      </c>
      <c r="B87" s="70">
        <v>441</v>
      </c>
      <c r="C87" s="70">
        <v>16</v>
      </c>
      <c r="D87" s="70">
        <v>26</v>
      </c>
      <c r="E87" s="70">
        <v>2019</v>
      </c>
      <c r="F87" s="70" t="s">
        <v>158</v>
      </c>
      <c r="G87" s="70" t="s">
        <v>1751</v>
      </c>
      <c r="H87" s="70" t="s">
        <v>1752</v>
      </c>
      <c r="I87" s="148"/>
      <c r="J87" s="71">
        <v>231.99517281607419</v>
      </c>
      <c r="K87" s="71">
        <v>2.7963305720803313</v>
      </c>
      <c r="L87" s="71">
        <v>25.622626714286483</v>
      </c>
      <c r="M87" s="71">
        <v>65.695364999474592</v>
      </c>
      <c r="N87" s="71">
        <v>63.39278543012739</v>
      </c>
      <c r="O87" s="71">
        <v>62.670607293003165</v>
      </c>
      <c r="P87" s="71">
        <v>63.666631122204272</v>
      </c>
      <c r="Q87" s="71">
        <v>3.7000830536371598</v>
      </c>
      <c r="R87" s="71">
        <v>1.8190234815016901</v>
      </c>
      <c r="S87" s="71">
        <v>0</v>
      </c>
      <c r="T87" s="72"/>
      <c r="U87" s="71">
        <v>20364189</v>
      </c>
      <c r="V87" s="71">
        <v>1522</v>
      </c>
      <c r="W87" s="71">
        <v>464</v>
      </c>
      <c r="X87" s="71">
        <v>20863</v>
      </c>
      <c r="Y87" s="71">
        <v>25264</v>
      </c>
      <c r="Z87" s="71">
        <v>39236</v>
      </c>
      <c r="AA87" s="71">
        <v>13220</v>
      </c>
      <c r="AB87" s="71">
        <v>59959</v>
      </c>
      <c r="AC87" s="71">
        <v>320763</v>
      </c>
      <c r="AD87" s="71">
        <v>0</v>
      </c>
      <c r="AE87" s="72"/>
      <c r="AF87" s="71">
        <v>176017879.99510291</v>
      </c>
      <c r="AG87" s="71">
        <v>2247459.5960232532</v>
      </c>
      <c r="AH87" s="71">
        <v>6396121.6452052863</v>
      </c>
      <c r="AI87" s="71">
        <v>120164733.99027801</v>
      </c>
      <c r="AJ87" s="71">
        <v>122728976.3682977</v>
      </c>
      <c r="AK87" s="71">
        <v>0</v>
      </c>
      <c r="AL87" s="71">
        <v>0</v>
      </c>
      <c r="AM87" s="71">
        <v>8165964.428889662</v>
      </c>
      <c r="AN87" s="71">
        <v>0</v>
      </c>
      <c r="AO87" s="71">
        <v>0</v>
      </c>
      <c r="AP87" s="71">
        <v>435721136.0237968</v>
      </c>
      <c r="AQ87" s="72"/>
      <c r="AR87" s="71">
        <v>2048</v>
      </c>
      <c r="AS87" s="71">
        <v>863</v>
      </c>
      <c r="AT87" s="71">
        <v>0</v>
      </c>
      <c r="AU87" s="71">
        <v>0</v>
      </c>
      <c r="AV87" s="71">
        <v>0</v>
      </c>
      <c r="AW87" s="71">
        <v>0</v>
      </c>
      <c r="AX87" s="71"/>
      <c r="AY87" s="72"/>
      <c r="AZ87" s="71">
        <v>10139.027000000009</v>
      </c>
      <c r="BA87" s="71">
        <v>54846.960000000006</v>
      </c>
      <c r="BB87" s="71">
        <v>0</v>
      </c>
      <c r="BC87" s="71">
        <v>0</v>
      </c>
      <c r="BD87" s="71">
        <v>0</v>
      </c>
      <c r="BE87" s="71">
        <v>0</v>
      </c>
      <c r="BF87" s="71"/>
      <c r="BG87" s="72"/>
      <c r="BH87" s="71">
        <v>0</v>
      </c>
      <c r="BI87" s="71">
        <v>0</v>
      </c>
      <c r="BJ87" s="71">
        <v>120.73</v>
      </c>
      <c r="BK87" s="71">
        <v>0</v>
      </c>
      <c r="BL87" s="71">
        <v>30.691000000000003</v>
      </c>
      <c r="BM87" s="71">
        <v>0</v>
      </c>
      <c r="BN87" s="72"/>
      <c r="BO87" s="71">
        <v>0</v>
      </c>
      <c r="BP87" s="71">
        <v>0</v>
      </c>
      <c r="BQ87" s="71">
        <v>11</v>
      </c>
      <c r="BR87" s="71">
        <v>0</v>
      </c>
      <c r="BS87" s="71">
        <v>5</v>
      </c>
      <c r="BT87" s="71">
        <v>0</v>
      </c>
      <c r="BU87"/>
      <c r="BV87" s="70">
        <v>151.42099999999999</v>
      </c>
      <c r="BW87" s="70">
        <v>0</v>
      </c>
      <c r="BX87" s="70">
        <v>0</v>
      </c>
      <c r="BY87" s="70">
        <v>0</v>
      </c>
      <c r="BZ87" s="70">
        <v>0</v>
      </c>
      <c r="CA87" s="70">
        <v>0</v>
      </c>
      <c r="CB87" s="70">
        <v>0</v>
      </c>
      <c r="CC87" s="70">
        <v>0</v>
      </c>
      <c r="CD87" s="70">
        <v>0</v>
      </c>
    </row>
    <row r="88" spans="1:82">
      <c r="A88" s="70" t="s">
        <v>1768</v>
      </c>
      <c r="B88" s="70">
        <v>442</v>
      </c>
      <c r="C88" s="70">
        <v>17</v>
      </c>
      <c r="D88" s="70">
        <v>26</v>
      </c>
      <c r="E88" s="70">
        <v>2020</v>
      </c>
      <c r="F88" s="70" t="s">
        <v>159</v>
      </c>
      <c r="G88" s="70" t="s">
        <v>1751</v>
      </c>
      <c r="H88" s="70" t="s">
        <v>1752</v>
      </c>
      <c r="I88" s="148"/>
      <c r="J88" s="71">
        <v>246.04059238862891</v>
      </c>
      <c r="K88" s="71">
        <v>3.1519722103594425</v>
      </c>
      <c r="L88" s="71">
        <v>29.789201852987869</v>
      </c>
      <c r="M88" s="71">
        <v>78.877701525931315</v>
      </c>
      <c r="N88" s="71">
        <v>90.342368863066142</v>
      </c>
      <c r="O88" s="71">
        <v>55.032862444756304</v>
      </c>
      <c r="P88" s="71">
        <v>59.600242057936086</v>
      </c>
      <c r="Q88" s="71">
        <v>3.4933049399392</v>
      </c>
      <c r="R88" s="71">
        <v>1.7381531317843917</v>
      </c>
      <c r="S88" s="71">
        <v>0</v>
      </c>
      <c r="T88" s="72"/>
      <c r="U88" s="71">
        <v>19713940</v>
      </c>
      <c r="V88" s="71">
        <v>1403</v>
      </c>
      <c r="W88" s="71">
        <v>537</v>
      </c>
      <c r="X88" s="71">
        <v>19445</v>
      </c>
      <c r="Y88" s="71">
        <v>25415</v>
      </c>
      <c r="Z88" s="71">
        <v>39325</v>
      </c>
      <c r="AA88" s="71">
        <v>13154</v>
      </c>
      <c r="AB88" s="71">
        <v>59248</v>
      </c>
      <c r="AC88" s="71">
        <v>308122</v>
      </c>
      <c r="AD88" s="71">
        <v>0</v>
      </c>
      <c r="AE88" s="72"/>
      <c r="AF88" s="71">
        <v>173201057.69964701</v>
      </c>
      <c r="AG88" s="71">
        <v>2106293.1856024391</v>
      </c>
      <c r="AH88" s="71">
        <v>7900041.4461229825</v>
      </c>
      <c r="AI88" s="71">
        <v>111244167.10484701</v>
      </c>
      <c r="AJ88" s="71">
        <v>136314598.83667991</v>
      </c>
      <c r="AK88" s="71"/>
      <c r="AL88" s="71"/>
      <c r="AM88" s="71">
        <v>7732522.2590093389</v>
      </c>
      <c r="AN88" s="71"/>
      <c r="AO88" s="71"/>
      <c r="AP88" s="71">
        <v>438498680.53190875</v>
      </c>
      <c r="AQ88" s="72"/>
      <c r="AR88" s="71">
        <v>2145</v>
      </c>
      <c r="AS88" s="71">
        <v>888</v>
      </c>
      <c r="AT88" s="71">
        <v>0</v>
      </c>
      <c r="AU88" s="71">
        <v>0</v>
      </c>
      <c r="AV88" s="71">
        <v>0</v>
      </c>
      <c r="AW88" s="71">
        <v>0</v>
      </c>
      <c r="AX88" s="71"/>
      <c r="AY88" s="72"/>
      <c r="AZ88" s="71">
        <v>10683.123000000011</v>
      </c>
      <c r="BA88" s="71">
        <v>56355.859999999841</v>
      </c>
      <c r="BB88" s="71">
        <v>0</v>
      </c>
      <c r="BC88" s="71">
        <v>0</v>
      </c>
      <c r="BD88" s="71">
        <v>0</v>
      </c>
      <c r="BE88" s="71">
        <v>0</v>
      </c>
      <c r="BF88" s="71"/>
      <c r="BG88" s="72"/>
      <c r="BH88" s="71">
        <v>0</v>
      </c>
      <c r="BI88" s="71">
        <v>0</v>
      </c>
      <c r="BJ88" s="71">
        <v>108.089</v>
      </c>
      <c r="BK88" s="71">
        <v>0</v>
      </c>
      <c r="BL88" s="71">
        <v>25.151</v>
      </c>
      <c r="BM88" s="71">
        <v>0</v>
      </c>
      <c r="BN88" s="72"/>
      <c r="BO88" s="71">
        <v>0</v>
      </c>
      <c r="BP88" s="71">
        <v>0</v>
      </c>
      <c r="BQ88" s="71">
        <v>11</v>
      </c>
      <c r="BR88" s="71">
        <v>0</v>
      </c>
      <c r="BS88" s="71">
        <v>5</v>
      </c>
      <c r="BT88" s="71">
        <v>0</v>
      </c>
      <c r="BU88"/>
      <c r="BV88" s="70">
        <v>133.24</v>
      </c>
      <c r="BW88" s="70">
        <v>0</v>
      </c>
      <c r="BX88" s="70">
        <v>0</v>
      </c>
      <c r="BY88" s="70">
        <v>0</v>
      </c>
      <c r="BZ88" s="70">
        <v>0</v>
      </c>
      <c r="CA88" s="70">
        <v>0</v>
      </c>
      <c r="CB88" s="70">
        <v>0</v>
      </c>
      <c r="CC88" s="70">
        <v>0</v>
      </c>
      <c r="CD88" s="70">
        <v>0</v>
      </c>
    </row>
    <row r="89" spans="1:82">
      <c r="A89" s="70" t="s">
        <v>1769</v>
      </c>
      <c r="B89" s="70">
        <v>442</v>
      </c>
      <c r="C89" s="70">
        <v>18</v>
      </c>
      <c r="D89" s="70">
        <v>26</v>
      </c>
      <c r="E89" s="70">
        <v>2021</v>
      </c>
      <c r="F89" s="70" t="s">
        <v>160</v>
      </c>
      <c r="G89" s="70" t="s">
        <v>1751</v>
      </c>
      <c r="H89" s="70" t="s">
        <v>1752</v>
      </c>
      <c r="I89" s="148"/>
      <c r="J89" s="71">
        <v>192.05027859060002</v>
      </c>
      <c r="K89" s="71">
        <v>3.1318954093182456</v>
      </c>
      <c r="L89" s="71">
        <v>23.708360024170904</v>
      </c>
      <c r="M89" s="71">
        <v>78.849534127209608</v>
      </c>
      <c r="N89" s="71">
        <v>86.344784683536446</v>
      </c>
      <c r="O89" s="71">
        <v>53.121817554374317</v>
      </c>
      <c r="P89" s="71">
        <v>60.698665144965865</v>
      </c>
      <c r="Q89" s="71">
        <v>3.41488675035384</v>
      </c>
      <c r="R89" s="71">
        <v>1.5102824757295039</v>
      </c>
      <c r="S89" s="71">
        <v>0</v>
      </c>
      <c r="T89" s="72"/>
      <c r="U89" s="71">
        <v>19258334</v>
      </c>
      <c r="V89" s="71">
        <v>1403</v>
      </c>
      <c r="W89" s="71">
        <v>537</v>
      </c>
      <c r="X89" s="71">
        <v>19445</v>
      </c>
      <c r="Y89" s="71">
        <v>25372</v>
      </c>
      <c r="Z89" s="71">
        <v>39085</v>
      </c>
      <c r="AA89" s="71">
        <v>13063</v>
      </c>
      <c r="AB89" s="71">
        <v>58487</v>
      </c>
      <c r="AC89" s="71">
        <v>259726.99999999997</v>
      </c>
      <c r="AD89" s="71">
        <v>0</v>
      </c>
      <c r="AE89" s="72"/>
      <c r="AF89" s="71">
        <v>147382440.42595723</v>
      </c>
      <c r="AG89" s="71">
        <v>2183755.2616653321</v>
      </c>
      <c r="AH89" s="71">
        <v>6458706.0220485916</v>
      </c>
      <c r="AI89" s="71">
        <v>122318569.13666092</v>
      </c>
      <c r="AJ89" s="71">
        <v>135424769.4487327</v>
      </c>
      <c r="AK89" s="71">
        <v>0</v>
      </c>
      <c r="AL89" s="71">
        <v>0</v>
      </c>
      <c r="AM89" s="71">
        <v>7677231.0062149698</v>
      </c>
      <c r="AN89" s="71">
        <v>0</v>
      </c>
      <c r="AO89" s="71">
        <v>0</v>
      </c>
      <c r="AP89" s="71">
        <v>421445471.30127978</v>
      </c>
      <c r="AQ89" s="72"/>
      <c r="AR89" s="71">
        <v>2220</v>
      </c>
      <c r="AS89" s="71">
        <v>896</v>
      </c>
      <c r="AT89" s="71">
        <v>0</v>
      </c>
      <c r="AU89" s="71">
        <v>0</v>
      </c>
      <c r="AV89" s="71">
        <v>0</v>
      </c>
      <c r="AW89" s="71">
        <v>0</v>
      </c>
      <c r="AX89" s="71"/>
      <c r="AY89" s="72"/>
      <c r="AZ89" s="71">
        <v>11108.609</v>
      </c>
      <c r="BA89" s="71">
        <v>56656.159999999843</v>
      </c>
      <c r="BB89" s="71">
        <v>0</v>
      </c>
      <c r="BC89" s="71">
        <v>0</v>
      </c>
      <c r="BD89" s="71">
        <v>0</v>
      </c>
      <c r="BE89" s="71">
        <v>0</v>
      </c>
      <c r="BF89" s="71"/>
      <c r="BG89" s="72"/>
      <c r="BH89" s="71">
        <v>0</v>
      </c>
      <c r="BI89" s="71">
        <v>0</v>
      </c>
      <c r="BJ89" s="71">
        <v>120.364</v>
      </c>
      <c r="BK89" s="71">
        <v>0</v>
      </c>
      <c r="BL89" s="71">
        <v>30.518000000000001</v>
      </c>
      <c r="BM89" s="71">
        <v>0</v>
      </c>
      <c r="BN89" s="72"/>
      <c r="BO89" s="71">
        <v>0</v>
      </c>
      <c r="BP89" s="71">
        <v>0</v>
      </c>
      <c r="BQ89" s="71">
        <v>10</v>
      </c>
      <c r="BR89" s="71">
        <v>0</v>
      </c>
      <c r="BS89" s="71">
        <v>5</v>
      </c>
      <c r="BT89" s="71">
        <v>0</v>
      </c>
      <c r="BU89"/>
      <c r="BV89" s="70">
        <v>150.88200000000001</v>
      </c>
      <c r="BW89" s="70">
        <v>0</v>
      </c>
      <c r="BX89" s="70">
        <v>0</v>
      </c>
      <c r="BY89" s="70">
        <v>0</v>
      </c>
      <c r="BZ89" s="70">
        <v>0</v>
      </c>
      <c r="CA89" s="70">
        <v>0</v>
      </c>
      <c r="CB89" s="70">
        <v>0</v>
      </c>
      <c r="CC89" s="70">
        <v>0</v>
      </c>
      <c r="CD89" s="70">
        <v>0</v>
      </c>
    </row>
    <row r="90" spans="1:82">
      <c r="A90" s="70" t="s">
        <v>1770</v>
      </c>
      <c r="B90" s="70">
        <v>442</v>
      </c>
      <c r="C90" s="70">
        <v>19</v>
      </c>
      <c r="D90" s="70">
        <v>26</v>
      </c>
      <c r="E90" s="70">
        <v>2022</v>
      </c>
      <c r="F90" s="70" t="s">
        <v>161</v>
      </c>
      <c r="G90" s="70" t="s">
        <v>1751</v>
      </c>
      <c r="H90" s="70" t="s">
        <v>1752</v>
      </c>
      <c r="I90" s="148"/>
      <c r="J90" s="71">
        <v>162.9376675455529</v>
      </c>
      <c r="K90" s="71">
        <v>2.6921124449177802</v>
      </c>
      <c r="L90" s="71">
        <v>16.047768318240951</v>
      </c>
      <c r="M90" s="71">
        <v>61.952036279873738</v>
      </c>
      <c r="N90" s="71">
        <v>63.668632302005278</v>
      </c>
      <c r="O90" s="71">
        <v>55.766873416330768</v>
      </c>
      <c r="P90" s="71">
        <v>59.466864519512789</v>
      </c>
      <c r="Q90" s="71">
        <v>3.3990269666740311</v>
      </c>
      <c r="R90" s="71">
        <v>1.9083990558286517</v>
      </c>
      <c r="S90" s="71">
        <v>0</v>
      </c>
      <c r="T90" s="72"/>
      <c r="U90" s="71">
        <v>20689966</v>
      </c>
      <c r="V90" s="71">
        <v>1403</v>
      </c>
      <c r="W90" s="71">
        <v>537</v>
      </c>
      <c r="X90" s="71">
        <v>19445</v>
      </c>
      <c r="Y90" s="71">
        <v>25484</v>
      </c>
      <c r="Z90" s="71">
        <v>38984</v>
      </c>
      <c r="AA90" s="71">
        <v>12993</v>
      </c>
      <c r="AB90" s="71">
        <v>57738</v>
      </c>
      <c r="AC90" s="71">
        <v>332313.99999999994</v>
      </c>
      <c r="AD90" s="71">
        <v>0</v>
      </c>
      <c r="AE90" s="72"/>
      <c r="AF90" s="71">
        <v>148329251.4969092</v>
      </c>
      <c r="AG90" s="71">
        <v>2186751.2308378788</v>
      </c>
      <c r="AH90" s="71">
        <v>5304350.2564471783</v>
      </c>
      <c r="AI90" s="71">
        <v>107978910.38630956</v>
      </c>
      <c r="AJ90" s="71">
        <v>132187234.26851781</v>
      </c>
      <c r="AK90" s="71">
        <v>0</v>
      </c>
      <c r="AL90" s="71">
        <v>0</v>
      </c>
      <c r="AM90" s="71">
        <v>7455551.724478038</v>
      </c>
      <c r="AN90" s="71">
        <v>0</v>
      </c>
      <c r="AO90" s="71">
        <v>0</v>
      </c>
      <c r="AP90" s="71">
        <v>403442049.3634997</v>
      </c>
      <c r="AQ90" s="72"/>
      <c r="AR90" s="71">
        <v>2357</v>
      </c>
      <c r="AS90" s="71">
        <v>904</v>
      </c>
      <c r="AT90" s="71">
        <v>0</v>
      </c>
      <c r="AU90" s="71">
        <v>0</v>
      </c>
      <c r="AV90" s="71">
        <v>0</v>
      </c>
      <c r="AW90" s="71">
        <v>0</v>
      </c>
      <c r="AX90" s="71"/>
      <c r="AY90" s="72"/>
      <c r="AZ90" s="71">
        <v>11971.128999999994</v>
      </c>
      <c r="BA90" s="71">
        <v>57192.459999999846</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1771</v>
      </c>
      <c r="B91" s="70">
        <v>442</v>
      </c>
      <c r="C91" s="70">
        <v>20</v>
      </c>
      <c r="D91" s="70">
        <v>26</v>
      </c>
      <c r="E91" s="70">
        <v>2023</v>
      </c>
      <c r="F91" s="70" t="s">
        <v>1539</v>
      </c>
      <c r="G91" s="70" t="s">
        <v>1751</v>
      </c>
      <c r="H91" s="70" t="s">
        <v>1752</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2473</v>
      </c>
      <c r="AS91" s="71">
        <v>907</v>
      </c>
      <c r="AT91" s="71">
        <v>0</v>
      </c>
      <c r="AU91" s="71">
        <v>0</v>
      </c>
      <c r="AV91" s="71">
        <v>0</v>
      </c>
      <c r="AW91" s="71">
        <v>0</v>
      </c>
      <c r="AX91" s="71"/>
      <c r="AY91" s="72"/>
      <c r="AZ91" s="71">
        <v>12652.998999999982</v>
      </c>
      <c r="BA91" s="71">
        <v>57508.659999999843</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1772</v>
      </c>
      <c r="B92" s="70">
        <v>442</v>
      </c>
      <c r="C92" s="70">
        <v>21</v>
      </c>
      <c r="D92" s="70">
        <v>26</v>
      </c>
      <c r="E92" s="70">
        <v>2024</v>
      </c>
      <c r="F92" s="70" t="s">
        <v>1554</v>
      </c>
      <c r="G92" s="70" t="s">
        <v>1751</v>
      </c>
      <c r="H92" s="70" t="s">
        <v>1752</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1773</v>
      </c>
      <c r="B93" s="70">
        <v>52</v>
      </c>
      <c r="C93" s="70">
        <v>1</v>
      </c>
      <c r="D93" s="70">
        <v>4</v>
      </c>
      <c r="E93" s="70">
        <v>1990</v>
      </c>
      <c r="F93" s="70" t="s">
        <v>787</v>
      </c>
      <c r="G93" s="70" t="s">
        <v>1774</v>
      </c>
      <c r="H93" s="70" t="s">
        <v>1775</v>
      </c>
      <c r="I93" s="148"/>
      <c r="J93" s="71">
        <v>93.489928673315262</v>
      </c>
      <c r="K93" s="71">
        <v>7.5120967887202221</v>
      </c>
      <c r="L93" s="71">
        <v>11.80918187229164</v>
      </c>
      <c r="M93" s="71">
        <v>34.639973524444002</v>
      </c>
      <c r="N93" s="71">
        <v>49.58740674597324</v>
      </c>
      <c r="O93" s="71">
        <v>43.550913510471027</v>
      </c>
      <c r="P93" s="71">
        <v>69.420221962919825</v>
      </c>
      <c r="Q93" s="71">
        <v>3.9048180460108401</v>
      </c>
      <c r="R93" s="71">
        <v>14.270610937470449</v>
      </c>
      <c r="S93" s="71">
        <v>3.6117430201062199</v>
      </c>
      <c r="T93" s="72"/>
      <c r="U93" s="71">
        <v>7539591</v>
      </c>
      <c r="V93" s="71">
        <v>2209</v>
      </c>
      <c r="W93" s="71">
        <v>154</v>
      </c>
      <c r="X93" s="71">
        <v>13589</v>
      </c>
      <c r="Y93" s="71">
        <v>17916</v>
      </c>
      <c r="Z93" s="71">
        <v>17913</v>
      </c>
      <c r="AA93" s="71">
        <v>16856</v>
      </c>
      <c r="AB93" s="71">
        <v>63401</v>
      </c>
      <c r="AC93" s="71">
        <v>2471695.5</v>
      </c>
      <c r="AD93" s="71">
        <v>3.6117430201062199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1776</v>
      </c>
      <c r="B94" s="70">
        <v>53</v>
      </c>
      <c r="C94" s="70">
        <v>2</v>
      </c>
      <c r="D94" s="70">
        <v>4</v>
      </c>
      <c r="E94" s="70">
        <v>2005</v>
      </c>
      <c r="F94" s="70" t="s">
        <v>789</v>
      </c>
      <c r="G94" s="70" t="s">
        <v>1774</v>
      </c>
      <c r="H94" s="70" t="s">
        <v>1775</v>
      </c>
      <c r="I94" s="148"/>
      <c r="J94" s="71">
        <v>116.48004053715709</v>
      </c>
      <c r="K94" s="71">
        <v>4.963538039705651</v>
      </c>
      <c r="L94" s="71">
        <v>33.365505953173489</v>
      </c>
      <c r="M94" s="71">
        <v>64.914408794871122</v>
      </c>
      <c r="N94" s="71">
        <v>65.793761978539379</v>
      </c>
      <c r="O94" s="71">
        <v>69.923053718471721</v>
      </c>
      <c r="P94" s="71">
        <v>74.559993833623395</v>
      </c>
      <c r="Q94" s="71">
        <v>3.7929626389448399</v>
      </c>
      <c r="R94" s="71">
        <v>3.2484917325296161</v>
      </c>
      <c r="S94" s="71">
        <v>5.0005173063240793</v>
      </c>
      <c r="T94" s="72"/>
      <c r="U94" s="71">
        <v>10736587</v>
      </c>
      <c r="V94" s="71">
        <v>1997</v>
      </c>
      <c r="W94" s="71">
        <v>440</v>
      </c>
      <c r="X94" s="71">
        <v>14383</v>
      </c>
      <c r="Y94" s="71">
        <v>21694</v>
      </c>
      <c r="Z94" s="71">
        <v>33281</v>
      </c>
      <c r="AA94" s="71">
        <v>14827</v>
      </c>
      <c r="AB94" s="71">
        <v>64381</v>
      </c>
      <c r="AC94" s="71">
        <v>574428.5</v>
      </c>
      <c r="AD94" s="71">
        <v>5.0005173063240793</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1777</v>
      </c>
      <c r="B95" s="70">
        <v>54</v>
      </c>
      <c r="C95" s="70">
        <v>3</v>
      </c>
      <c r="D95" s="70">
        <v>4</v>
      </c>
      <c r="E95" s="70">
        <v>2006</v>
      </c>
      <c r="F95" s="70" t="s">
        <v>790</v>
      </c>
      <c r="G95" s="70" t="s">
        <v>1774</v>
      </c>
      <c r="H95" s="70" t="s">
        <v>1775</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1778</v>
      </c>
      <c r="B96" s="70">
        <v>55</v>
      </c>
      <c r="C96" s="70">
        <v>4</v>
      </c>
      <c r="D96" s="70">
        <v>4</v>
      </c>
      <c r="E96" s="70">
        <v>2007</v>
      </c>
      <c r="F96" s="70" t="s">
        <v>791</v>
      </c>
      <c r="G96" s="70" t="s">
        <v>1774</v>
      </c>
      <c r="H96" s="70" t="s">
        <v>1775</v>
      </c>
      <c r="I96" s="148"/>
      <c r="J96" s="71">
        <v>113.35828749931351</v>
      </c>
      <c r="K96" s="71">
        <v>4.2832167077817891</v>
      </c>
      <c r="L96" s="71">
        <v>31.823583805284109</v>
      </c>
      <c r="M96" s="71">
        <v>68.118137034399496</v>
      </c>
      <c r="N96" s="71">
        <v>67.109200936113027</v>
      </c>
      <c r="O96" s="71">
        <v>69.215043574020925</v>
      </c>
      <c r="P96" s="71">
        <v>73.370212264451681</v>
      </c>
      <c r="Q96" s="71">
        <v>3.9674094467259402</v>
      </c>
      <c r="R96" s="71">
        <v>0.99939263534019651</v>
      </c>
      <c r="S96" s="71">
        <v>4.6417343282651489</v>
      </c>
      <c r="T96" s="72"/>
      <c r="U96" s="71">
        <v>11886430</v>
      </c>
      <c r="V96" s="71">
        <v>1757</v>
      </c>
      <c r="W96" s="71">
        <v>410</v>
      </c>
      <c r="X96" s="71">
        <v>17389</v>
      </c>
      <c r="Y96" s="71">
        <v>22035</v>
      </c>
      <c r="Z96" s="71">
        <v>34247</v>
      </c>
      <c r="AA96" s="71">
        <v>14368</v>
      </c>
      <c r="AB96" s="71">
        <v>63781</v>
      </c>
      <c r="AC96" s="71">
        <v>181792.5</v>
      </c>
      <c r="AD96" s="71">
        <v>4.6417343282651489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1779</v>
      </c>
      <c r="B97" s="70">
        <v>56</v>
      </c>
      <c r="C97" s="70">
        <v>5</v>
      </c>
      <c r="D97" s="70">
        <v>4</v>
      </c>
      <c r="E97" s="70">
        <v>2008</v>
      </c>
      <c r="F97" s="70" t="s">
        <v>792</v>
      </c>
      <c r="G97" s="70" t="s">
        <v>1774</v>
      </c>
      <c r="H97" s="70" t="s">
        <v>1775</v>
      </c>
      <c r="I97" s="148"/>
      <c r="J97" s="71">
        <v>115.5857452314858</v>
      </c>
      <c r="K97" s="71">
        <v>3.1723137591084161</v>
      </c>
      <c r="L97" s="71">
        <v>28.51769404339872</v>
      </c>
      <c r="M97" s="71">
        <v>70.951582381280005</v>
      </c>
      <c r="N97" s="71">
        <v>60.397145044032698</v>
      </c>
      <c r="O97" s="71">
        <v>67.610049907970762</v>
      </c>
      <c r="P97" s="71">
        <v>73.108072184384142</v>
      </c>
      <c r="Q97" s="71">
        <v>3.87848635253081</v>
      </c>
      <c r="R97" s="71">
        <v>0.88448739921432284</v>
      </c>
      <c r="S97" s="71">
        <v>5.349786338854698</v>
      </c>
      <c r="T97" s="72"/>
      <c r="U97" s="71">
        <v>12498117</v>
      </c>
      <c r="V97" s="71">
        <v>1757</v>
      </c>
      <c r="W97" s="71">
        <v>410</v>
      </c>
      <c r="X97" s="71">
        <v>17389</v>
      </c>
      <c r="Y97" s="71">
        <v>22245</v>
      </c>
      <c r="Z97" s="71">
        <v>34627</v>
      </c>
      <c r="AA97" s="71">
        <v>14333</v>
      </c>
      <c r="AB97" s="71">
        <v>63377</v>
      </c>
      <c r="AC97" s="71">
        <v>167067.5</v>
      </c>
      <c r="AD97" s="71">
        <v>5.349786338854698</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1780</v>
      </c>
      <c r="B98" s="70">
        <v>57</v>
      </c>
      <c r="C98" s="70">
        <v>6</v>
      </c>
      <c r="D98" s="70">
        <v>4</v>
      </c>
      <c r="E98" s="70">
        <v>2009</v>
      </c>
      <c r="F98" s="70" t="s">
        <v>176</v>
      </c>
      <c r="G98" s="70" t="s">
        <v>1774</v>
      </c>
      <c r="H98" s="70" t="s">
        <v>1775</v>
      </c>
      <c r="I98" s="148"/>
      <c r="J98" s="71">
        <v>113.255704863372</v>
      </c>
      <c r="K98" s="71">
        <v>3.4704128343519951</v>
      </c>
      <c r="L98" s="71">
        <v>26.26576102208157</v>
      </c>
      <c r="M98" s="71">
        <v>70.047607689118223</v>
      </c>
      <c r="N98" s="71">
        <v>58.677070403075497</v>
      </c>
      <c r="O98" s="71">
        <v>69.551535642292066</v>
      </c>
      <c r="P98" s="71">
        <v>70.005557416359721</v>
      </c>
      <c r="Q98" s="71">
        <v>3.6871913213378802</v>
      </c>
      <c r="R98" s="71">
        <v>1.0052114434134749</v>
      </c>
      <c r="S98" s="71">
        <v>3.9611192466900458</v>
      </c>
      <c r="T98" s="72"/>
      <c r="U98" s="71">
        <v>11067302</v>
      </c>
      <c r="V98" s="71">
        <v>1832</v>
      </c>
      <c r="W98" s="71">
        <v>543</v>
      </c>
      <c r="X98" s="71">
        <v>18316</v>
      </c>
      <c r="Y98" s="71">
        <v>22448</v>
      </c>
      <c r="Z98" s="71">
        <v>35160</v>
      </c>
      <c r="AA98" s="71">
        <v>14090</v>
      </c>
      <c r="AB98" s="71">
        <v>63248</v>
      </c>
      <c r="AC98" s="71">
        <v>185234</v>
      </c>
      <c r="AD98" s="71">
        <v>3.9611192466900458</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29.594000000000001</v>
      </c>
      <c r="BK98" s="71">
        <v>0</v>
      </c>
      <c r="BL98" s="71">
        <v>0</v>
      </c>
      <c r="BM98" s="71">
        <v>0</v>
      </c>
      <c r="BN98" s="72"/>
      <c r="BO98" s="71">
        <v>0</v>
      </c>
      <c r="BP98" s="71">
        <v>0</v>
      </c>
      <c r="BQ98" s="71">
        <v>4</v>
      </c>
      <c r="BR98" s="71">
        <v>0</v>
      </c>
      <c r="BS98" s="71">
        <v>0</v>
      </c>
      <c r="BT98" s="71">
        <v>0</v>
      </c>
      <c r="BU98"/>
      <c r="BV98" s="70">
        <v>29.594000000000001</v>
      </c>
      <c r="BW98" s="70">
        <v>0</v>
      </c>
      <c r="BX98" s="70">
        <v>0</v>
      </c>
      <c r="BY98" s="70">
        <v>0</v>
      </c>
      <c r="BZ98" s="70">
        <v>0</v>
      </c>
      <c r="CA98" s="70">
        <v>0</v>
      </c>
      <c r="CB98" s="70">
        <v>0</v>
      </c>
      <c r="CC98" s="70">
        <v>0</v>
      </c>
      <c r="CD98" s="70">
        <v>0</v>
      </c>
    </row>
    <row r="99" spans="1:82">
      <c r="A99" s="70" t="s">
        <v>1781</v>
      </c>
      <c r="B99" s="70">
        <v>58</v>
      </c>
      <c r="C99" s="70">
        <v>7</v>
      </c>
      <c r="D99" s="70">
        <v>4</v>
      </c>
      <c r="E99" s="70">
        <v>2010</v>
      </c>
      <c r="F99" s="70" t="s">
        <v>177</v>
      </c>
      <c r="G99" s="70" t="s">
        <v>1774</v>
      </c>
      <c r="H99" s="70" t="s">
        <v>1775</v>
      </c>
      <c r="I99" s="148"/>
      <c r="J99" s="71">
        <v>109.7370295122634</v>
      </c>
      <c r="K99" s="71">
        <v>3.739035763176934</v>
      </c>
      <c r="L99" s="71">
        <v>25.29304401864276</v>
      </c>
      <c r="M99" s="71">
        <v>73.993549084380575</v>
      </c>
      <c r="N99" s="71">
        <v>71.54052123402424</v>
      </c>
      <c r="O99" s="71">
        <v>70.005622202837657</v>
      </c>
      <c r="P99" s="71">
        <v>70.657193897346161</v>
      </c>
      <c r="Q99" s="71">
        <v>3.8115003935288798</v>
      </c>
      <c r="R99" s="71">
        <v>1.2702589571558951</v>
      </c>
      <c r="S99" s="71">
        <v>4.2291020481310477</v>
      </c>
      <c r="T99" s="72"/>
      <c r="U99" s="71">
        <v>10652646</v>
      </c>
      <c r="V99" s="71">
        <v>1832</v>
      </c>
      <c r="W99" s="71">
        <v>543</v>
      </c>
      <c r="X99" s="71">
        <v>18316</v>
      </c>
      <c r="Y99" s="71">
        <v>22606</v>
      </c>
      <c r="Z99" s="71">
        <v>35554</v>
      </c>
      <c r="AA99" s="71">
        <v>13866</v>
      </c>
      <c r="AB99" s="71">
        <v>62649</v>
      </c>
      <c r="AC99" s="71">
        <v>221823.5</v>
      </c>
      <c r="AD99" s="71">
        <v>4.2291020481310477</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30.494</v>
      </c>
      <c r="BK99" s="71">
        <v>0</v>
      </c>
      <c r="BL99" s="71">
        <v>0</v>
      </c>
      <c r="BM99" s="71">
        <v>0</v>
      </c>
      <c r="BN99" s="72"/>
      <c r="BO99" s="71">
        <v>0</v>
      </c>
      <c r="BP99" s="71">
        <v>0</v>
      </c>
      <c r="BQ99" s="71">
        <v>4</v>
      </c>
      <c r="BR99" s="71">
        <v>0</v>
      </c>
      <c r="BS99" s="71">
        <v>0</v>
      </c>
      <c r="BT99" s="71">
        <v>0</v>
      </c>
      <c r="BU99"/>
      <c r="BV99" s="70">
        <v>30.494</v>
      </c>
      <c r="BW99" s="70">
        <v>0</v>
      </c>
      <c r="BX99" s="70">
        <v>0</v>
      </c>
      <c r="BY99" s="70">
        <v>0</v>
      </c>
      <c r="BZ99" s="70">
        <v>0</v>
      </c>
      <c r="CA99" s="70">
        <v>0</v>
      </c>
      <c r="CB99" s="70">
        <v>0</v>
      </c>
      <c r="CC99" s="70">
        <v>0</v>
      </c>
      <c r="CD99" s="70">
        <v>0</v>
      </c>
    </row>
    <row r="100" spans="1:82">
      <c r="A100" s="70" t="s">
        <v>1782</v>
      </c>
      <c r="B100" s="70">
        <v>59</v>
      </c>
      <c r="C100" s="70">
        <v>8</v>
      </c>
      <c r="D100" s="70">
        <v>4</v>
      </c>
      <c r="E100" s="70">
        <v>2011</v>
      </c>
      <c r="F100" s="70" t="s">
        <v>178</v>
      </c>
      <c r="G100" s="70" t="s">
        <v>1774</v>
      </c>
      <c r="H100" s="70" t="s">
        <v>1775</v>
      </c>
      <c r="I100" s="148"/>
      <c r="J100" s="71">
        <v>131.8026477890885</v>
      </c>
      <c r="K100" s="71">
        <v>4.9400135580771121</v>
      </c>
      <c r="L100" s="71">
        <v>22.400632045829049</v>
      </c>
      <c r="M100" s="71">
        <v>84.974008670344887</v>
      </c>
      <c r="N100" s="71">
        <v>88.78714369507064</v>
      </c>
      <c r="O100" s="71">
        <v>69.197364541149213</v>
      </c>
      <c r="P100" s="71">
        <v>67.457375887049551</v>
      </c>
      <c r="Q100" s="71">
        <v>4.3746262549138297</v>
      </c>
      <c r="R100" s="71">
        <v>1.3164065994970009</v>
      </c>
      <c r="S100" s="71">
        <v>4.0000639890150333</v>
      </c>
      <c r="T100" s="72"/>
      <c r="U100" s="71">
        <v>11036728</v>
      </c>
      <c r="V100" s="71">
        <v>1832</v>
      </c>
      <c r="W100" s="71">
        <v>543</v>
      </c>
      <c r="X100" s="71">
        <v>18316</v>
      </c>
      <c r="Y100" s="71">
        <v>22827</v>
      </c>
      <c r="Z100" s="71">
        <v>35907</v>
      </c>
      <c r="AA100" s="71">
        <v>13632</v>
      </c>
      <c r="AB100" s="71">
        <v>62337</v>
      </c>
      <c r="AC100" s="71">
        <v>229502</v>
      </c>
      <c r="AD100" s="71">
        <v>4.0000639890150333</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28.867999999999999</v>
      </c>
      <c r="BK100" s="71">
        <v>0</v>
      </c>
      <c r="BL100" s="71">
        <v>0</v>
      </c>
      <c r="BM100" s="71">
        <v>0</v>
      </c>
      <c r="BN100" s="72"/>
      <c r="BO100" s="71">
        <v>0</v>
      </c>
      <c r="BP100" s="71">
        <v>0</v>
      </c>
      <c r="BQ100" s="71">
        <v>4</v>
      </c>
      <c r="BR100" s="71">
        <v>0</v>
      </c>
      <c r="BS100" s="71">
        <v>0</v>
      </c>
      <c r="BT100" s="71">
        <v>0</v>
      </c>
      <c r="BU100"/>
      <c r="BV100" s="70">
        <v>28.867999999999999</v>
      </c>
      <c r="BW100" s="70">
        <v>0</v>
      </c>
      <c r="BX100" s="70">
        <v>0</v>
      </c>
      <c r="BY100" s="70">
        <v>0</v>
      </c>
      <c r="BZ100" s="70">
        <v>0</v>
      </c>
      <c r="CA100" s="70">
        <v>0</v>
      </c>
      <c r="CB100" s="70">
        <v>0</v>
      </c>
      <c r="CC100" s="70">
        <v>0</v>
      </c>
      <c r="CD100" s="70">
        <v>0</v>
      </c>
    </row>
    <row r="101" spans="1:82">
      <c r="A101" s="70" t="s">
        <v>1783</v>
      </c>
      <c r="B101" s="70">
        <v>60</v>
      </c>
      <c r="C101" s="70">
        <v>9</v>
      </c>
      <c r="D101" s="70">
        <v>4</v>
      </c>
      <c r="E101" s="70">
        <v>2012</v>
      </c>
      <c r="F101" s="70" t="s">
        <v>179</v>
      </c>
      <c r="G101" s="70" t="s">
        <v>1774</v>
      </c>
      <c r="H101" s="70" t="s">
        <v>1775</v>
      </c>
      <c r="I101" s="148"/>
      <c r="J101" s="71">
        <v>145.14702893090319</v>
      </c>
      <c r="K101" s="71">
        <v>4.7760355929974176</v>
      </c>
      <c r="L101" s="71">
        <v>22.181772761989979</v>
      </c>
      <c r="M101" s="71">
        <v>95.797322248853831</v>
      </c>
      <c r="N101" s="71">
        <v>96.407853921688755</v>
      </c>
      <c r="O101" s="71">
        <v>69.253196124886159</v>
      </c>
      <c r="P101" s="71">
        <v>66.806039618807148</v>
      </c>
      <c r="Q101" s="71">
        <v>4.7335768080603904</v>
      </c>
      <c r="R101" s="71">
        <v>1.1031819228549911</v>
      </c>
      <c r="S101" s="71">
        <v>3.049106413245998</v>
      </c>
      <c r="T101" s="72"/>
      <c r="U101" s="71">
        <v>10881997</v>
      </c>
      <c r="V101" s="71">
        <v>1832</v>
      </c>
      <c r="W101" s="71">
        <v>543</v>
      </c>
      <c r="X101" s="71">
        <v>18316</v>
      </c>
      <c r="Y101" s="71">
        <v>23156</v>
      </c>
      <c r="Z101" s="71">
        <v>36221</v>
      </c>
      <c r="AA101" s="71">
        <v>13424</v>
      </c>
      <c r="AB101" s="71">
        <v>62083</v>
      </c>
      <c r="AC101" s="71">
        <v>187347</v>
      </c>
      <c r="AD101" s="71">
        <v>3.049106413245998</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33.067999999999998</v>
      </c>
      <c r="BK101" s="71">
        <v>0</v>
      </c>
      <c r="BL101" s="71">
        <v>0</v>
      </c>
      <c r="BM101" s="71">
        <v>0</v>
      </c>
      <c r="BN101" s="72"/>
      <c r="BO101" s="71">
        <v>0</v>
      </c>
      <c r="BP101" s="71">
        <v>0</v>
      </c>
      <c r="BQ101" s="71">
        <v>4</v>
      </c>
      <c r="BR101" s="71">
        <v>0</v>
      </c>
      <c r="BS101" s="71">
        <v>0</v>
      </c>
      <c r="BT101" s="71">
        <v>0</v>
      </c>
      <c r="BU101"/>
      <c r="BV101" s="70">
        <v>33.067999999999998</v>
      </c>
      <c r="BW101" s="70">
        <v>0</v>
      </c>
      <c r="BX101" s="70">
        <v>0</v>
      </c>
      <c r="BY101" s="70">
        <v>0</v>
      </c>
      <c r="BZ101" s="70">
        <v>0</v>
      </c>
      <c r="CA101" s="70">
        <v>0</v>
      </c>
      <c r="CB101" s="70">
        <v>0</v>
      </c>
      <c r="CC101" s="70">
        <v>0</v>
      </c>
      <c r="CD101" s="70">
        <v>0</v>
      </c>
    </row>
    <row r="102" spans="1:82">
      <c r="A102" s="70" t="s">
        <v>1784</v>
      </c>
      <c r="B102" s="70">
        <v>61</v>
      </c>
      <c r="C102" s="70">
        <v>10</v>
      </c>
      <c r="D102" s="70">
        <v>4</v>
      </c>
      <c r="E102" s="70">
        <v>2013</v>
      </c>
      <c r="F102" s="70" t="s">
        <v>180</v>
      </c>
      <c r="G102" s="1064" t="s">
        <v>1774</v>
      </c>
      <c r="H102" s="70" t="s">
        <v>1775</v>
      </c>
      <c r="I102" s="148"/>
      <c r="J102" s="71">
        <v>148.1720466707871</v>
      </c>
      <c r="K102" s="71">
        <v>4.1189811693951732</v>
      </c>
      <c r="L102" s="71">
        <v>20.88489206225664</v>
      </c>
      <c r="M102" s="71">
        <v>93.966011089700402</v>
      </c>
      <c r="N102" s="71">
        <v>106.42352462460519</v>
      </c>
      <c r="O102" s="71">
        <v>67.212104730817614</v>
      </c>
      <c r="P102" s="71">
        <v>66.408367950982168</v>
      </c>
      <c r="Q102" s="71">
        <v>4.7934507039807501</v>
      </c>
      <c r="R102" s="71">
        <v>1.142344408927098</v>
      </c>
      <c r="S102" s="71">
        <v>3.4588088564391519</v>
      </c>
      <c r="T102" s="72"/>
      <c r="U102" s="71">
        <v>10449983</v>
      </c>
      <c r="V102" s="71">
        <v>1832</v>
      </c>
      <c r="W102" s="71">
        <v>543</v>
      </c>
      <c r="X102" s="71">
        <v>18316</v>
      </c>
      <c r="Y102" s="71">
        <v>23332</v>
      </c>
      <c r="Z102" s="71">
        <v>36723</v>
      </c>
      <c r="AA102" s="71">
        <v>13294</v>
      </c>
      <c r="AB102" s="71">
        <v>61967</v>
      </c>
      <c r="AC102" s="71">
        <v>189368.5</v>
      </c>
      <c r="AD102" s="71">
        <v>3.4588088564391519</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36.049999999999997</v>
      </c>
      <c r="BK102" s="71">
        <v>0</v>
      </c>
      <c r="BL102" s="71">
        <v>0</v>
      </c>
      <c r="BM102" s="71">
        <v>0</v>
      </c>
      <c r="BN102" s="72"/>
      <c r="BO102" s="71">
        <v>0</v>
      </c>
      <c r="BP102" s="71">
        <v>0</v>
      </c>
      <c r="BQ102" s="71">
        <v>4</v>
      </c>
      <c r="BR102" s="71">
        <v>0</v>
      </c>
      <c r="BS102" s="71">
        <v>0</v>
      </c>
      <c r="BT102" s="71">
        <v>0</v>
      </c>
      <c r="BU102"/>
      <c r="BV102" s="70">
        <v>36.049999999999997</v>
      </c>
      <c r="BW102" s="70">
        <v>0</v>
      </c>
      <c r="BX102" s="70">
        <v>0</v>
      </c>
      <c r="BY102" s="70">
        <v>0</v>
      </c>
      <c r="BZ102" s="70">
        <v>0</v>
      </c>
      <c r="CA102" s="70">
        <v>0</v>
      </c>
      <c r="CB102" s="70">
        <v>0</v>
      </c>
      <c r="CC102" s="70">
        <v>0</v>
      </c>
      <c r="CD102" s="70">
        <v>0</v>
      </c>
    </row>
    <row r="103" spans="1:82">
      <c r="A103" s="70" t="s">
        <v>1785</v>
      </c>
      <c r="B103" s="70">
        <v>62</v>
      </c>
      <c r="C103" s="70">
        <v>11</v>
      </c>
      <c r="D103" s="70">
        <v>4</v>
      </c>
      <c r="E103" s="70">
        <v>2014</v>
      </c>
      <c r="F103" s="70" t="s">
        <v>181</v>
      </c>
      <c r="G103" s="1064" t="s">
        <v>1774</v>
      </c>
      <c r="H103" s="70" t="s">
        <v>1775</v>
      </c>
      <c r="I103" s="148"/>
      <c r="J103" s="71">
        <v>146.33160970054919</v>
      </c>
      <c r="K103" s="71">
        <v>3.6083449907983658</v>
      </c>
      <c r="L103" s="71">
        <v>17.09808594824862</v>
      </c>
      <c r="M103" s="71">
        <v>88.760948539453778</v>
      </c>
      <c r="N103" s="71">
        <v>84.492201274243101</v>
      </c>
      <c r="O103" s="71">
        <v>64.196240999028348</v>
      </c>
      <c r="P103" s="71">
        <v>65.930050539492996</v>
      </c>
      <c r="Q103" s="71">
        <v>4.5608084689663002</v>
      </c>
      <c r="R103" s="71">
        <v>1.279734716504614</v>
      </c>
      <c r="S103" s="71">
        <v>5.5304254070334586</v>
      </c>
      <c r="T103" s="72"/>
      <c r="U103" s="71">
        <v>11272115</v>
      </c>
      <c r="V103" s="71">
        <v>1448</v>
      </c>
      <c r="W103" s="71">
        <v>390</v>
      </c>
      <c r="X103" s="71">
        <v>17192</v>
      </c>
      <c r="Y103" s="71">
        <v>23535</v>
      </c>
      <c r="Z103" s="71">
        <v>36942</v>
      </c>
      <c r="AA103" s="71">
        <v>13130</v>
      </c>
      <c r="AB103" s="71">
        <v>61452</v>
      </c>
      <c r="AC103" s="71">
        <v>212811</v>
      </c>
      <c r="AD103" s="71">
        <v>5.5304254070334586</v>
      </c>
      <c r="AE103" s="72"/>
      <c r="AF103" s="71"/>
      <c r="AG103" s="71"/>
      <c r="AH103" s="71"/>
      <c r="AI103" s="71"/>
      <c r="AJ103" s="71"/>
      <c r="AK103" s="71"/>
      <c r="AL103" s="71"/>
      <c r="AM103" s="71"/>
      <c r="AN103" s="71"/>
      <c r="AO103" s="71"/>
      <c r="AP103" s="71"/>
      <c r="AQ103" s="72"/>
      <c r="AR103" s="71">
        <v>1884</v>
      </c>
      <c r="AS103" s="71">
        <v>524</v>
      </c>
      <c r="AT103" s="71">
        <v>0</v>
      </c>
      <c r="AU103" s="71">
        <v>0</v>
      </c>
      <c r="AV103" s="71">
        <v>0</v>
      </c>
      <c r="AW103" s="71">
        <v>0</v>
      </c>
      <c r="AX103" s="71"/>
      <c r="AY103" s="72"/>
      <c r="AZ103" s="71">
        <v>8644.3709999999992</v>
      </c>
      <c r="BA103" s="71">
        <v>23603.72</v>
      </c>
      <c r="BB103" s="71">
        <v>0</v>
      </c>
      <c r="BC103" s="71">
        <v>0</v>
      </c>
      <c r="BD103" s="71">
        <v>0</v>
      </c>
      <c r="BE103" s="71">
        <v>0</v>
      </c>
      <c r="BF103" s="71"/>
      <c r="BG103" s="72"/>
      <c r="BH103" s="71">
        <v>0</v>
      </c>
      <c r="BI103" s="71">
        <v>0</v>
      </c>
      <c r="BJ103" s="71">
        <v>34.689</v>
      </c>
      <c r="BK103" s="71">
        <v>0</v>
      </c>
      <c r="BL103" s="71">
        <v>0</v>
      </c>
      <c r="BM103" s="71">
        <v>0</v>
      </c>
      <c r="BN103" s="72"/>
      <c r="BO103" s="71">
        <v>0</v>
      </c>
      <c r="BP103" s="71">
        <v>0</v>
      </c>
      <c r="BQ103" s="71">
        <v>4</v>
      </c>
      <c r="BR103" s="71">
        <v>0</v>
      </c>
      <c r="BS103" s="71">
        <v>0</v>
      </c>
      <c r="BT103" s="71">
        <v>0</v>
      </c>
      <c r="BU103"/>
      <c r="BV103" s="70">
        <v>34.689</v>
      </c>
      <c r="BW103" s="70">
        <v>0</v>
      </c>
      <c r="BX103" s="70">
        <v>0</v>
      </c>
      <c r="BY103" s="70">
        <v>0</v>
      </c>
      <c r="BZ103" s="70">
        <v>0</v>
      </c>
      <c r="CA103" s="70">
        <v>0</v>
      </c>
      <c r="CB103" s="70">
        <v>0</v>
      </c>
      <c r="CC103" s="70">
        <v>0</v>
      </c>
      <c r="CD103" s="70">
        <v>0</v>
      </c>
    </row>
    <row r="104" spans="1:82">
      <c r="A104" s="70" t="s">
        <v>1786</v>
      </c>
      <c r="B104" s="70">
        <v>63</v>
      </c>
      <c r="C104" s="70">
        <v>12</v>
      </c>
      <c r="D104" s="70">
        <v>4</v>
      </c>
      <c r="E104" s="70">
        <v>2015</v>
      </c>
      <c r="F104" s="70" t="s">
        <v>182</v>
      </c>
      <c r="G104" s="70" t="s">
        <v>1774</v>
      </c>
      <c r="H104" s="70" t="s">
        <v>1775</v>
      </c>
      <c r="I104" s="148"/>
      <c r="J104" s="71">
        <v>118.3803964259417</v>
      </c>
      <c r="K104" s="71">
        <v>3.401101962024069</v>
      </c>
      <c r="L104" s="71">
        <v>16.87383603026861</v>
      </c>
      <c r="M104" s="71">
        <v>79.328423201915029</v>
      </c>
      <c r="N104" s="71">
        <v>76.475701133431372</v>
      </c>
      <c r="O104" s="71">
        <v>63.923385919489256</v>
      </c>
      <c r="P104" s="71">
        <v>65.987164428321407</v>
      </c>
      <c r="Q104" s="71">
        <v>4.4245598548745297</v>
      </c>
      <c r="R104" s="71">
        <v>1.1865888353171947</v>
      </c>
      <c r="S104" s="71">
        <v>6.3595048157086236</v>
      </c>
      <c r="T104" s="72"/>
      <c r="U104" s="71">
        <v>11404462</v>
      </c>
      <c r="V104" s="71">
        <v>1448</v>
      </c>
      <c r="W104" s="71">
        <v>390</v>
      </c>
      <c r="X104" s="71">
        <v>17192</v>
      </c>
      <c r="Y104" s="71">
        <v>23663</v>
      </c>
      <c r="Z104" s="71">
        <v>37139</v>
      </c>
      <c r="AA104" s="71">
        <v>13131</v>
      </c>
      <c r="AB104" s="71">
        <v>60899</v>
      </c>
      <c r="AC104" s="71">
        <v>202828</v>
      </c>
      <c r="AD104" s="71">
        <v>6.3595048157086236</v>
      </c>
      <c r="AE104" s="72"/>
      <c r="AF104" s="71">
        <v>119117448.64322171</v>
      </c>
      <c r="AG104" s="71">
        <v>2570691.363241754</v>
      </c>
      <c r="AH104" s="71">
        <v>3514184.2206035452</v>
      </c>
      <c r="AI104" s="71">
        <v>105333055.9602267</v>
      </c>
      <c r="AJ104" s="71">
        <v>127192760.1787453</v>
      </c>
      <c r="AK104" s="71">
        <v>0</v>
      </c>
      <c r="AL104" s="71">
        <v>0</v>
      </c>
      <c r="AM104" s="71">
        <v>8345952.4883030979</v>
      </c>
      <c r="AN104" s="71">
        <v>0</v>
      </c>
      <c r="AO104" s="71">
        <v>0</v>
      </c>
      <c r="AP104" s="71">
        <v>366074092.85434216</v>
      </c>
      <c r="AQ104" s="72"/>
      <c r="AR104" s="71">
        <v>2041</v>
      </c>
      <c r="AS104" s="71">
        <v>626</v>
      </c>
      <c r="AT104" s="71">
        <v>0</v>
      </c>
      <c r="AU104" s="71">
        <v>0</v>
      </c>
      <c r="AV104" s="71">
        <v>0</v>
      </c>
      <c r="AW104" s="71">
        <v>0</v>
      </c>
      <c r="AX104" s="71"/>
      <c r="AY104" s="72"/>
      <c r="AZ104" s="71">
        <v>9624.0709999999999</v>
      </c>
      <c r="BA104" s="71">
        <v>36015.32</v>
      </c>
      <c r="BB104" s="71">
        <v>0</v>
      </c>
      <c r="BC104" s="71">
        <v>0</v>
      </c>
      <c r="BD104" s="71">
        <v>0</v>
      </c>
      <c r="BE104" s="71">
        <v>0</v>
      </c>
      <c r="BF104" s="71"/>
      <c r="BG104" s="72"/>
      <c r="BH104" s="71">
        <v>0</v>
      </c>
      <c r="BI104" s="71">
        <v>0</v>
      </c>
      <c r="BJ104" s="71">
        <v>31.477</v>
      </c>
      <c r="BK104" s="71">
        <v>0</v>
      </c>
      <c r="BL104" s="71">
        <v>0</v>
      </c>
      <c r="BM104" s="71">
        <v>0</v>
      </c>
      <c r="BN104" s="72"/>
      <c r="BO104" s="71">
        <v>0</v>
      </c>
      <c r="BP104" s="71">
        <v>0</v>
      </c>
      <c r="BQ104" s="71">
        <v>4</v>
      </c>
      <c r="BR104" s="71">
        <v>0</v>
      </c>
      <c r="BS104" s="71">
        <v>0</v>
      </c>
      <c r="BT104" s="71">
        <v>0</v>
      </c>
      <c r="BU104"/>
      <c r="BV104" s="70">
        <v>31.477</v>
      </c>
      <c r="BW104" s="70">
        <v>0</v>
      </c>
      <c r="BX104" s="70">
        <v>0</v>
      </c>
      <c r="BY104" s="70">
        <v>0</v>
      </c>
      <c r="BZ104" s="70">
        <v>0</v>
      </c>
      <c r="CA104" s="70">
        <v>0</v>
      </c>
      <c r="CB104" s="70">
        <v>0</v>
      </c>
      <c r="CC104" s="70">
        <v>0</v>
      </c>
      <c r="CD104" s="70">
        <v>0</v>
      </c>
    </row>
    <row r="105" spans="1:82">
      <c r="A105" s="70" t="s">
        <v>1787</v>
      </c>
      <c r="B105" s="70">
        <v>64</v>
      </c>
      <c r="C105" s="70">
        <v>13</v>
      </c>
      <c r="D105" s="70">
        <v>4</v>
      </c>
      <c r="E105" s="70">
        <v>2016</v>
      </c>
      <c r="F105" s="70" t="s">
        <v>155</v>
      </c>
      <c r="G105" s="70" t="s">
        <v>1774</v>
      </c>
      <c r="H105" s="70" t="s">
        <v>1775</v>
      </c>
      <c r="I105" s="148"/>
      <c r="J105" s="71">
        <v>109.97085699923582</v>
      </c>
      <c r="K105" s="71">
        <v>3.2679885547027152</v>
      </c>
      <c r="L105" s="71">
        <v>16.485239726522252</v>
      </c>
      <c r="M105" s="71">
        <v>63.613916273462607</v>
      </c>
      <c r="N105" s="71">
        <v>75.750252611551687</v>
      </c>
      <c r="O105" s="71">
        <v>63.73713470811262</v>
      </c>
      <c r="P105" s="71">
        <v>65.08743902867738</v>
      </c>
      <c r="Q105" s="71">
        <v>4.2588993833502027</v>
      </c>
      <c r="R105" s="71">
        <v>1.215216929925941</v>
      </c>
      <c r="S105" s="71">
        <v>7.2556114301799779</v>
      </c>
      <c r="T105" s="72"/>
      <c r="U105" s="71">
        <v>11264692</v>
      </c>
      <c r="V105" s="71">
        <v>1448</v>
      </c>
      <c r="W105" s="71">
        <v>390</v>
      </c>
      <c r="X105" s="71">
        <v>17192</v>
      </c>
      <c r="Y105" s="71">
        <v>23756</v>
      </c>
      <c r="Z105" s="71">
        <v>37486</v>
      </c>
      <c r="AA105" s="71">
        <v>13396</v>
      </c>
      <c r="AB105" s="71">
        <v>60297</v>
      </c>
      <c r="AC105" s="71">
        <v>207547.0896677477</v>
      </c>
      <c r="AD105" s="71">
        <v>7.2556114301799779</v>
      </c>
      <c r="AE105" s="72"/>
      <c r="AF105" s="71">
        <v>119533456.1690284</v>
      </c>
      <c r="AG105" s="71">
        <v>2442051.6311453772</v>
      </c>
      <c r="AH105" s="71">
        <v>2934304.466853884</v>
      </c>
      <c r="AI105" s="71">
        <v>100295195.2399056</v>
      </c>
      <c r="AJ105" s="71">
        <v>128721603.32342459</v>
      </c>
      <c r="AK105" s="71">
        <v>0</v>
      </c>
      <c r="AL105" s="71">
        <v>0</v>
      </c>
      <c r="AM105" s="71">
        <v>8269870.8041554503</v>
      </c>
      <c r="AN105" s="71">
        <v>0</v>
      </c>
      <c r="AO105" s="71">
        <v>0</v>
      </c>
      <c r="AP105" s="71">
        <v>362196481.63451332</v>
      </c>
      <c r="AQ105" s="72"/>
      <c r="AR105" s="71">
        <v>2144</v>
      </c>
      <c r="AS105" s="71">
        <v>728</v>
      </c>
      <c r="AT105" s="71">
        <v>0</v>
      </c>
      <c r="AU105" s="71">
        <v>0</v>
      </c>
      <c r="AV105" s="71">
        <v>0</v>
      </c>
      <c r="AW105" s="71">
        <v>0</v>
      </c>
      <c r="AX105" s="71"/>
      <c r="AY105" s="72"/>
      <c r="AZ105" s="71">
        <v>10228.671</v>
      </c>
      <c r="BA105" s="71">
        <v>51090.02</v>
      </c>
      <c r="BB105" s="71">
        <v>0</v>
      </c>
      <c r="BC105" s="71">
        <v>0</v>
      </c>
      <c r="BD105" s="71">
        <v>0</v>
      </c>
      <c r="BE105" s="71">
        <v>0</v>
      </c>
      <c r="BF105" s="71"/>
      <c r="BG105" s="72"/>
      <c r="BH105" s="71">
        <v>0</v>
      </c>
      <c r="BI105" s="71">
        <v>0</v>
      </c>
      <c r="BJ105" s="71">
        <v>26.965</v>
      </c>
      <c r="BK105" s="71">
        <v>0</v>
      </c>
      <c r="BL105" s="71">
        <v>0</v>
      </c>
      <c r="BM105" s="71">
        <v>0</v>
      </c>
      <c r="BN105" s="72"/>
      <c r="BO105" s="71">
        <v>0</v>
      </c>
      <c r="BP105" s="71">
        <v>0</v>
      </c>
      <c r="BQ105" s="71">
        <v>4</v>
      </c>
      <c r="BR105" s="71">
        <v>0</v>
      </c>
      <c r="BS105" s="71">
        <v>0</v>
      </c>
      <c r="BT105" s="71">
        <v>0</v>
      </c>
      <c r="BU105"/>
      <c r="BV105" s="70">
        <v>26.965</v>
      </c>
      <c r="BW105" s="70">
        <v>0</v>
      </c>
      <c r="BX105" s="70">
        <v>0</v>
      </c>
      <c r="BY105" s="70">
        <v>0</v>
      </c>
      <c r="BZ105" s="70">
        <v>0</v>
      </c>
      <c r="CA105" s="70">
        <v>0</v>
      </c>
      <c r="CB105" s="70">
        <v>0</v>
      </c>
      <c r="CC105" s="70">
        <v>0</v>
      </c>
      <c r="CD105" s="70">
        <v>0</v>
      </c>
    </row>
    <row r="106" spans="1:82">
      <c r="A106" s="70" t="s">
        <v>1788</v>
      </c>
      <c r="B106" s="70">
        <v>65</v>
      </c>
      <c r="C106" s="70">
        <v>14</v>
      </c>
      <c r="D106" s="70">
        <v>4</v>
      </c>
      <c r="E106" s="70">
        <v>2017</v>
      </c>
      <c r="F106" s="70" t="s">
        <v>156</v>
      </c>
      <c r="G106" s="70" t="s">
        <v>1774</v>
      </c>
      <c r="H106" s="70" t="s">
        <v>1775</v>
      </c>
      <c r="I106" s="148"/>
      <c r="J106" s="71">
        <v>114.63116925921635</v>
      </c>
      <c r="K106" s="71">
        <v>3.1456503815567709</v>
      </c>
      <c r="L106" s="71">
        <v>15.22138520686269</v>
      </c>
      <c r="M106" s="71">
        <v>57.893640462533206</v>
      </c>
      <c r="N106" s="71">
        <v>71.755423657525114</v>
      </c>
      <c r="O106" s="71">
        <v>62.820865016341962</v>
      </c>
      <c r="P106" s="71">
        <v>64.496499428688224</v>
      </c>
      <c r="Q106" s="71">
        <v>4.0796545444251402</v>
      </c>
      <c r="R106" s="71">
        <v>1.3596904057186789</v>
      </c>
      <c r="S106" s="71">
        <v>7.0200013937392427</v>
      </c>
      <c r="T106" s="72"/>
      <c r="U106" s="71">
        <v>12726743</v>
      </c>
      <c r="V106" s="71">
        <v>1448</v>
      </c>
      <c r="W106" s="71">
        <v>390</v>
      </c>
      <c r="X106" s="71">
        <v>17192</v>
      </c>
      <c r="Y106" s="71">
        <v>23891</v>
      </c>
      <c r="Z106" s="71">
        <v>37560</v>
      </c>
      <c r="AA106" s="71">
        <v>13359</v>
      </c>
      <c r="AB106" s="71">
        <v>59729</v>
      </c>
      <c r="AC106" s="71">
        <v>236829.49999999991</v>
      </c>
      <c r="AD106" s="71">
        <v>7.0200013937392427</v>
      </c>
      <c r="AE106" s="72"/>
      <c r="AF106" s="71">
        <v>140801544.3160997</v>
      </c>
      <c r="AG106" s="71">
        <v>2398364.0183737129</v>
      </c>
      <c r="AH106" s="71">
        <v>3543553.6732644071</v>
      </c>
      <c r="AI106" s="71">
        <v>96621337.424893618</v>
      </c>
      <c r="AJ106" s="71">
        <v>134080100.1715941</v>
      </c>
      <c r="AK106" s="71">
        <v>0</v>
      </c>
      <c r="AL106" s="71">
        <v>0</v>
      </c>
      <c r="AM106" s="71">
        <v>8204786.5054562055</v>
      </c>
      <c r="AN106" s="71">
        <v>0</v>
      </c>
      <c r="AO106" s="71">
        <v>0</v>
      </c>
      <c r="AP106" s="71">
        <v>385649686.10968173</v>
      </c>
      <c r="AQ106" s="72"/>
      <c r="AR106" s="71">
        <v>2274</v>
      </c>
      <c r="AS106" s="71">
        <v>768</v>
      </c>
      <c r="AT106" s="71">
        <v>0</v>
      </c>
      <c r="AU106" s="71">
        <v>0</v>
      </c>
      <c r="AV106" s="71">
        <v>0</v>
      </c>
      <c r="AW106" s="71">
        <v>0</v>
      </c>
      <c r="AX106" s="71"/>
      <c r="AY106" s="72"/>
      <c r="AZ106" s="71">
        <v>11004.171</v>
      </c>
      <c r="BA106" s="71">
        <v>52067.02</v>
      </c>
      <c r="BB106" s="71">
        <v>0</v>
      </c>
      <c r="BC106" s="71">
        <v>0</v>
      </c>
      <c r="BD106" s="71">
        <v>0</v>
      </c>
      <c r="BE106" s="71">
        <v>0</v>
      </c>
      <c r="BF106" s="71"/>
      <c r="BG106" s="72"/>
      <c r="BH106" s="71">
        <v>0</v>
      </c>
      <c r="BI106" s="71">
        <v>0</v>
      </c>
      <c r="BJ106" s="71">
        <v>43.18</v>
      </c>
      <c r="BK106" s="71">
        <v>0</v>
      </c>
      <c r="BL106" s="71">
        <v>0</v>
      </c>
      <c r="BM106" s="71">
        <v>0</v>
      </c>
      <c r="BN106" s="72"/>
      <c r="BO106" s="71">
        <v>0</v>
      </c>
      <c r="BP106" s="71">
        <v>0</v>
      </c>
      <c r="BQ106" s="71">
        <v>6</v>
      </c>
      <c r="BR106" s="71">
        <v>0</v>
      </c>
      <c r="BS106" s="71">
        <v>0</v>
      </c>
      <c r="BT106" s="71">
        <v>0</v>
      </c>
      <c r="BU106"/>
      <c r="BV106" s="70">
        <v>43.18</v>
      </c>
      <c r="BW106" s="70">
        <v>0</v>
      </c>
      <c r="BX106" s="70">
        <v>0</v>
      </c>
      <c r="BY106" s="70">
        <v>0</v>
      </c>
      <c r="BZ106" s="70">
        <v>0</v>
      </c>
      <c r="CA106" s="70">
        <v>0</v>
      </c>
      <c r="CB106" s="70">
        <v>0</v>
      </c>
      <c r="CC106" s="70">
        <v>0</v>
      </c>
      <c r="CD106" s="70">
        <v>0</v>
      </c>
    </row>
    <row r="107" spans="1:82">
      <c r="A107" s="70" t="s">
        <v>1789</v>
      </c>
      <c r="B107" s="70">
        <v>66</v>
      </c>
      <c r="C107" s="70">
        <v>15</v>
      </c>
      <c r="D107" s="70">
        <v>4</v>
      </c>
      <c r="E107" s="70">
        <v>2018</v>
      </c>
      <c r="F107" s="70" t="s">
        <v>183</v>
      </c>
      <c r="G107" s="70" t="s">
        <v>1774</v>
      </c>
      <c r="H107" s="70" t="s">
        <v>1775</v>
      </c>
      <c r="I107" s="148"/>
      <c r="J107" s="71">
        <v>98.911015249670001</v>
      </c>
      <c r="K107" s="71">
        <v>2.754598201230511</v>
      </c>
      <c r="L107" s="71">
        <v>13.344253961595367</v>
      </c>
      <c r="M107" s="71">
        <v>52.486423391035537</v>
      </c>
      <c r="N107" s="71">
        <v>54.357393591051803</v>
      </c>
      <c r="O107" s="71">
        <v>61.652085930060466</v>
      </c>
      <c r="P107" s="71">
        <v>63.730208950307606</v>
      </c>
      <c r="Q107" s="71">
        <v>3.7697652077874801</v>
      </c>
      <c r="R107" s="71">
        <v>1.3896228362879546</v>
      </c>
      <c r="S107" s="71">
        <v>8.7171531100632738</v>
      </c>
      <c r="T107" s="72"/>
      <c r="U107" s="71">
        <v>12132171</v>
      </c>
      <c r="V107" s="71">
        <v>1448</v>
      </c>
      <c r="W107" s="71">
        <v>390</v>
      </c>
      <c r="X107" s="71">
        <v>17192</v>
      </c>
      <c r="Y107" s="71">
        <v>24119</v>
      </c>
      <c r="Z107" s="71">
        <v>37567</v>
      </c>
      <c r="AA107" s="71">
        <v>13333</v>
      </c>
      <c r="AB107" s="71">
        <v>59478</v>
      </c>
      <c r="AC107" s="71">
        <v>241094.5</v>
      </c>
      <c r="AD107" s="71">
        <v>8.7171531100632738</v>
      </c>
      <c r="AE107" s="72"/>
      <c r="AF107" s="71">
        <v>142910667.2666322</v>
      </c>
      <c r="AG107" s="71">
        <v>2135742.855665592</v>
      </c>
      <c r="AH107" s="71">
        <v>3224433.6030274988</v>
      </c>
      <c r="AI107" s="71">
        <v>94869891.138170749</v>
      </c>
      <c r="AJ107" s="71">
        <v>118468801.7674839</v>
      </c>
      <c r="AK107" s="71">
        <v>0</v>
      </c>
      <c r="AL107" s="71">
        <v>0</v>
      </c>
      <c r="AM107" s="71">
        <v>8187212.7629074501</v>
      </c>
      <c r="AN107" s="71">
        <v>0</v>
      </c>
      <c r="AO107" s="71">
        <v>0</v>
      </c>
      <c r="AP107" s="71">
        <v>369796749.3938874</v>
      </c>
      <c r="AQ107" s="72"/>
      <c r="AR107" s="71">
        <v>2443</v>
      </c>
      <c r="AS107" s="71">
        <v>800</v>
      </c>
      <c r="AT107" s="71">
        <v>0</v>
      </c>
      <c r="AU107" s="71">
        <v>0</v>
      </c>
      <c r="AV107" s="71">
        <v>0</v>
      </c>
      <c r="AW107" s="71">
        <v>0</v>
      </c>
      <c r="AX107" s="71"/>
      <c r="AY107" s="72"/>
      <c r="AZ107" s="71">
        <v>11986.341000000009</v>
      </c>
      <c r="BA107" s="71">
        <v>52963.72</v>
      </c>
      <c r="BB107" s="71">
        <v>0</v>
      </c>
      <c r="BC107" s="71">
        <v>0</v>
      </c>
      <c r="BD107" s="71">
        <v>0</v>
      </c>
      <c r="BE107" s="71">
        <v>0</v>
      </c>
      <c r="BF107" s="71"/>
      <c r="BG107" s="72"/>
      <c r="BH107" s="71">
        <v>0</v>
      </c>
      <c r="BI107" s="71">
        <v>0</v>
      </c>
      <c r="BJ107" s="71">
        <v>39.375999999999998</v>
      </c>
      <c r="BK107" s="71">
        <v>0</v>
      </c>
      <c r="BL107" s="71">
        <v>0</v>
      </c>
      <c r="BM107" s="71">
        <v>0</v>
      </c>
      <c r="BN107" s="72"/>
      <c r="BO107" s="71">
        <v>0</v>
      </c>
      <c r="BP107" s="71">
        <v>0</v>
      </c>
      <c r="BQ107" s="71">
        <v>6</v>
      </c>
      <c r="BR107" s="71">
        <v>0</v>
      </c>
      <c r="BS107" s="71">
        <v>0</v>
      </c>
      <c r="BT107" s="71">
        <v>0</v>
      </c>
      <c r="BU107"/>
      <c r="BV107" s="70">
        <v>39.375999999999998</v>
      </c>
      <c r="BW107" s="70">
        <v>0</v>
      </c>
      <c r="BX107" s="70">
        <v>0</v>
      </c>
      <c r="BY107" s="70">
        <v>0</v>
      </c>
      <c r="BZ107" s="70">
        <v>0</v>
      </c>
      <c r="CA107" s="70">
        <v>0</v>
      </c>
      <c r="CB107" s="70">
        <v>0</v>
      </c>
      <c r="CC107" s="70">
        <v>0</v>
      </c>
      <c r="CD107" s="70">
        <v>0</v>
      </c>
    </row>
    <row r="108" spans="1:82">
      <c r="A108" s="70" t="s">
        <v>1790</v>
      </c>
      <c r="B108" s="70">
        <v>67</v>
      </c>
      <c r="C108" s="70">
        <v>16</v>
      </c>
      <c r="D108" s="70">
        <v>4</v>
      </c>
      <c r="E108" s="70">
        <v>2019</v>
      </c>
      <c r="F108" s="70" t="s">
        <v>158</v>
      </c>
      <c r="G108" s="70" t="s">
        <v>1774</v>
      </c>
      <c r="H108" s="70" t="s">
        <v>1775</v>
      </c>
      <c r="I108" s="148"/>
      <c r="J108" s="71">
        <v>108.16806120112214</v>
      </c>
      <c r="K108" s="71">
        <v>2.5908144005592564</v>
      </c>
      <c r="L108" s="71">
        <v>13.600668744402164</v>
      </c>
      <c r="M108" s="71">
        <v>58.648366248122741</v>
      </c>
      <c r="N108" s="71">
        <v>52.230177675126427</v>
      </c>
      <c r="O108" s="71">
        <v>60.007953037792745</v>
      </c>
      <c r="P108" s="71">
        <v>62.963504938857682</v>
      </c>
      <c r="Q108" s="71">
        <v>3.6372620501413899</v>
      </c>
      <c r="R108" s="71">
        <v>1.1733913049188962</v>
      </c>
      <c r="S108" s="71">
        <v>7.6527684901937612</v>
      </c>
      <c r="T108" s="72"/>
      <c r="U108" s="71">
        <v>13022556</v>
      </c>
      <c r="V108" s="71">
        <v>1448</v>
      </c>
      <c r="W108" s="71">
        <v>390</v>
      </c>
      <c r="X108" s="71">
        <v>17192</v>
      </c>
      <c r="Y108" s="71">
        <v>24426</v>
      </c>
      <c r="Z108" s="71">
        <v>37569</v>
      </c>
      <c r="AA108" s="71">
        <v>13074</v>
      </c>
      <c r="AB108" s="71">
        <v>58941</v>
      </c>
      <c r="AC108" s="71">
        <v>206913.5</v>
      </c>
      <c r="AD108" s="71">
        <v>7.6527684901937612</v>
      </c>
      <c r="AE108" s="72"/>
      <c r="AF108" s="71">
        <v>152609957.02465409</v>
      </c>
      <c r="AG108" s="71">
        <v>2069428.2558215349</v>
      </c>
      <c r="AH108" s="71">
        <v>3585131.6073277271</v>
      </c>
      <c r="AI108" s="71">
        <v>95628058.66904299</v>
      </c>
      <c r="AJ108" s="71">
        <v>111763515.8332621</v>
      </c>
      <c r="AK108" s="71">
        <v>0</v>
      </c>
      <c r="AL108" s="71">
        <v>0</v>
      </c>
      <c r="AM108" s="71">
        <v>8027320.4923895597</v>
      </c>
      <c r="AN108" s="71">
        <v>0</v>
      </c>
      <c r="AO108" s="71">
        <v>0</v>
      </c>
      <c r="AP108" s="71">
        <v>373683411.88249797</v>
      </c>
      <c r="AQ108" s="72"/>
      <c r="AR108" s="71">
        <v>2607</v>
      </c>
      <c r="AS108" s="71">
        <v>840</v>
      </c>
      <c r="AT108" s="71">
        <v>0</v>
      </c>
      <c r="AU108" s="71">
        <v>0</v>
      </c>
      <c r="AV108" s="71">
        <v>0</v>
      </c>
      <c r="AW108" s="71">
        <v>0</v>
      </c>
      <c r="AX108" s="71"/>
      <c r="AY108" s="72"/>
      <c r="AZ108" s="71">
        <v>12990.270999999981</v>
      </c>
      <c r="BA108" s="71">
        <v>56946.92</v>
      </c>
      <c r="BB108" s="71">
        <v>0</v>
      </c>
      <c r="BC108" s="71">
        <v>0</v>
      </c>
      <c r="BD108" s="71">
        <v>0</v>
      </c>
      <c r="BE108" s="71">
        <v>0</v>
      </c>
      <c r="BF108" s="71"/>
      <c r="BG108" s="72"/>
      <c r="BH108" s="71">
        <v>0</v>
      </c>
      <c r="BI108" s="71">
        <v>0</v>
      </c>
      <c r="BJ108" s="71">
        <v>30.303000000000001</v>
      </c>
      <c r="BK108" s="71">
        <v>0</v>
      </c>
      <c r="BL108" s="71">
        <v>0</v>
      </c>
      <c r="BM108" s="71">
        <v>0</v>
      </c>
      <c r="BN108" s="72"/>
      <c r="BO108" s="71">
        <v>0</v>
      </c>
      <c r="BP108" s="71">
        <v>0</v>
      </c>
      <c r="BQ108" s="71">
        <v>6</v>
      </c>
      <c r="BR108" s="71">
        <v>0</v>
      </c>
      <c r="BS108" s="71">
        <v>0</v>
      </c>
      <c r="BT108" s="71">
        <v>0</v>
      </c>
      <c r="BU108"/>
      <c r="BV108" s="70">
        <v>30.303000000000001</v>
      </c>
      <c r="BW108" s="70">
        <v>0</v>
      </c>
      <c r="BX108" s="70">
        <v>0</v>
      </c>
      <c r="BY108" s="70">
        <v>0</v>
      </c>
      <c r="BZ108" s="70">
        <v>0</v>
      </c>
      <c r="CA108" s="70">
        <v>0</v>
      </c>
      <c r="CB108" s="70">
        <v>0</v>
      </c>
      <c r="CC108" s="70">
        <v>0</v>
      </c>
      <c r="CD108" s="70">
        <v>0</v>
      </c>
    </row>
    <row r="109" spans="1:82">
      <c r="A109" s="70" t="s">
        <v>1791</v>
      </c>
      <c r="B109" s="70">
        <v>68</v>
      </c>
      <c r="C109" s="70">
        <v>17</v>
      </c>
      <c r="D109" s="70">
        <v>4</v>
      </c>
      <c r="E109" s="70">
        <v>2020</v>
      </c>
      <c r="F109" s="70" t="s">
        <v>159</v>
      </c>
      <c r="G109" s="70" t="s">
        <v>1774</v>
      </c>
      <c r="H109" s="70" t="s">
        <v>1775</v>
      </c>
      <c r="I109" s="148"/>
      <c r="J109" s="71">
        <v>125.4208840812021</v>
      </c>
      <c r="K109" s="71">
        <v>3.102437671659394</v>
      </c>
      <c r="L109" s="71">
        <v>16.045511383721532</v>
      </c>
      <c r="M109" s="71">
        <v>58.000893539210601</v>
      </c>
      <c r="N109" s="71">
        <v>55.438702068640346</v>
      </c>
      <c r="O109" s="71">
        <v>52.536266726982753</v>
      </c>
      <c r="P109" s="71">
        <v>59.668206451342584</v>
      </c>
      <c r="Q109" s="71">
        <v>3.4404171710503699</v>
      </c>
      <c r="R109" s="71">
        <v>1.1188850969655177</v>
      </c>
      <c r="S109" s="71">
        <v>6.8301021491506164</v>
      </c>
      <c r="T109" s="72"/>
      <c r="U109" s="71">
        <v>15107841</v>
      </c>
      <c r="V109" s="71">
        <v>1591</v>
      </c>
      <c r="W109" s="71">
        <v>517</v>
      </c>
      <c r="X109" s="71">
        <v>17970</v>
      </c>
      <c r="Y109" s="71">
        <v>24688</v>
      </c>
      <c r="Z109" s="71">
        <v>37541</v>
      </c>
      <c r="AA109" s="71">
        <v>13169</v>
      </c>
      <c r="AB109" s="71">
        <v>58351</v>
      </c>
      <c r="AC109" s="71">
        <v>198344.49999999997</v>
      </c>
      <c r="AD109" s="71">
        <v>6.8301021491506164</v>
      </c>
      <c r="AE109" s="72"/>
      <c r="AF109" s="71">
        <v>174266782.33328459</v>
      </c>
      <c r="AG109" s="71">
        <v>2281467.8372310293</v>
      </c>
      <c r="AH109" s="71">
        <v>4921247.2436791342</v>
      </c>
      <c r="AI109" s="71">
        <v>92187956.097345233</v>
      </c>
      <c r="AJ109" s="71">
        <v>122764413.38529859</v>
      </c>
      <c r="AK109" s="71"/>
      <c r="AL109" s="71"/>
      <c r="AM109" s="71">
        <v>7615453.79313148</v>
      </c>
      <c r="AN109" s="71"/>
      <c r="AO109" s="71"/>
      <c r="AP109" s="71">
        <v>404037320.68997008</v>
      </c>
      <c r="AQ109" s="72"/>
      <c r="AR109" s="71">
        <v>2762</v>
      </c>
      <c r="AS109" s="71">
        <v>874</v>
      </c>
      <c r="AT109" s="71">
        <v>0</v>
      </c>
      <c r="AU109" s="71">
        <v>0</v>
      </c>
      <c r="AV109" s="71">
        <v>0</v>
      </c>
      <c r="AW109" s="71">
        <v>0</v>
      </c>
      <c r="AX109" s="71"/>
      <c r="AY109" s="72"/>
      <c r="AZ109" s="71">
        <v>13942.400999999971</v>
      </c>
      <c r="BA109" s="71">
        <v>60560.820000000029</v>
      </c>
      <c r="BB109" s="71">
        <v>0</v>
      </c>
      <c r="BC109" s="71">
        <v>0</v>
      </c>
      <c r="BD109" s="71">
        <v>0</v>
      </c>
      <c r="BE109" s="71">
        <v>0</v>
      </c>
      <c r="BF109" s="71"/>
      <c r="BG109" s="72"/>
      <c r="BH109" s="71">
        <v>0</v>
      </c>
      <c r="BI109" s="71">
        <v>0</v>
      </c>
      <c r="BJ109" s="71">
        <v>29.045000000000002</v>
      </c>
      <c r="BK109" s="71">
        <v>0</v>
      </c>
      <c r="BL109" s="71">
        <v>0</v>
      </c>
      <c r="BM109" s="71">
        <v>0</v>
      </c>
      <c r="BN109" s="72"/>
      <c r="BO109" s="71">
        <v>0</v>
      </c>
      <c r="BP109" s="71">
        <v>0</v>
      </c>
      <c r="BQ109" s="71">
        <v>5</v>
      </c>
      <c r="BR109" s="71">
        <v>0</v>
      </c>
      <c r="BS109" s="71">
        <v>0</v>
      </c>
      <c r="BT109" s="71">
        <v>0</v>
      </c>
      <c r="BU109"/>
      <c r="BV109" s="70">
        <v>29.045000000000002</v>
      </c>
      <c r="BW109" s="70">
        <v>0</v>
      </c>
      <c r="BX109" s="70">
        <v>0</v>
      </c>
      <c r="BY109" s="70">
        <v>0</v>
      </c>
      <c r="BZ109" s="70">
        <v>0</v>
      </c>
      <c r="CA109" s="70">
        <v>0</v>
      </c>
      <c r="CB109" s="70">
        <v>0</v>
      </c>
      <c r="CC109" s="70">
        <v>0</v>
      </c>
      <c r="CD109" s="70">
        <v>0</v>
      </c>
    </row>
    <row r="110" spans="1:82">
      <c r="A110" s="70" t="s">
        <v>1792</v>
      </c>
      <c r="B110" s="70">
        <v>68</v>
      </c>
      <c r="C110" s="70">
        <v>18</v>
      </c>
      <c r="D110" s="70">
        <v>4</v>
      </c>
      <c r="E110" s="70">
        <v>2021</v>
      </c>
      <c r="F110" s="70" t="s">
        <v>160</v>
      </c>
      <c r="G110" s="70" t="s">
        <v>1774</v>
      </c>
      <c r="H110" s="70" t="s">
        <v>1775</v>
      </c>
      <c r="I110" s="148"/>
      <c r="J110" s="71">
        <v>93.263123503208845</v>
      </c>
      <c r="K110" s="71">
        <v>3.1760274812695841</v>
      </c>
      <c r="L110" s="71">
        <v>14.335385580485696</v>
      </c>
      <c r="M110" s="71">
        <v>53.608785380533725</v>
      </c>
      <c r="N110" s="71">
        <v>45.459943289470644</v>
      </c>
      <c r="O110" s="71">
        <v>51.031466898147436</v>
      </c>
      <c r="P110" s="71">
        <v>61.321310871784007</v>
      </c>
      <c r="Q110" s="71">
        <v>3.3853428740107399</v>
      </c>
      <c r="R110" s="71">
        <v>1.3028306605384543</v>
      </c>
      <c r="S110" s="71">
        <v>4.2549722847498437</v>
      </c>
      <c r="T110" s="72"/>
      <c r="U110" s="71">
        <v>14355726</v>
      </c>
      <c r="V110" s="71">
        <v>1591</v>
      </c>
      <c r="W110" s="71">
        <v>517</v>
      </c>
      <c r="X110" s="71">
        <v>17970</v>
      </c>
      <c r="Y110" s="71">
        <v>24847</v>
      </c>
      <c r="Z110" s="71">
        <v>37547</v>
      </c>
      <c r="AA110" s="71">
        <v>13197</v>
      </c>
      <c r="AB110" s="71">
        <v>57981</v>
      </c>
      <c r="AC110" s="71">
        <v>224051</v>
      </c>
      <c r="AD110" s="71">
        <v>4.2549722847498437</v>
      </c>
      <c r="AE110" s="72"/>
      <c r="AF110" s="71">
        <v>144348042.83329764</v>
      </c>
      <c r="AG110" s="71">
        <v>2442143.5502579683</v>
      </c>
      <c r="AH110" s="71">
        <v>4552943.6681034202</v>
      </c>
      <c r="AI110" s="71">
        <v>102201644.72578503</v>
      </c>
      <c r="AJ110" s="71">
        <v>115118868.830567</v>
      </c>
      <c r="AK110" s="71">
        <v>0</v>
      </c>
      <c r="AL110" s="71">
        <v>0</v>
      </c>
      <c r="AM110" s="71">
        <v>7610811.4789842209</v>
      </c>
      <c r="AN110" s="71">
        <v>0</v>
      </c>
      <c r="AO110" s="71">
        <v>0</v>
      </c>
      <c r="AP110" s="71">
        <v>376274455.0869953</v>
      </c>
      <c r="AQ110" s="72"/>
      <c r="AR110" s="71">
        <v>2890</v>
      </c>
      <c r="AS110" s="71">
        <v>883</v>
      </c>
      <c r="AT110" s="71">
        <v>0</v>
      </c>
      <c r="AU110" s="71">
        <v>0</v>
      </c>
      <c r="AV110" s="71">
        <v>0</v>
      </c>
      <c r="AW110" s="71">
        <v>0</v>
      </c>
      <c r="AX110" s="71"/>
      <c r="AY110" s="72"/>
      <c r="AZ110" s="71">
        <v>14696.36099999997</v>
      </c>
      <c r="BA110" s="71">
        <v>61293.620000000017</v>
      </c>
      <c r="BB110" s="71">
        <v>0</v>
      </c>
      <c r="BC110" s="71">
        <v>0</v>
      </c>
      <c r="BD110" s="71">
        <v>0</v>
      </c>
      <c r="BE110" s="71">
        <v>0</v>
      </c>
      <c r="BF110" s="71"/>
      <c r="BG110" s="72"/>
      <c r="BH110" s="71">
        <v>0</v>
      </c>
      <c r="BI110" s="71">
        <v>0</v>
      </c>
      <c r="BJ110" s="71">
        <v>30.919</v>
      </c>
      <c r="BK110" s="71">
        <v>0</v>
      </c>
      <c r="BL110" s="71">
        <v>0</v>
      </c>
      <c r="BM110" s="71">
        <v>0</v>
      </c>
      <c r="BN110" s="72"/>
      <c r="BO110" s="71">
        <v>0</v>
      </c>
      <c r="BP110" s="71">
        <v>0</v>
      </c>
      <c r="BQ110" s="71">
        <v>5</v>
      </c>
      <c r="BR110" s="71">
        <v>0</v>
      </c>
      <c r="BS110" s="71">
        <v>0</v>
      </c>
      <c r="BT110" s="71">
        <v>0</v>
      </c>
      <c r="BU110"/>
      <c r="BV110" s="70">
        <v>30.919</v>
      </c>
      <c r="BW110" s="70">
        <v>0</v>
      </c>
      <c r="BX110" s="70">
        <v>0</v>
      </c>
      <c r="BY110" s="70">
        <v>0</v>
      </c>
      <c r="BZ110" s="70">
        <v>0</v>
      </c>
      <c r="CA110" s="70">
        <v>0</v>
      </c>
      <c r="CB110" s="70">
        <v>0</v>
      </c>
      <c r="CC110" s="70">
        <v>0</v>
      </c>
      <c r="CD110" s="70">
        <v>0</v>
      </c>
    </row>
    <row r="111" spans="1:82">
      <c r="A111" s="70" t="s">
        <v>1793</v>
      </c>
      <c r="B111" s="70">
        <v>68</v>
      </c>
      <c r="C111" s="70">
        <v>19</v>
      </c>
      <c r="D111" s="70">
        <v>4</v>
      </c>
      <c r="E111" s="70">
        <v>2022</v>
      </c>
      <c r="F111" s="70" t="s">
        <v>161</v>
      </c>
      <c r="G111" s="70" t="s">
        <v>1774</v>
      </c>
      <c r="H111" s="70" t="s">
        <v>1775</v>
      </c>
      <c r="I111" s="148"/>
      <c r="J111" s="71">
        <v>90.056534574407507</v>
      </c>
      <c r="K111" s="71">
        <v>3.2486684031730269</v>
      </c>
      <c r="L111" s="71">
        <v>12.815904498406685</v>
      </c>
      <c r="M111" s="71">
        <v>58.09708571407316</v>
      </c>
      <c r="N111" s="71">
        <v>62.596787747464113</v>
      </c>
      <c r="O111" s="71">
        <v>53.628265891258572</v>
      </c>
      <c r="P111" s="71">
        <v>60.363924894008633</v>
      </c>
      <c r="Q111" s="71">
        <v>3.3886658743927844</v>
      </c>
      <c r="R111" s="71">
        <v>1.1611369599131509</v>
      </c>
      <c r="S111" s="71">
        <v>8.6116048286616014</v>
      </c>
      <c r="T111" s="72"/>
      <c r="U111" s="71">
        <v>13532781</v>
      </c>
      <c r="V111" s="71">
        <v>1591</v>
      </c>
      <c r="W111" s="71">
        <v>517</v>
      </c>
      <c r="X111" s="71">
        <v>17970</v>
      </c>
      <c r="Y111" s="71">
        <v>25111</v>
      </c>
      <c r="Z111" s="71">
        <v>37489</v>
      </c>
      <c r="AA111" s="71">
        <v>13189</v>
      </c>
      <c r="AB111" s="71">
        <v>57562</v>
      </c>
      <c r="AC111" s="71">
        <v>202191.49999999997</v>
      </c>
      <c r="AD111" s="71">
        <v>8.6116048286616014</v>
      </c>
      <c r="AE111" s="72"/>
      <c r="AF111" s="71">
        <v>115086264.48407459</v>
      </c>
      <c r="AG111" s="71">
        <v>2489451.3502232209</v>
      </c>
      <c r="AH111" s="71">
        <v>4562040.6656252723</v>
      </c>
      <c r="AI111" s="71">
        <v>95896852.677932501</v>
      </c>
      <c r="AJ111" s="71">
        <v>122890512.01391986</v>
      </c>
      <c r="AK111" s="71">
        <v>0</v>
      </c>
      <c r="AL111" s="71">
        <v>0</v>
      </c>
      <c r="AM111" s="71">
        <v>7432825.3206623858</v>
      </c>
      <c r="AN111" s="71">
        <v>0</v>
      </c>
      <c r="AO111" s="71">
        <v>0</v>
      </c>
      <c r="AP111" s="71">
        <v>348357946.51243782</v>
      </c>
      <c r="AQ111" s="72"/>
      <c r="AR111" s="71">
        <v>3063</v>
      </c>
      <c r="AS111" s="71">
        <v>893</v>
      </c>
      <c r="AT111" s="71">
        <v>0</v>
      </c>
      <c r="AU111" s="71">
        <v>0</v>
      </c>
      <c r="AV111" s="71">
        <v>0</v>
      </c>
      <c r="AW111" s="71">
        <v>0</v>
      </c>
      <c r="AX111" s="71"/>
      <c r="AY111" s="72"/>
      <c r="AZ111" s="71">
        <v>15873.100999999944</v>
      </c>
      <c r="BA111" s="71">
        <v>62580.120000000017</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1794</v>
      </c>
      <c r="B112" s="70">
        <v>68</v>
      </c>
      <c r="C112" s="70">
        <v>20</v>
      </c>
      <c r="D112" s="70">
        <v>4</v>
      </c>
      <c r="E112" s="70">
        <v>2023</v>
      </c>
      <c r="F112" s="70" t="s">
        <v>1539</v>
      </c>
      <c r="G112" s="70" t="s">
        <v>1774</v>
      </c>
      <c r="H112" s="70" t="s">
        <v>1775</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3191</v>
      </c>
      <c r="AS112" s="71">
        <v>896</v>
      </c>
      <c r="AT112" s="71">
        <v>0</v>
      </c>
      <c r="AU112" s="71">
        <v>0</v>
      </c>
      <c r="AV112" s="71">
        <v>0</v>
      </c>
      <c r="AW112" s="71">
        <v>0</v>
      </c>
      <c r="AX112" s="71"/>
      <c r="AY112" s="72"/>
      <c r="AZ112" s="71">
        <v>16636.040999999932</v>
      </c>
      <c r="BA112" s="71">
        <v>62885.520000000019</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1795</v>
      </c>
      <c r="B113" s="70">
        <v>68</v>
      </c>
      <c r="C113" s="70">
        <v>21</v>
      </c>
      <c r="D113" s="70">
        <v>4</v>
      </c>
      <c r="E113" s="70">
        <v>2024</v>
      </c>
      <c r="F113" s="70" t="s">
        <v>1554</v>
      </c>
      <c r="G113" s="70" t="s">
        <v>1774</v>
      </c>
      <c r="H113" s="70" t="s">
        <v>1775</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1796</v>
      </c>
      <c r="B114" s="70">
        <v>120</v>
      </c>
      <c r="C114" s="70">
        <v>1</v>
      </c>
      <c r="D114" s="70">
        <v>8</v>
      </c>
      <c r="E114" s="70">
        <v>1990</v>
      </c>
      <c r="F114" s="70" t="s">
        <v>787</v>
      </c>
      <c r="G114" s="70" t="s">
        <v>1577</v>
      </c>
      <c r="H114" s="70" t="s">
        <v>1578</v>
      </c>
      <c r="I114" s="148"/>
      <c r="J114" s="71">
        <v>253.50478963047451</v>
      </c>
      <c r="K114" s="71">
        <v>10.77225184505715</v>
      </c>
      <c r="L114" s="71">
        <v>26.16163515720266</v>
      </c>
      <c r="M114" s="71">
        <v>38.02570758059516</v>
      </c>
      <c r="N114" s="71">
        <v>68.537639982304256</v>
      </c>
      <c r="O114" s="71">
        <v>35.921662877084223</v>
      </c>
      <c r="P114" s="71">
        <v>28.141218359790649</v>
      </c>
      <c r="Q114" s="71">
        <v>2.94137790005498</v>
      </c>
      <c r="R114" s="71">
        <v>0</v>
      </c>
      <c r="S114" s="71">
        <v>2.395200644306775</v>
      </c>
      <c r="T114" s="72"/>
      <c r="U114" s="71">
        <v>7117515</v>
      </c>
      <c r="V114" s="71">
        <v>1971</v>
      </c>
      <c r="W114" s="71">
        <v>306</v>
      </c>
      <c r="X114" s="71">
        <v>12751</v>
      </c>
      <c r="Y114" s="71">
        <v>14662</v>
      </c>
      <c r="Z114" s="71">
        <v>14775</v>
      </c>
      <c r="AA114" s="71">
        <v>6833</v>
      </c>
      <c r="AB114" s="71">
        <v>47758</v>
      </c>
      <c r="AC114" s="71">
        <v>0</v>
      </c>
      <c r="AD114" s="71">
        <v>2.395200644306775</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1797</v>
      </c>
      <c r="B115" s="70">
        <v>121</v>
      </c>
      <c r="C115" s="70">
        <v>2</v>
      </c>
      <c r="D115" s="70">
        <v>8</v>
      </c>
      <c r="E115" s="70">
        <v>2005</v>
      </c>
      <c r="F115" s="70" t="s">
        <v>789</v>
      </c>
      <c r="G115" s="70" t="s">
        <v>1577</v>
      </c>
      <c r="H115" s="70" t="s">
        <v>1578</v>
      </c>
      <c r="I115" s="148"/>
      <c r="J115" s="71">
        <v>231.22726411932419</v>
      </c>
      <c r="K115" s="71">
        <v>4.9862831386719151</v>
      </c>
      <c r="L115" s="71">
        <v>15.20289869971076</v>
      </c>
      <c r="M115" s="71">
        <v>90.383377877980877</v>
      </c>
      <c r="N115" s="71">
        <v>121.22424282834361</v>
      </c>
      <c r="O115" s="71">
        <v>64.805041673815694</v>
      </c>
      <c r="P115" s="71">
        <v>41.732878453175999</v>
      </c>
      <c r="Q115" s="71">
        <v>3.5839935567569698</v>
      </c>
      <c r="R115" s="71">
        <v>0</v>
      </c>
      <c r="S115" s="71">
        <v>0</v>
      </c>
      <c r="T115" s="72"/>
      <c r="U115" s="71">
        <v>7141541</v>
      </c>
      <c r="V115" s="71">
        <v>1521</v>
      </c>
      <c r="W115" s="71">
        <v>135</v>
      </c>
      <c r="X115" s="71">
        <v>14678</v>
      </c>
      <c r="Y115" s="71">
        <v>24715</v>
      </c>
      <c r="Z115" s="71">
        <v>30845</v>
      </c>
      <c r="AA115" s="71">
        <v>8299</v>
      </c>
      <c r="AB115" s="71">
        <v>60834</v>
      </c>
      <c r="AC115" s="71">
        <v>0</v>
      </c>
      <c r="AD115" s="71">
        <v>0</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1798</v>
      </c>
      <c r="B116" s="70">
        <v>122</v>
      </c>
      <c r="C116" s="70">
        <v>3</v>
      </c>
      <c r="D116" s="70">
        <v>8</v>
      </c>
      <c r="E116" s="70">
        <v>2006</v>
      </c>
      <c r="F116" s="70" t="s">
        <v>790</v>
      </c>
      <c r="G116" s="70" t="s">
        <v>1577</v>
      </c>
      <c r="H116" s="70" t="s">
        <v>1578</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1799</v>
      </c>
      <c r="B117" s="70">
        <v>123</v>
      </c>
      <c r="C117" s="70">
        <v>4</v>
      </c>
      <c r="D117" s="70">
        <v>8</v>
      </c>
      <c r="E117" s="70">
        <v>2007</v>
      </c>
      <c r="F117" s="70" t="s">
        <v>791</v>
      </c>
      <c r="G117" s="70" t="s">
        <v>1577</v>
      </c>
      <c r="H117" s="70" t="s">
        <v>1578</v>
      </c>
      <c r="I117" s="148"/>
      <c r="J117" s="71">
        <v>225.4137235922814</v>
      </c>
      <c r="K117" s="71">
        <v>4.8179239113493164</v>
      </c>
      <c r="L117" s="71">
        <v>15.593075149265561</v>
      </c>
      <c r="M117" s="71">
        <v>81.677182302177698</v>
      </c>
      <c r="N117" s="71">
        <v>123.78257796862729</v>
      </c>
      <c r="O117" s="71">
        <v>62.919459705855083</v>
      </c>
      <c r="P117" s="71">
        <v>42.44523972314326</v>
      </c>
      <c r="Q117" s="71">
        <v>3.7936125166973702</v>
      </c>
      <c r="R117" s="71">
        <v>0</v>
      </c>
      <c r="S117" s="71">
        <v>0</v>
      </c>
      <c r="T117" s="72"/>
      <c r="U117" s="71">
        <v>7402635</v>
      </c>
      <c r="V117" s="71">
        <v>1603</v>
      </c>
      <c r="W117" s="71">
        <v>190</v>
      </c>
      <c r="X117" s="71">
        <v>16614</v>
      </c>
      <c r="Y117" s="71">
        <v>25303</v>
      </c>
      <c r="Z117" s="71">
        <v>31132</v>
      </c>
      <c r="AA117" s="71">
        <v>8312</v>
      </c>
      <c r="AB117" s="71">
        <v>60987</v>
      </c>
      <c r="AC117" s="71">
        <v>0</v>
      </c>
      <c r="AD117" s="71">
        <v>0</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1800</v>
      </c>
      <c r="B118" s="70">
        <v>124</v>
      </c>
      <c r="C118" s="70">
        <v>5</v>
      </c>
      <c r="D118" s="70">
        <v>8</v>
      </c>
      <c r="E118" s="70">
        <v>2008</v>
      </c>
      <c r="F118" s="70" t="s">
        <v>792</v>
      </c>
      <c r="G118" s="70" t="s">
        <v>1577</v>
      </c>
      <c r="H118" s="70" t="s">
        <v>1578</v>
      </c>
      <c r="I118" s="148"/>
      <c r="J118" s="71">
        <v>189.85957000240171</v>
      </c>
      <c r="K118" s="71">
        <v>4.2284869320298339</v>
      </c>
      <c r="L118" s="71">
        <v>13.46403187864688</v>
      </c>
      <c r="M118" s="71">
        <v>95.570212542306692</v>
      </c>
      <c r="N118" s="71">
        <v>126.6732766199728</v>
      </c>
      <c r="O118" s="71">
        <v>60.977325746554037</v>
      </c>
      <c r="P118" s="71">
        <v>42.498880725618413</v>
      </c>
      <c r="Q118" s="71">
        <v>3.7209039116174298</v>
      </c>
      <c r="R118" s="71">
        <v>0</v>
      </c>
      <c r="S118" s="71">
        <v>0</v>
      </c>
      <c r="T118" s="72"/>
      <c r="U118" s="71">
        <v>6551081</v>
      </c>
      <c r="V118" s="71">
        <v>1603</v>
      </c>
      <c r="W118" s="71">
        <v>190</v>
      </c>
      <c r="X118" s="71">
        <v>16614</v>
      </c>
      <c r="Y118" s="71">
        <v>25550</v>
      </c>
      <c r="Z118" s="71">
        <v>31230</v>
      </c>
      <c r="AA118" s="71">
        <v>8332</v>
      </c>
      <c r="AB118" s="71">
        <v>60802</v>
      </c>
      <c r="AC118" s="71">
        <v>0</v>
      </c>
      <c r="AD118" s="71">
        <v>0</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1801</v>
      </c>
      <c r="B119" s="70">
        <v>125</v>
      </c>
      <c r="C119" s="70">
        <v>6</v>
      </c>
      <c r="D119" s="70">
        <v>8</v>
      </c>
      <c r="E119" s="70">
        <v>2009</v>
      </c>
      <c r="F119" s="70" t="s">
        <v>176</v>
      </c>
      <c r="G119" s="70" t="s">
        <v>1577</v>
      </c>
      <c r="H119" s="70" t="s">
        <v>1578</v>
      </c>
      <c r="I119" s="148"/>
      <c r="J119" s="71">
        <v>176.4456444799271</v>
      </c>
      <c r="K119" s="71">
        <v>4.2192416156824253</v>
      </c>
      <c r="L119" s="71">
        <v>18.057132820556021</v>
      </c>
      <c r="M119" s="71">
        <v>85.413206968641063</v>
      </c>
      <c r="N119" s="71">
        <v>109.9957440817325</v>
      </c>
      <c r="O119" s="71">
        <v>62.392633267734183</v>
      </c>
      <c r="P119" s="71">
        <v>41.372340426261708</v>
      </c>
      <c r="Q119" s="71">
        <v>3.5403402756376199</v>
      </c>
      <c r="R119" s="71">
        <v>0</v>
      </c>
      <c r="S119" s="71">
        <v>0</v>
      </c>
      <c r="T119" s="72"/>
      <c r="U119" s="71">
        <v>6148263</v>
      </c>
      <c r="V119" s="71">
        <v>1959</v>
      </c>
      <c r="W119" s="71">
        <v>292</v>
      </c>
      <c r="X119" s="71">
        <v>18752</v>
      </c>
      <c r="Y119" s="71">
        <v>25830</v>
      </c>
      <c r="Z119" s="71">
        <v>31541</v>
      </c>
      <c r="AA119" s="71">
        <v>8327</v>
      </c>
      <c r="AB119" s="71">
        <v>60729</v>
      </c>
      <c r="AC119" s="71">
        <v>0</v>
      </c>
      <c r="AD119" s="71">
        <v>0</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22.85</v>
      </c>
      <c r="BK119" s="71">
        <v>0</v>
      </c>
      <c r="BL119" s="71">
        <v>16.961738</v>
      </c>
      <c r="BM119" s="71">
        <v>0</v>
      </c>
      <c r="BN119" s="72"/>
      <c r="BO119" s="71">
        <v>0</v>
      </c>
      <c r="BP119" s="71">
        <v>0</v>
      </c>
      <c r="BQ119" s="71">
        <v>4</v>
      </c>
      <c r="BR119" s="71">
        <v>0</v>
      </c>
      <c r="BS119" s="71">
        <v>3</v>
      </c>
      <c r="BT119" s="71">
        <v>0</v>
      </c>
      <c r="BU119"/>
      <c r="BV119" s="70">
        <v>39.811737999999998</v>
      </c>
      <c r="BW119" s="70">
        <v>0</v>
      </c>
      <c r="BX119" s="70">
        <v>0</v>
      </c>
      <c r="BY119" s="70">
        <v>0</v>
      </c>
      <c r="BZ119" s="70">
        <v>0</v>
      </c>
      <c r="CA119" s="70">
        <v>0</v>
      </c>
      <c r="CB119" s="70">
        <v>0</v>
      </c>
      <c r="CC119" s="70">
        <v>0</v>
      </c>
      <c r="CD119" s="70">
        <v>0</v>
      </c>
    </row>
    <row r="120" spans="1:82">
      <c r="A120" s="70" t="s">
        <v>1802</v>
      </c>
      <c r="B120" s="70">
        <v>126</v>
      </c>
      <c r="C120" s="70">
        <v>7</v>
      </c>
      <c r="D120" s="70">
        <v>8</v>
      </c>
      <c r="E120" s="70">
        <v>2010</v>
      </c>
      <c r="F120" s="70" t="s">
        <v>177</v>
      </c>
      <c r="G120" s="70" t="s">
        <v>1577</v>
      </c>
      <c r="H120" s="70" t="s">
        <v>1578</v>
      </c>
      <c r="I120" s="148"/>
      <c r="J120" s="71">
        <v>153.95525079991791</v>
      </c>
      <c r="K120" s="71">
        <v>4.4002733441468216</v>
      </c>
      <c r="L120" s="71">
        <v>16.4392544046155</v>
      </c>
      <c r="M120" s="71">
        <v>76.45673263253893</v>
      </c>
      <c r="N120" s="71">
        <v>108.848769879065</v>
      </c>
      <c r="O120" s="71">
        <v>62.623862692278003</v>
      </c>
      <c r="P120" s="71">
        <v>43.73143213810939</v>
      </c>
      <c r="Q120" s="71">
        <v>3.6786280913458098</v>
      </c>
      <c r="R120" s="71">
        <v>0</v>
      </c>
      <c r="S120" s="71">
        <v>0</v>
      </c>
      <c r="T120" s="72"/>
      <c r="U120" s="71">
        <v>6005205</v>
      </c>
      <c r="V120" s="71">
        <v>1959</v>
      </c>
      <c r="W120" s="71">
        <v>292</v>
      </c>
      <c r="X120" s="71">
        <v>18752</v>
      </c>
      <c r="Y120" s="71">
        <v>25996</v>
      </c>
      <c r="Z120" s="71">
        <v>31805</v>
      </c>
      <c r="AA120" s="71">
        <v>8582</v>
      </c>
      <c r="AB120" s="71">
        <v>60465</v>
      </c>
      <c r="AC120" s="71">
        <v>0</v>
      </c>
      <c r="AD120" s="71">
        <v>0</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18.2</v>
      </c>
      <c r="BK120" s="71">
        <v>0</v>
      </c>
      <c r="BL120" s="71">
        <v>15.11</v>
      </c>
      <c r="BM120" s="71">
        <v>0</v>
      </c>
      <c r="BN120" s="72"/>
      <c r="BO120" s="71">
        <v>0</v>
      </c>
      <c r="BP120" s="71">
        <v>0</v>
      </c>
      <c r="BQ120" s="71">
        <v>4</v>
      </c>
      <c r="BR120" s="71">
        <v>0</v>
      </c>
      <c r="BS120" s="71">
        <v>3</v>
      </c>
      <c r="BT120" s="71">
        <v>0</v>
      </c>
      <c r="BU120"/>
      <c r="BV120" s="70">
        <v>33.31</v>
      </c>
      <c r="BW120" s="70">
        <v>0</v>
      </c>
      <c r="BX120" s="70">
        <v>0</v>
      </c>
      <c r="BY120" s="70">
        <v>0</v>
      </c>
      <c r="BZ120" s="70">
        <v>0</v>
      </c>
      <c r="CA120" s="70">
        <v>0</v>
      </c>
      <c r="CB120" s="70">
        <v>0</v>
      </c>
      <c r="CC120" s="70">
        <v>0</v>
      </c>
      <c r="CD120" s="70">
        <v>0</v>
      </c>
    </row>
    <row r="121" spans="1:82">
      <c r="A121" s="70" t="s">
        <v>1803</v>
      </c>
      <c r="B121" s="70">
        <v>127</v>
      </c>
      <c r="C121" s="70">
        <v>8</v>
      </c>
      <c r="D121" s="70">
        <v>8</v>
      </c>
      <c r="E121" s="70">
        <v>2011</v>
      </c>
      <c r="F121" s="70" t="s">
        <v>178</v>
      </c>
      <c r="G121" s="1064" t="s">
        <v>1577</v>
      </c>
      <c r="H121" s="70" t="s">
        <v>1578</v>
      </c>
      <c r="I121" s="148"/>
      <c r="J121" s="71">
        <v>172.36036599002699</v>
      </c>
      <c r="K121" s="71">
        <v>6.1656014349097399</v>
      </c>
      <c r="L121" s="71">
        <v>15.33902220316639</v>
      </c>
      <c r="M121" s="71">
        <v>96.58634870207797</v>
      </c>
      <c r="N121" s="71">
        <v>131.80518833647261</v>
      </c>
      <c r="O121" s="71">
        <v>62.124806882029333</v>
      </c>
      <c r="P121" s="71">
        <v>42.492406597864914</v>
      </c>
      <c r="Q121" s="71">
        <v>4.2310440273835797</v>
      </c>
      <c r="R121" s="71">
        <v>0</v>
      </c>
      <c r="S121" s="71">
        <v>0</v>
      </c>
      <c r="T121" s="72"/>
      <c r="U121" s="71">
        <v>6331808</v>
      </c>
      <c r="V121" s="71">
        <v>1959</v>
      </c>
      <c r="W121" s="71">
        <v>292</v>
      </c>
      <c r="X121" s="71">
        <v>18752</v>
      </c>
      <c r="Y121" s="71">
        <v>26152</v>
      </c>
      <c r="Z121" s="71">
        <v>32237</v>
      </c>
      <c r="AA121" s="71">
        <v>8587</v>
      </c>
      <c r="AB121" s="71">
        <v>60291</v>
      </c>
      <c r="AC121" s="71">
        <v>0</v>
      </c>
      <c r="AD121" s="71">
        <v>0</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12.278</v>
      </c>
      <c r="BK121" s="71">
        <v>0</v>
      </c>
      <c r="BL121" s="71">
        <v>21.910305000000001</v>
      </c>
      <c r="BM121" s="71">
        <v>0</v>
      </c>
      <c r="BN121" s="72"/>
      <c r="BO121" s="71">
        <v>0</v>
      </c>
      <c r="BP121" s="71">
        <v>0</v>
      </c>
      <c r="BQ121" s="71">
        <v>3</v>
      </c>
      <c r="BR121" s="71">
        <v>0</v>
      </c>
      <c r="BS121" s="71">
        <v>5</v>
      </c>
      <c r="BT121" s="71">
        <v>0</v>
      </c>
      <c r="BU121"/>
      <c r="BV121" s="70">
        <v>34.188305</v>
      </c>
      <c r="BW121" s="70">
        <v>0</v>
      </c>
      <c r="BX121" s="70">
        <v>0</v>
      </c>
      <c r="BY121" s="70">
        <v>0</v>
      </c>
      <c r="BZ121" s="70">
        <v>0</v>
      </c>
      <c r="CA121" s="70">
        <v>0</v>
      </c>
      <c r="CB121" s="70">
        <v>0</v>
      </c>
      <c r="CC121" s="70">
        <v>0</v>
      </c>
      <c r="CD121" s="70">
        <v>0</v>
      </c>
    </row>
    <row r="122" spans="1:82">
      <c r="A122" s="70" t="s">
        <v>1804</v>
      </c>
      <c r="B122" s="70">
        <v>128</v>
      </c>
      <c r="C122" s="70">
        <v>9</v>
      </c>
      <c r="D122" s="70">
        <v>8</v>
      </c>
      <c r="E122" s="70">
        <v>2012</v>
      </c>
      <c r="F122" s="70" t="s">
        <v>179</v>
      </c>
      <c r="G122" s="1064" t="s">
        <v>1577</v>
      </c>
      <c r="H122" s="70" t="s">
        <v>1578</v>
      </c>
      <c r="I122" s="148"/>
      <c r="J122" s="71">
        <v>187.0597419961656</v>
      </c>
      <c r="K122" s="71">
        <v>6.9457884773814804</v>
      </c>
      <c r="L122" s="71">
        <v>15.47661728499291</v>
      </c>
      <c r="M122" s="71">
        <v>119.95993820060841</v>
      </c>
      <c r="N122" s="71">
        <v>145.93532773005941</v>
      </c>
      <c r="O122" s="71">
        <v>61.664616698043368</v>
      </c>
      <c r="P122" s="71">
        <v>42.813793119830002</v>
      </c>
      <c r="Q122" s="71">
        <v>4.5781113326221003</v>
      </c>
      <c r="R122" s="71">
        <v>0</v>
      </c>
      <c r="S122" s="71">
        <v>0</v>
      </c>
      <c r="T122" s="72"/>
      <c r="U122" s="71">
        <v>6584125</v>
      </c>
      <c r="V122" s="71">
        <v>1959</v>
      </c>
      <c r="W122" s="71">
        <v>292</v>
      </c>
      <c r="X122" s="71">
        <v>18752</v>
      </c>
      <c r="Y122" s="71">
        <v>26359</v>
      </c>
      <c r="Z122" s="71">
        <v>32252</v>
      </c>
      <c r="AA122" s="71">
        <v>8603</v>
      </c>
      <c r="AB122" s="71">
        <v>60044</v>
      </c>
      <c r="AC122" s="71">
        <v>0</v>
      </c>
      <c r="AD122" s="71">
        <v>0</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17.978999999999999</v>
      </c>
      <c r="BK122" s="71">
        <v>0</v>
      </c>
      <c r="BL122" s="71">
        <v>21.003999999999998</v>
      </c>
      <c r="BM122" s="71">
        <v>0</v>
      </c>
      <c r="BN122" s="72"/>
      <c r="BO122" s="71">
        <v>0</v>
      </c>
      <c r="BP122" s="71">
        <v>0</v>
      </c>
      <c r="BQ122" s="71">
        <v>4</v>
      </c>
      <c r="BR122" s="71">
        <v>0</v>
      </c>
      <c r="BS122" s="71">
        <v>4</v>
      </c>
      <c r="BT122" s="71">
        <v>0</v>
      </c>
      <c r="BU122"/>
      <c r="BV122" s="70">
        <v>38.982999999999997</v>
      </c>
      <c r="BW122" s="70">
        <v>0</v>
      </c>
      <c r="BX122" s="70">
        <v>0</v>
      </c>
      <c r="BY122" s="70">
        <v>0</v>
      </c>
      <c r="BZ122" s="70">
        <v>0</v>
      </c>
      <c r="CA122" s="70">
        <v>0</v>
      </c>
      <c r="CB122" s="70">
        <v>0</v>
      </c>
      <c r="CC122" s="70">
        <v>0</v>
      </c>
      <c r="CD122" s="70">
        <v>0</v>
      </c>
    </row>
    <row r="123" spans="1:82">
      <c r="A123" s="70" t="s">
        <v>1805</v>
      </c>
      <c r="B123" s="70">
        <v>129</v>
      </c>
      <c r="C123" s="70">
        <v>10</v>
      </c>
      <c r="D123" s="70">
        <v>8</v>
      </c>
      <c r="E123" s="70">
        <v>2013</v>
      </c>
      <c r="F123" s="70" t="s">
        <v>180</v>
      </c>
      <c r="G123" s="70" t="s">
        <v>1577</v>
      </c>
      <c r="H123" s="70" t="s">
        <v>1578</v>
      </c>
      <c r="I123" s="148"/>
      <c r="J123" s="71">
        <v>210.4780393587983</v>
      </c>
      <c r="K123" s="71">
        <v>5.7407178684082512</v>
      </c>
      <c r="L123" s="71">
        <v>13.66707341902182</v>
      </c>
      <c r="M123" s="71">
        <v>111.56561055289841</v>
      </c>
      <c r="N123" s="71">
        <v>142.19801818290321</v>
      </c>
      <c r="O123" s="71">
        <v>59.78862906738609</v>
      </c>
      <c r="P123" s="71">
        <v>45.95734806296344</v>
      </c>
      <c r="Q123" s="71">
        <v>4.6359561402080196</v>
      </c>
      <c r="R123" s="71">
        <v>0</v>
      </c>
      <c r="S123" s="71">
        <v>0</v>
      </c>
      <c r="T123" s="72"/>
      <c r="U123" s="71">
        <v>7543275</v>
      </c>
      <c r="V123" s="71">
        <v>1959</v>
      </c>
      <c r="W123" s="71">
        <v>292</v>
      </c>
      <c r="X123" s="71">
        <v>18752</v>
      </c>
      <c r="Y123" s="71">
        <v>26502</v>
      </c>
      <c r="Z123" s="71">
        <v>32667</v>
      </c>
      <c r="AA123" s="71">
        <v>9200</v>
      </c>
      <c r="AB123" s="71">
        <v>59931</v>
      </c>
      <c r="AC123" s="71">
        <v>0</v>
      </c>
      <c r="AD123" s="71">
        <v>0</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22.164000000000001</v>
      </c>
      <c r="BK123" s="71">
        <v>0</v>
      </c>
      <c r="BL123" s="71">
        <v>19.448999999999998</v>
      </c>
      <c r="BM123" s="71">
        <v>0</v>
      </c>
      <c r="BN123" s="72"/>
      <c r="BO123" s="71">
        <v>0</v>
      </c>
      <c r="BP123" s="71">
        <v>0</v>
      </c>
      <c r="BQ123" s="71">
        <v>4</v>
      </c>
      <c r="BR123" s="71">
        <v>0</v>
      </c>
      <c r="BS123" s="71">
        <v>3</v>
      </c>
      <c r="BT123" s="71">
        <v>0</v>
      </c>
      <c r="BU123"/>
      <c r="BV123" s="70">
        <v>41.613</v>
      </c>
      <c r="BW123" s="70">
        <v>0</v>
      </c>
      <c r="BX123" s="70">
        <v>0</v>
      </c>
      <c r="BY123" s="70">
        <v>0</v>
      </c>
      <c r="BZ123" s="70">
        <v>0</v>
      </c>
      <c r="CA123" s="70">
        <v>0</v>
      </c>
      <c r="CB123" s="70">
        <v>0</v>
      </c>
      <c r="CC123" s="70">
        <v>0</v>
      </c>
      <c r="CD123" s="70">
        <v>0</v>
      </c>
    </row>
    <row r="124" spans="1:82">
      <c r="A124" s="70" t="s">
        <v>1806</v>
      </c>
      <c r="B124" s="70">
        <v>130</v>
      </c>
      <c r="C124" s="70">
        <v>11</v>
      </c>
      <c r="D124" s="70">
        <v>8</v>
      </c>
      <c r="E124" s="70">
        <v>2014</v>
      </c>
      <c r="F124" s="70" t="s">
        <v>181</v>
      </c>
      <c r="G124" s="70" t="s">
        <v>1577</v>
      </c>
      <c r="H124" s="70" t="s">
        <v>1578</v>
      </c>
      <c r="I124" s="148"/>
      <c r="J124" s="71">
        <v>213.1600566357267</v>
      </c>
      <c r="K124" s="71">
        <v>5.1804237724447102</v>
      </c>
      <c r="L124" s="71">
        <v>8.1618450240034139</v>
      </c>
      <c r="M124" s="71">
        <v>133.7406696099896</v>
      </c>
      <c r="N124" s="71">
        <v>151.75108362664321</v>
      </c>
      <c r="O124" s="71">
        <v>56.885494805457014</v>
      </c>
      <c r="P124" s="71">
        <v>46.607976321978207</v>
      </c>
      <c r="Q124" s="71">
        <v>4.4255101249103701</v>
      </c>
      <c r="R124" s="71">
        <v>0</v>
      </c>
      <c r="S124" s="71">
        <v>0</v>
      </c>
      <c r="T124" s="72"/>
      <c r="U124" s="71">
        <v>8484436</v>
      </c>
      <c r="V124" s="71">
        <v>1536</v>
      </c>
      <c r="W124" s="71">
        <v>178</v>
      </c>
      <c r="X124" s="71">
        <v>21371</v>
      </c>
      <c r="Y124" s="71">
        <v>26710</v>
      </c>
      <c r="Z124" s="71">
        <v>32735</v>
      </c>
      <c r="AA124" s="71">
        <v>9282</v>
      </c>
      <c r="AB124" s="71">
        <v>59629</v>
      </c>
      <c r="AC124" s="71">
        <v>0</v>
      </c>
      <c r="AD124" s="71">
        <v>0</v>
      </c>
      <c r="AE124" s="72"/>
      <c r="AF124" s="71"/>
      <c r="AG124" s="71"/>
      <c r="AH124" s="71"/>
      <c r="AI124" s="71"/>
      <c r="AJ124" s="71"/>
      <c r="AK124" s="71"/>
      <c r="AL124" s="71"/>
      <c r="AM124" s="71"/>
      <c r="AN124" s="71"/>
      <c r="AO124" s="71"/>
      <c r="AP124" s="71"/>
      <c r="AQ124" s="72"/>
      <c r="AR124" s="71">
        <v>404</v>
      </c>
      <c r="AS124" s="71">
        <v>28</v>
      </c>
      <c r="AT124" s="71">
        <v>0</v>
      </c>
      <c r="AU124" s="71">
        <v>0</v>
      </c>
      <c r="AV124" s="71">
        <v>0</v>
      </c>
      <c r="AW124" s="71">
        <v>0</v>
      </c>
      <c r="AX124" s="71"/>
      <c r="AY124" s="72"/>
      <c r="AZ124" s="71">
        <v>1586.537</v>
      </c>
      <c r="BA124" s="71">
        <v>4618.8</v>
      </c>
      <c r="BB124" s="71">
        <v>0</v>
      </c>
      <c r="BC124" s="71">
        <v>0</v>
      </c>
      <c r="BD124" s="71">
        <v>0</v>
      </c>
      <c r="BE124" s="71">
        <v>0</v>
      </c>
      <c r="BF124" s="71"/>
      <c r="BG124" s="72"/>
      <c r="BH124" s="71">
        <v>0</v>
      </c>
      <c r="BI124" s="71">
        <v>0</v>
      </c>
      <c r="BJ124" s="71">
        <v>23.2</v>
      </c>
      <c r="BK124" s="71">
        <v>0</v>
      </c>
      <c r="BL124" s="71">
        <v>33.483000000000004</v>
      </c>
      <c r="BM124" s="71">
        <v>0</v>
      </c>
      <c r="BN124" s="72"/>
      <c r="BO124" s="71">
        <v>0</v>
      </c>
      <c r="BP124" s="71">
        <v>0</v>
      </c>
      <c r="BQ124" s="71">
        <v>4</v>
      </c>
      <c r="BR124" s="71">
        <v>0</v>
      </c>
      <c r="BS124" s="71">
        <v>4</v>
      </c>
      <c r="BT124" s="71">
        <v>0</v>
      </c>
      <c r="BU124"/>
      <c r="BV124" s="70">
        <v>43.744</v>
      </c>
      <c r="BW124" s="70">
        <v>0</v>
      </c>
      <c r="BX124" s="70">
        <v>0</v>
      </c>
      <c r="BY124" s="70">
        <v>12.939</v>
      </c>
      <c r="BZ124" s="70">
        <v>0</v>
      </c>
      <c r="CA124" s="70">
        <v>0</v>
      </c>
      <c r="CB124" s="70">
        <v>0</v>
      </c>
      <c r="CC124" s="70">
        <v>0</v>
      </c>
      <c r="CD124" s="70">
        <v>0</v>
      </c>
    </row>
    <row r="125" spans="1:82">
      <c r="A125" s="70" t="s">
        <v>1807</v>
      </c>
      <c r="B125" s="70">
        <v>131</v>
      </c>
      <c r="C125" s="70">
        <v>12</v>
      </c>
      <c r="D125" s="70">
        <v>8</v>
      </c>
      <c r="E125" s="70">
        <v>2015</v>
      </c>
      <c r="F125" s="70" t="s">
        <v>182</v>
      </c>
      <c r="G125" s="70" t="s">
        <v>1577</v>
      </c>
      <c r="H125" s="70" t="s">
        <v>1578</v>
      </c>
      <c r="I125" s="148"/>
      <c r="J125" s="71">
        <v>218.5464466852475</v>
      </c>
      <c r="K125" s="71">
        <v>4.9674878782803757</v>
      </c>
      <c r="L125" s="71">
        <v>8.5911933619053027</v>
      </c>
      <c r="M125" s="71">
        <v>129.40383973060801</v>
      </c>
      <c r="N125" s="71">
        <v>140.67559034512919</v>
      </c>
      <c r="O125" s="71">
        <v>56.881985456454963</v>
      </c>
      <c r="P125" s="71">
        <v>47.810668065726141</v>
      </c>
      <c r="Q125" s="71">
        <v>4.3118734013217601</v>
      </c>
      <c r="R125" s="71">
        <v>0</v>
      </c>
      <c r="S125" s="71">
        <v>0</v>
      </c>
      <c r="T125" s="72"/>
      <c r="U125" s="71">
        <v>8721540</v>
      </c>
      <c r="V125" s="71">
        <v>1536</v>
      </c>
      <c r="W125" s="71">
        <v>178</v>
      </c>
      <c r="X125" s="71">
        <v>21371</v>
      </c>
      <c r="Y125" s="71">
        <v>26902</v>
      </c>
      <c r="Z125" s="71">
        <v>33048</v>
      </c>
      <c r="AA125" s="71">
        <v>9514</v>
      </c>
      <c r="AB125" s="71">
        <v>59348</v>
      </c>
      <c r="AC125" s="71">
        <v>0</v>
      </c>
      <c r="AD125" s="71">
        <v>0</v>
      </c>
      <c r="AE125" s="72"/>
      <c r="AF125" s="71">
        <v>67306745.597543225</v>
      </c>
      <c r="AG125" s="71">
        <v>3309439.1175397541</v>
      </c>
      <c r="AH125" s="71">
        <v>1110857.318990065</v>
      </c>
      <c r="AI125" s="71">
        <v>135921294.56057531</v>
      </c>
      <c r="AJ125" s="71">
        <v>119150239.1297642</v>
      </c>
      <c r="AK125" s="71">
        <v>0</v>
      </c>
      <c r="AL125" s="71">
        <v>0</v>
      </c>
      <c r="AM125" s="71">
        <v>8133394.4445033958</v>
      </c>
      <c r="AN125" s="71">
        <v>0</v>
      </c>
      <c r="AO125" s="71">
        <v>0</v>
      </c>
      <c r="AP125" s="71">
        <v>334931970.16891593</v>
      </c>
      <c r="AQ125" s="72"/>
      <c r="AR125" s="71">
        <v>448</v>
      </c>
      <c r="AS125" s="71">
        <v>34</v>
      </c>
      <c r="AT125" s="71">
        <v>0</v>
      </c>
      <c r="AU125" s="71">
        <v>0</v>
      </c>
      <c r="AV125" s="71">
        <v>0</v>
      </c>
      <c r="AW125" s="71">
        <v>0</v>
      </c>
      <c r="AX125" s="71"/>
      <c r="AY125" s="72"/>
      <c r="AZ125" s="71">
        <v>1789.0260000000001</v>
      </c>
      <c r="BA125" s="71">
        <v>8644.4</v>
      </c>
      <c r="BB125" s="71">
        <v>0</v>
      </c>
      <c r="BC125" s="71">
        <v>0</v>
      </c>
      <c r="BD125" s="71">
        <v>0</v>
      </c>
      <c r="BE125" s="71">
        <v>0</v>
      </c>
      <c r="BF125" s="71"/>
      <c r="BG125" s="72"/>
      <c r="BH125" s="71">
        <v>0</v>
      </c>
      <c r="BI125" s="71">
        <v>0</v>
      </c>
      <c r="BJ125" s="71">
        <v>23.346</v>
      </c>
      <c r="BK125" s="71">
        <v>0</v>
      </c>
      <c r="BL125" s="71">
        <v>39.704000000000001</v>
      </c>
      <c r="BM125" s="71">
        <v>0</v>
      </c>
      <c r="BN125" s="72"/>
      <c r="BO125" s="71">
        <v>0</v>
      </c>
      <c r="BP125" s="71">
        <v>0</v>
      </c>
      <c r="BQ125" s="71">
        <v>4</v>
      </c>
      <c r="BR125" s="71">
        <v>0</v>
      </c>
      <c r="BS125" s="71">
        <v>5</v>
      </c>
      <c r="BT125" s="71">
        <v>0</v>
      </c>
      <c r="BU125"/>
      <c r="BV125" s="70">
        <v>47.058</v>
      </c>
      <c r="BW125" s="70">
        <v>0</v>
      </c>
      <c r="BX125" s="70">
        <v>0</v>
      </c>
      <c r="BY125" s="70">
        <v>15.992000000000001</v>
      </c>
      <c r="BZ125" s="70">
        <v>0</v>
      </c>
      <c r="CA125" s="70">
        <v>0</v>
      </c>
      <c r="CB125" s="70">
        <v>0</v>
      </c>
      <c r="CC125" s="70">
        <v>0</v>
      </c>
      <c r="CD125" s="70">
        <v>0</v>
      </c>
    </row>
    <row r="126" spans="1:82">
      <c r="A126" s="70" t="s">
        <v>1808</v>
      </c>
      <c r="B126" s="70">
        <v>132</v>
      </c>
      <c r="C126" s="70">
        <v>13</v>
      </c>
      <c r="D126" s="70">
        <v>8</v>
      </c>
      <c r="E126" s="70">
        <v>2016</v>
      </c>
      <c r="F126" s="70" t="s">
        <v>155</v>
      </c>
      <c r="G126" s="70" t="s">
        <v>1577</v>
      </c>
      <c r="H126" s="70" t="s">
        <v>1578</v>
      </c>
      <c r="I126" s="148"/>
      <c r="J126" s="71">
        <v>209.76565333162219</v>
      </c>
      <c r="K126" s="71">
        <v>4.6857223193737516</v>
      </c>
      <c r="L126" s="71">
        <v>9.2385240936728277</v>
      </c>
      <c r="M126" s="71">
        <v>110.94878512622959</v>
      </c>
      <c r="N126" s="71">
        <v>144.08410458401528</v>
      </c>
      <c r="O126" s="71">
        <v>56.740434358011683</v>
      </c>
      <c r="P126" s="71">
        <v>51.031156473439729</v>
      </c>
      <c r="Q126" s="71">
        <v>4.1766837029312818</v>
      </c>
      <c r="R126" s="71">
        <v>0</v>
      </c>
      <c r="S126" s="71">
        <v>0</v>
      </c>
      <c r="T126" s="72"/>
      <c r="U126" s="71">
        <v>7968180</v>
      </c>
      <c r="V126" s="71">
        <v>1536</v>
      </c>
      <c r="W126" s="71">
        <v>178</v>
      </c>
      <c r="X126" s="71">
        <v>21371</v>
      </c>
      <c r="Y126" s="71">
        <v>27095</v>
      </c>
      <c r="Z126" s="71">
        <v>33371</v>
      </c>
      <c r="AA126" s="71">
        <v>10503</v>
      </c>
      <c r="AB126" s="71">
        <v>59133</v>
      </c>
      <c r="AC126" s="71">
        <v>0</v>
      </c>
      <c r="AD126" s="71">
        <v>0</v>
      </c>
      <c r="AE126" s="72"/>
      <c r="AF126" s="71">
        <v>65733468.199085429</v>
      </c>
      <c r="AG126" s="71">
        <v>3154572.294872934</v>
      </c>
      <c r="AH126" s="71">
        <v>941506.31600823114</v>
      </c>
      <c r="AI126" s="71">
        <v>135676551.62463471</v>
      </c>
      <c r="AJ126" s="71">
        <v>119199854.3069441</v>
      </c>
      <c r="AK126" s="71">
        <v>0</v>
      </c>
      <c r="AL126" s="71">
        <v>0</v>
      </c>
      <c r="AM126" s="71">
        <v>8110225.5545404293</v>
      </c>
      <c r="AN126" s="71">
        <v>0</v>
      </c>
      <c r="AO126" s="71">
        <v>0</v>
      </c>
      <c r="AP126" s="71">
        <v>332816178.29608589</v>
      </c>
      <c r="AQ126" s="72"/>
      <c r="AR126" s="71">
        <v>469</v>
      </c>
      <c r="AS126" s="71">
        <v>39</v>
      </c>
      <c r="AT126" s="71">
        <v>0</v>
      </c>
      <c r="AU126" s="71">
        <v>0</v>
      </c>
      <c r="AV126" s="71">
        <v>0</v>
      </c>
      <c r="AW126" s="71">
        <v>0</v>
      </c>
      <c r="AX126" s="71"/>
      <c r="AY126" s="72"/>
      <c r="AZ126" s="71">
        <v>1881.856</v>
      </c>
      <c r="BA126" s="71">
        <v>10546.4</v>
      </c>
      <c r="BB126" s="71">
        <v>0</v>
      </c>
      <c r="BC126" s="71">
        <v>0</v>
      </c>
      <c r="BD126" s="71">
        <v>0</v>
      </c>
      <c r="BE126" s="71">
        <v>0</v>
      </c>
      <c r="BF126" s="71"/>
      <c r="BG126" s="72"/>
      <c r="BH126" s="71">
        <v>0</v>
      </c>
      <c r="BI126" s="71">
        <v>0</v>
      </c>
      <c r="BJ126" s="71">
        <v>22.439</v>
      </c>
      <c r="BK126" s="71">
        <v>0</v>
      </c>
      <c r="BL126" s="71">
        <v>39.271999999999998</v>
      </c>
      <c r="BM126" s="71">
        <v>0</v>
      </c>
      <c r="BN126" s="72"/>
      <c r="BO126" s="71">
        <v>0</v>
      </c>
      <c r="BP126" s="71">
        <v>0</v>
      </c>
      <c r="BQ126" s="71">
        <v>4</v>
      </c>
      <c r="BR126" s="71">
        <v>0</v>
      </c>
      <c r="BS126" s="71">
        <v>5</v>
      </c>
      <c r="BT126" s="71">
        <v>0</v>
      </c>
      <c r="BU126"/>
      <c r="BV126" s="70">
        <v>45.247</v>
      </c>
      <c r="BW126" s="70">
        <v>0</v>
      </c>
      <c r="BX126" s="70">
        <v>0</v>
      </c>
      <c r="BY126" s="70">
        <v>16.463999999999999</v>
      </c>
      <c r="BZ126" s="70">
        <v>0</v>
      </c>
      <c r="CA126" s="70">
        <v>0</v>
      </c>
      <c r="CB126" s="70">
        <v>0</v>
      </c>
      <c r="CC126" s="70">
        <v>0</v>
      </c>
      <c r="CD126" s="70">
        <v>0</v>
      </c>
    </row>
    <row r="127" spans="1:82">
      <c r="A127" s="70" t="s">
        <v>1809</v>
      </c>
      <c r="B127" s="70">
        <v>133</v>
      </c>
      <c r="C127" s="70">
        <v>14</v>
      </c>
      <c r="D127" s="70">
        <v>8</v>
      </c>
      <c r="E127" s="70">
        <v>2017</v>
      </c>
      <c r="F127" s="70" t="s">
        <v>156</v>
      </c>
      <c r="G127" s="70" t="s">
        <v>1577</v>
      </c>
      <c r="H127" s="70" t="s">
        <v>1578</v>
      </c>
      <c r="I127" s="148"/>
      <c r="J127" s="71">
        <v>237.60236446347054</v>
      </c>
      <c r="K127" s="71">
        <v>4.7881066264936765</v>
      </c>
      <c r="L127" s="71">
        <v>8.3397085932236088</v>
      </c>
      <c r="M127" s="71">
        <v>111.24723408369361</v>
      </c>
      <c r="N127" s="71">
        <v>142.05096772869834</v>
      </c>
      <c r="O127" s="71">
        <v>56.07882809193103</v>
      </c>
      <c r="P127" s="71">
        <v>50.654784939426371</v>
      </c>
      <c r="Q127" s="71">
        <v>4.01811377286481</v>
      </c>
      <c r="R127" s="71">
        <v>0</v>
      </c>
      <c r="S127" s="71">
        <v>0</v>
      </c>
      <c r="T127" s="72"/>
      <c r="U127" s="71">
        <v>8881010</v>
      </c>
      <c r="V127" s="71">
        <v>1536</v>
      </c>
      <c r="W127" s="71">
        <v>178</v>
      </c>
      <c r="X127" s="71">
        <v>21371</v>
      </c>
      <c r="Y127" s="71">
        <v>27298</v>
      </c>
      <c r="Z127" s="71">
        <v>33529</v>
      </c>
      <c r="AA127" s="71">
        <v>10492</v>
      </c>
      <c r="AB127" s="71">
        <v>58828</v>
      </c>
      <c r="AC127" s="71">
        <v>0</v>
      </c>
      <c r="AD127" s="71">
        <v>0</v>
      </c>
      <c r="AE127" s="72"/>
      <c r="AF127" s="71">
        <v>71991895.017239034</v>
      </c>
      <c r="AG127" s="71">
        <v>3163738.0566203902</v>
      </c>
      <c r="AH127" s="71">
        <v>1150149.5793607831</v>
      </c>
      <c r="AI127" s="71">
        <v>132319828.33396649</v>
      </c>
      <c r="AJ127" s="71">
        <v>108900281.5665451</v>
      </c>
      <c r="AK127" s="71">
        <v>0</v>
      </c>
      <c r="AL127" s="71">
        <v>0</v>
      </c>
      <c r="AM127" s="71">
        <v>8081018.9446161427</v>
      </c>
      <c r="AN127" s="71">
        <v>0</v>
      </c>
      <c r="AO127" s="71">
        <v>0</v>
      </c>
      <c r="AP127" s="71">
        <v>325606911.49834794</v>
      </c>
      <c r="AQ127" s="72"/>
      <c r="AR127" s="71">
        <v>486</v>
      </c>
      <c r="AS127" s="71">
        <v>49</v>
      </c>
      <c r="AT127" s="71">
        <v>0</v>
      </c>
      <c r="AU127" s="71">
        <v>0</v>
      </c>
      <c r="AV127" s="71">
        <v>0</v>
      </c>
      <c r="AW127" s="71">
        <v>1</v>
      </c>
      <c r="AX127" s="71"/>
      <c r="AY127" s="72"/>
      <c r="AZ127" s="71">
        <v>1965.056</v>
      </c>
      <c r="BA127" s="71">
        <v>13368.2</v>
      </c>
      <c r="BB127" s="71">
        <v>0</v>
      </c>
      <c r="BC127" s="71">
        <v>0</v>
      </c>
      <c r="BD127" s="71">
        <v>0</v>
      </c>
      <c r="BE127" s="71">
        <v>100</v>
      </c>
      <c r="BF127" s="71"/>
      <c r="BG127" s="72"/>
      <c r="BH127" s="71">
        <v>0</v>
      </c>
      <c r="BI127" s="71">
        <v>0</v>
      </c>
      <c r="BJ127" s="71">
        <v>21.484999999999999</v>
      </c>
      <c r="BK127" s="71">
        <v>0</v>
      </c>
      <c r="BL127" s="71">
        <v>39.706999999999994</v>
      </c>
      <c r="BM127" s="71">
        <v>0</v>
      </c>
      <c r="BN127" s="72"/>
      <c r="BO127" s="71">
        <v>0</v>
      </c>
      <c r="BP127" s="71">
        <v>0</v>
      </c>
      <c r="BQ127" s="71">
        <v>4</v>
      </c>
      <c r="BR127" s="71">
        <v>0</v>
      </c>
      <c r="BS127" s="71">
        <v>5</v>
      </c>
      <c r="BT127" s="71">
        <v>0</v>
      </c>
      <c r="BU127"/>
      <c r="BV127" s="70">
        <v>43.984000000000002</v>
      </c>
      <c r="BW127" s="70">
        <v>0</v>
      </c>
      <c r="BX127" s="70">
        <v>0</v>
      </c>
      <c r="BY127" s="70">
        <v>17.207999999999998</v>
      </c>
      <c r="BZ127" s="70">
        <v>0</v>
      </c>
      <c r="CA127" s="70">
        <v>0</v>
      </c>
      <c r="CB127" s="70">
        <v>0</v>
      </c>
      <c r="CC127" s="70">
        <v>0</v>
      </c>
      <c r="CD127" s="70">
        <v>0</v>
      </c>
    </row>
    <row r="128" spans="1:82">
      <c r="A128" s="70" t="s">
        <v>1810</v>
      </c>
      <c r="B128" s="70">
        <v>134</v>
      </c>
      <c r="C128" s="70">
        <v>15</v>
      </c>
      <c r="D128" s="70">
        <v>8</v>
      </c>
      <c r="E128" s="70">
        <v>2018</v>
      </c>
      <c r="F128" s="70" t="s">
        <v>183</v>
      </c>
      <c r="G128" s="70" t="s">
        <v>1577</v>
      </c>
      <c r="H128" s="70" t="s">
        <v>1578</v>
      </c>
      <c r="I128" s="148"/>
      <c r="J128" s="71">
        <v>248.53670017285665</v>
      </c>
      <c r="K128" s="71">
        <v>4.4564303908836589</v>
      </c>
      <c r="L128" s="71">
        <v>7.6506084504316032</v>
      </c>
      <c r="M128" s="71">
        <v>111.79591393926958</v>
      </c>
      <c r="N128" s="71">
        <v>131.9289686019803</v>
      </c>
      <c r="O128" s="71">
        <v>55.620957125711641</v>
      </c>
      <c r="P128" s="71">
        <v>52.922888584550059</v>
      </c>
      <c r="Q128" s="71">
        <v>3.7160182610810799</v>
      </c>
      <c r="R128" s="71">
        <v>0</v>
      </c>
      <c r="S128" s="71">
        <v>0</v>
      </c>
      <c r="T128" s="72"/>
      <c r="U128" s="71">
        <v>9706648</v>
      </c>
      <c r="V128" s="71">
        <v>1536</v>
      </c>
      <c r="W128" s="71">
        <v>178</v>
      </c>
      <c r="X128" s="71">
        <v>21371</v>
      </c>
      <c r="Y128" s="71">
        <v>27537</v>
      </c>
      <c r="Z128" s="71">
        <v>33892</v>
      </c>
      <c r="AA128" s="71">
        <v>11072</v>
      </c>
      <c r="AB128" s="71">
        <v>58630</v>
      </c>
      <c r="AC128" s="71">
        <v>0</v>
      </c>
      <c r="AD128" s="71">
        <v>0</v>
      </c>
      <c r="AE128" s="72"/>
      <c r="AF128" s="71">
        <v>78985651.069816455</v>
      </c>
      <c r="AG128" s="71">
        <v>2862426.1059107701</v>
      </c>
      <c r="AH128" s="71">
        <v>1084016.1200671541</v>
      </c>
      <c r="AI128" s="71">
        <v>135257892.80364209</v>
      </c>
      <c r="AJ128" s="71">
        <v>102047331.4791452</v>
      </c>
      <c r="AK128" s="71">
        <v>0</v>
      </c>
      <c r="AL128" s="71">
        <v>0</v>
      </c>
      <c r="AM128" s="71">
        <v>8070484.6210239735</v>
      </c>
      <c r="AN128" s="71">
        <v>0</v>
      </c>
      <c r="AO128" s="71">
        <v>0</v>
      </c>
      <c r="AP128" s="71">
        <v>328307802.19960564</v>
      </c>
      <c r="AQ128" s="72"/>
      <c r="AR128" s="71">
        <v>510</v>
      </c>
      <c r="AS128" s="71">
        <v>52</v>
      </c>
      <c r="AT128" s="71">
        <v>0</v>
      </c>
      <c r="AU128" s="71">
        <v>0</v>
      </c>
      <c r="AV128" s="71">
        <v>0</v>
      </c>
      <c r="AW128" s="71">
        <v>1</v>
      </c>
      <c r="AX128" s="71"/>
      <c r="AY128" s="72"/>
      <c r="AZ128" s="71">
        <v>2091.1960000000004</v>
      </c>
      <c r="BA128" s="71">
        <v>13779</v>
      </c>
      <c r="BB128" s="71">
        <v>0</v>
      </c>
      <c r="BC128" s="71">
        <v>0</v>
      </c>
      <c r="BD128" s="71">
        <v>0</v>
      </c>
      <c r="BE128" s="71">
        <v>100</v>
      </c>
      <c r="BF128" s="71"/>
      <c r="BG128" s="72"/>
      <c r="BH128" s="71">
        <v>0</v>
      </c>
      <c r="BI128" s="71">
        <v>0</v>
      </c>
      <c r="BJ128" s="71">
        <v>30.491</v>
      </c>
      <c r="BK128" s="71">
        <v>0</v>
      </c>
      <c r="BL128" s="71">
        <v>33.028000000000006</v>
      </c>
      <c r="BM128" s="71">
        <v>0</v>
      </c>
      <c r="BN128" s="72"/>
      <c r="BO128" s="71">
        <v>0</v>
      </c>
      <c r="BP128" s="71">
        <v>0</v>
      </c>
      <c r="BQ128" s="71">
        <v>5</v>
      </c>
      <c r="BR128" s="71">
        <v>0</v>
      </c>
      <c r="BS128" s="71">
        <v>5</v>
      </c>
      <c r="BT128" s="71">
        <v>0</v>
      </c>
      <c r="BU128"/>
      <c r="BV128" s="70">
        <v>52.631999999999998</v>
      </c>
      <c r="BW128" s="70">
        <v>0</v>
      </c>
      <c r="BX128" s="70">
        <v>0</v>
      </c>
      <c r="BY128" s="70">
        <v>10.887</v>
      </c>
      <c r="BZ128" s="70">
        <v>0</v>
      </c>
      <c r="CA128" s="70">
        <v>0</v>
      </c>
      <c r="CB128" s="70">
        <v>0</v>
      </c>
      <c r="CC128" s="70">
        <v>0</v>
      </c>
      <c r="CD128" s="70">
        <v>0</v>
      </c>
    </row>
    <row r="129" spans="1:82">
      <c r="A129" s="70" t="s">
        <v>1811</v>
      </c>
      <c r="B129" s="70">
        <v>135</v>
      </c>
      <c r="C129" s="70">
        <v>16</v>
      </c>
      <c r="D129" s="70">
        <v>8</v>
      </c>
      <c r="E129" s="70">
        <v>2019</v>
      </c>
      <c r="F129" s="70" t="s">
        <v>158</v>
      </c>
      <c r="G129" s="70" t="s">
        <v>1577</v>
      </c>
      <c r="H129" s="70" t="s">
        <v>1578</v>
      </c>
      <c r="I129" s="148"/>
      <c r="J129" s="71">
        <v>231.03773415757883</v>
      </c>
      <c r="K129" s="71">
        <v>4.1352392525265698</v>
      </c>
      <c r="L129" s="71">
        <v>7.6848857867617122</v>
      </c>
      <c r="M129" s="71">
        <v>100.29108620223002</v>
      </c>
      <c r="N129" s="71">
        <v>134.4846820125079</v>
      </c>
      <c r="O129" s="71">
        <v>54.99091823538366</v>
      </c>
      <c r="P129" s="71">
        <v>48.746871423521313</v>
      </c>
      <c r="Q129" s="71">
        <v>3.59554594172966</v>
      </c>
      <c r="R129" s="71">
        <v>0</v>
      </c>
      <c r="S129" s="71">
        <v>0</v>
      </c>
      <c r="T129" s="72"/>
      <c r="U129" s="71">
        <v>9491977</v>
      </c>
      <c r="V129" s="71">
        <v>1536</v>
      </c>
      <c r="W129" s="71">
        <v>178</v>
      </c>
      <c r="X129" s="71">
        <v>21371</v>
      </c>
      <c r="Y129" s="71">
        <v>27728</v>
      </c>
      <c r="Z129" s="71">
        <v>34428</v>
      </c>
      <c r="AA129" s="71">
        <v>10122</v>
      </c>
      <c r="AB129" s="71">
        <v>58265</v>
      </c>
      <c r="AC129" s="71">
        <v>0</v>
      </c>
      <c r="AD129" s="71">
        <v>0</v>
      </c>
      <c r="AE129" s="72"/>
      <c r="AF129" s="71">
        <v>75791823.718492821</v>
      </c>
      <c r="AG129" s="71">
        <v>2861578.4612074681</v>
      </c>
      <c r="AH129" s="71">
        <v>1170413.6117256449</v>
      </c>
      <c r="AI129" s="71">
        <v>132541506.4824298</v>
      </c>
      <c r="AJ129" s="71">
        <v>108390764.81579401</v>
      </c>
      <c r="AK129" s="71">
        <v>0</v>
      </c>
      <c r="AL129" s="71">
        <v>0</v>
      </c>
      <c r="AM129" s="71">
        <v>7935254.3813148355</v>
      </c>
      <c r="AN129" s="71">
        <v>0</v>
      </c>
      <c r="AO129" s="71">
        <v>0</v>
      </c>
      <c r="AP129" s="71">
        <v>328691341.47096455</v>
      </c>
      <c r="AQ129" s="72"/>
      <c r="AR129" s="71">
        <v>539</v>
      </c>
      <c r="AS129" s="71">
        <v>56</v>
      </c>
      <c r="AT129" s="71">
        <v>0</v>
      </c>
      <c r="AU129" s="71">
        <v>0</v>
      </c>
      <c r="AV129" s="71">
        <v>0</v>
      </c>
      <c r="AW129" s="71">
        <v>1</v>
      </c>
      <c r="AX129" s="71"/>
      <c r="AY129" s="72"/>
      <c r="AZ129" s="71">
        <v>2256.2719999999999</v>
      </c>
      <c r="BA129" s="71">
        <v>14117.3</v>
      </c>
      <c r="BB129" s="71">
        <v>0</v>
      </c>
      <c r="BC129" s="71">
        <v>0</v>
      </c>
      <c r="BD129" s="71">
        <v>0</v>
      </c>
      <c r="BE129" s="71">
        <v>100</v>
      </c>
      <c r="BF129" s="71"/>
      <c r="BG129" s="72"/>
      <c r="BH129" s="71">
        <v>0</v>
      </c>
      <c r="BI129" s="71">
        <v>0</v>
      </c>
      <c r="BJ129" s="71">
        <v>30.913</v>
      </c>
      <c r="BK129" s="71">
        <v>0</v>
      </c>
      <c r="BL129" s="71">
        <v>36.709000000000003</v>
      </c>
      <c r="BM129" s="71">
        <v>0</v>
      </c>
      <c r="BN129" s="72"/>
      <c r="BO129" s="71">
        <v>0</v>
      </c>
      <c r="BP129" s="71">
        <v>0</v>
      </c>
      <c r="BQ129" s="71">
        <v>5</v>
      </c>
      <c r="BR129" s="71">
        <v>0</v>
      </c>
      <c r="BS129" s="71">
        <v>5</v>
      </c>
      <c r="BT129" s="71">
        <v>0</v>
      </c>
      <c r="BU129"/>
      <c r="BV129" s="70">
        <v>53.228999999999999</v>
      </c>
      <c r="BW129" s="70">
        <v>0</v>
      </c>
      <c r="BX129" s="70">
        <v>0</v>
      </c>
      <c r="BY129" s="70">
        <v>14.393000000000001</v>
      </c>
      <c r="BZ129" s="70">
        <v>0</v>
      </c>
      <c r="CA129" s="70">
        <v>0</v>
      </c>
      <c r="CB129" s="70">
        <v>0</v>
      </c>
      <c r="CC129" s="70">
        <v>0</v>
      </c>
      <c r="CD129" s="70">
        <v>0</v>
      </c>
    </row>
    <row r="130" spans="1:82">
      <c r="A130" s="70" t="s">
        <v>1812</v>
      </c>
      <c r="B130" s="70">
        <v>136</v>
      </c>
      <c r="C130" s="70">
        <v>17</v>
      </c>
      <c r="D130" s="70">
        <v>8</v>
      </c>
      <c r="E130" s="70">
        <v>2020</v>
      </c>
      <c r="F130" s="70" t="s">
        <v>159</v>
      </c>
      <c r="G130" s="70" t="s">
        <v>1577</v>
      </c>
      <c r="H130" s="70" t="s">
        <v>1578</v>
      </c>
      <c r="I130" s="148"/>
      <c r="J130" s="71">
        <v>175.4769320789666</v>
      </c>
      <c r="K130" s="71">
        <v>3.9662050788528718</v>
      </c>
      <c r="L130" s="71">
        <v>7.8712254350080437</v>
      </c>
      <c r="M130" s="71">
        <v>91.008133800673235</v>
      </c>
      <c r="N130" s="71">
        <v>124.36526962679719</v>
      </c>
      <c r="O130" s="71">
        <v>48.410726269585631</v>
      </c>
      <c r="P130" s="71">
        <v>47.760844726524574</v>
      </c>
      <c r="Q130" s="71">
        <v>3.42738685117921</v>
      </c>
      <c r="R130" s="71">
        <v>0</v>
      </c>
      <c r="S130" s="71">
        <v>0</v>
      </c>
      <c r="T130" s="72"/>
      <c r="U130" s="71">
        <v>8172390</v>
      </c>
      <c r="V130" s="71">
        <v>1363</v>
      </c>
      <c r="W130" s="71">
        <v>162</v>
      </c>
      <c r="X130" s="71">
        <v>20393</v>
      </c>
      <c r="Y130" s="71">
        <v>27976</v>
      </c>
      <c r="Z130" s="71">
        <v>34593</v>
      </c>
      <c r="AA130" s="71">
        <v>10541</v>
      </c>
      <c r="AB130" s="71">
        <v>58130</v>
      </c>
      <c r="AC130" s="71">
        <v>0</v>
      </c>
      <c r="AD130" s="71">
        <v>0</v>
      </c>
      <c r="AE130" s="72"/>
      <c r="AF130" s="71">
        <v>63809264.636161134</v>
      </c>
      <c r="AG130" s="71">
        <v>2541149.9576359065</v>
      </c>
      <c r="AH130" s="71">
        <v>1154301.7351377972</v>
      </c>
      <c r="AI130" s="71">
        <v>117090114.05290587</v>
      </c>
      <c r="AJ130" s="71">
        <v>114883103.2678646</v>
      </c>
      <c r="AK130" s="71"/>
      <c r="AL130" s="71"/>
      <c r="AM130" s="71">
        <v>7586610.8377702683</v>
      </c>
      <c r="AN130" s="71"/>
      <c r="AO130" s="71"/>
      <c r="AP130" s="71">
        <v>307064544.48747557</v>
      </c>
      <c r="AQ130" s="72"/>
      <c r="AR130" s="71">
        <v>583</v>
      </c>
      <c r="AS130" s="71">
        <v>83</v>
      </c>
      <c r="AT130" s="71">
        <v>0</v>
      </c>
      <c r="AU130" s="71">
        <v>0</v>
      </c>
      <c r="AV130" s="71">
        <v>0</v>
      </c>
      <c r="AW130" s="71">
        <v>1</v>
      </c>
      <c r="AX130" s="71"/>
      <c r="AY130" s="72"/>
      <c r="AZ130" s="71">
        <v>2519.0660000000012</v>
      </c>
      <c r="BA130" s="71">
        <v>17878.7</v>
      </c>
      <c r="BB130" s="71">
        <v>0</v>
      </c>
      <c r="BC130" s="71">
        <v>0</v>
      </c>
      <c r="BD130" s="71">
        <v>0</v>
      </c>
      <c r="BE130" s="71">
        <v>100</v>
      </c>
      <c r="BF130" s="71"/>
      <c r="BG130" s="72"/>
      <c r="BH130" s="71">
        <v>0</v>
      </c>
      <c r="BI130" s="71">
        <v>0</v>
      </c>
      <c r="BJ130" s="71">
        <v>26.469000000000001</v>
      </c>
      <c r="BK130" s="71">
        <v>0</v>
      </c>
      <c r="BL130" s="71">
        <v>32.581000000000003</v>
      </c>
      <c r="BM130" s="71">
        <v>0</v>
      </c>
      <c r="BN130" s="72"/>
      <c r="BO130" s="71">
        <v>0</v>
      </c>
      <c r="BP130" s="71">
        <v>0</v>
      </c>
      <c r="BQ130" s="71">
        <v>5</v>
      </c>
      <c r="BR130" s="71">
        <v>0</v>
      </c>
      <c r="BS130" s="71">
        <v>5</v>
      </c>
      <c r="BT130" s="71">
        <v>0</v>
      </c>
      <c r="BU130"/>
      <c r="BV130" s="70">
        <v>44.71</v>
      </c>
      <c r="BW130" s="70">
        <v>0</v>
      </c>
      <c r="BX130" s="70">
        <v>0</v>
      </c>
      <c r="BY130" s="70">
        <v>14.34</v>
      </c>
      <c r="BZ130" s="70">
        <v>0</v>
      </c>
      <c r="CA130" s="70">
        <v>0</v>
      </c>
      <c r="CB130" s="70">
        <v>0</v>
      </c>
      <c r="CC130" s="70">
        <v>0</v>
      </c>
      <c r="CD130" s="70">
        <v>0</v>
      </c>
    </row>
    <row r="131" spans="1:82">
      <c r="A131" s="70" t="s">
        <v>1813</v>
      </c>
      <c r="B131" s="70">
        <v>136</v>
      </c>
      <c r="C131" s="70">
        <v>18</v>
      </c>
      <c r="D131" s="70">
        <v>8</v>
      </c>
      <c r="E131" s="70">
        <v>2021</v>
      </c>
      <c r="F131" s="70" t="s">
        <v>160</v>
      </c>
      <c r="G131" s="70" t="s">
        <v>1577</v>
      </c>
      <c r="H131" s="70" t="s">
        <v>1578</v>
      </c>
      <c r="I131" s="148"/>
      <c r="J131" s="71">
        <v>196.11941791126779</v>
      </c>
      <c r="K131" s="71">
        <v>3.8205564417756186</v>
      </c>
      <c r="L131" s="71">
        <v>7.1831933057817778</v>
      </c>
      <c r="M131" s="71">
        <v>92.429361756318983</v>
      </c>
      <c r="N131" s="71">
        <v>123.37273760669882</v>
      </c>
      <c r="O131" s="71">
        <v>46.890180520043856</v>
      </c>
      <c r="P131" s="71">
        <v>51.489084319939273</v>
      </c>
      <c r="Q131" s="71">
        <v>3.37284803302768</v>
      </c>
      <c r="R131" s="71">
        <v>0</v>
      </c>
      <c r="S131" s="71">
        <v>0</v>
      </c>
      <c r="T131" s="72"/>
      <c r="U131" s="71">
        <v>9379746</v>
      </c>
      <c r="V131" s="71">
        <v>1363</v>
      </c>
      <c r="W131" s="71">
        <v>162</v>
      </c>
      <c r="X131" s="71">
        <v>20393</v>
      </c>
      <c r="Y131" s="71">
        <v>28091</v>
      </c>
      <c r="Z131" s="71">
        <v>34500</v>
      </c>
      <c r="AA131" s="71">
        <v>11081</v>
      </c>
      <c r="AB131" s="71">
        <v>57767</v>
      </c>
      <c r="AC131" s="71">
        <v>0</v>
      </c>
      <c r="AD131" s="71">
        <v>0</v>
      </c>
      <c r="AE131" s="72"/>
      <c r="AF131" s="71">
        <v>71844816.983772188</v>
      </c>
      <c r="AG131" s="71">
        <v>2585031.628651523</v>
      </c>
      <c r="AH131" s="71">
        <v>1034898.6817344909</v>
      </c>
      <c r="AI131" s="71">
        <v>128482564.24899472</v>
      </c>
      <c r="AJ131" s="71">
        <v>112369726.57293069</v>
      </c>
      <c r="AK131" s="71">
        <v>0</v>
      </c>
      <c r="AL131" s="71">
        <v>0</v>
      </c>
      <c r="AM131" s="71">
        <v>7582721.0069933515</v>
      </c>
      <c r="AN131" s="71">
        <v>0</v>
      </c>
      <c r="AO131" s="71">
        <v>0</v>
      </c>
      <c r="AP131" s="71">
        <v>323899759.12307698</v>
      </c>
      <c r="AQ131" s="72"/>
      <c r="AR131" s="71">
        <v>631</v>
      </c>
      <c r="AS131" s="71">
        <v>86</v>
      </c>
      <c r="AT131" s="71">
        <v>0</v>
      </c>
      <c r="AU131" s="71">
        <v>0</v>
      </c>
      <c r="AV131" s="71">
        <v>0</v>
      </c>
      <c r="AW131" s="71">
        <v>1</v>
      </c>
      <c r="AX131" s="71"/>
      <c r="AY131" s="72"/>
      <c r="AZ131" s="71">
        <v>2811.9800000000009</v>
      </c>
      <c r="BA131" s="71">
        <v>18244.099999999999</v>
      </c>
      <c r="BB131" s="71">
        <v>0</v>
      </c>
      <c r="BC131" s="71">
        <v>0</v>
      </c>
      <c r="BD131" s="71">
        <v>0</v>
      </c>
      <c r="BE131" s="71">
        <v>100</v>
      </c>
      <c r="BF131" s="71"/>
      <c r="BG131" s="72"/>
      <c r="BH131" s="71">
        <v>0</v>
      </c>
      <c r="BI131" s="71">
        <v>0</v>
      </c>
      <c r="BJ131" s="71">
        <v>20.917999999999999</v>
      </c>
      <c r="BK131" s="71">
        <v>0</v>
      </c>
      <c r="BL131" s="71">
        <v>33.849999999999994</v>
      </c>
      <c r="BM131" s="71">
        <v>0</v>
      </c>
      <c r="BN131" s="72"/>
      <c r="BO131" s="71">
        <v>0</v>
      </c>
      <c r="BP131" s="71">
        <v>0</v>
      </c>
      <c r="BQ131" s="71">
        <v>4</v>
      </c>
      <c r="BR131" s="71">
        <v>0</v>
      </c>
      <c r="BS131" s="71">
        <v>5</v>
      </c>
      <c r="BT131" s="71">
        <v>0</v>
      </c>
      <c r="BU131"/>
      <c r="BV131" s="70">
        <v>40.427999999999997</v>
      </c>
      <c r="BW131" s="70">
        <v>0</v>
      </c>
      <c r="BX131" s="70">
        <v>0</v>
      </c>
      <c r="BY131" s="70">
        <v>14.34</v>
      </c>
      <c r="BZ131" s="70">
        <v>0</v>
      </c>
      <c r="CA131" s="70">
        <v>0</v>
      </c>
      <c r="CB131" s="70">
        <v>0</v>
      </c>
      <c r="CC131" s="70">
        <v>0</v>
      </c>
      <c r="CD131" s="70">
        <v>0</v>
      </c>
    </row>
    <row r="132" spans="1:82">
      <c r="A132" s="70" t="s">
        <v>1582</v>
      </c>
      <c r="B132" s="70">
        <v>136</v>
      </c>
      <c r="C132" s="70">
        <v>19</v>
      </c>
      <c r="D132" s="70">
        <v>8</v>
      </c>
      <c r="E132" s="70">
        <v>2022</v>
      </c>
      <c r="F132" s="70" t="s">
        <v>161</v>
      </c>
      <c r="G132" s="70" t="s">
        <v>1577</v>
      </c>
      <c r="H132" s="70" t="s">
        <v>1578</v>
      </c>
      <c r="I132" s="148"/>
      <c r="J132" s="71">
        <v>181.72658701557464</v>
      </c>
      <c r="K132" s="71">
        <v>3.654568841377269</v>
      </c>
      <c r="L132" s="71">
        <v>6.4406812073872475</v>
      </c>
      <c r="M132" s="71">
        <v>94.236580536733115</v>
      </c>
      <c r="N132" s="71">
        <v>121.96483125667451</v>
      </c>
      <c r="O132" s="71">
        <v>49.934697577053612</v>
      </c>
      <c r="P132" s="71">
        <v>51.99288701159589</v>
      </c>
      <c r="Q132" s="71">
        <v>3.3762443376237901</v>
      </c>
      <c r="R132" s="71">
        <v>0</v>
      </c>
      <c r="S132" s="71">
        <v>0</v>
      </c>
      <c r="T132" s="72"/>
      <c r="U132" s="71">
        <v>10689664</v>
      </c>
      <c r="V132" s="71">
        <v>1363</v>
      </c>
      <c r="W132" s="71">
        <v>162</v>
      </c>
      <c r="X132" s="71">
        <v>20393</v>
      </c>
      <c r="Y132" s="71">
        <v>28198</v>
      </c>
      <c r="Z132" s="71">
        <v>34907</v>
      </c>
      <c r="AA132" s="71">
        <v>11360</v>
      </c>
      <c r="AB132" s="71">
        <v>57351</v>
      </c>
      <c r="AC132" s="71">
        <v>0</v>
      </c>
      <c r="AD132" s="71">
        <v>0</v>
      </c>
      <c r="AE132" s="72"/>
      <c r="AF132" s="71">
        <v>72994646.329056948</v>
      </c>
      <c r="AG132" s="71">
        <v>2607740.024449327</v>
      </c>
      <c r="AH132" s="71">
        <v>1148747.0507354315</v>
      </c>
      <c r="AI132" s="71">
        <v>127599166.37474117</v>
      </c>
      <c r="AJ132" s="71">
        <v>114818440.35390362</v>
      </c>
      <c r="AK132" s="71">
        <v>0</v>
      </c>
      <c r="AL132" s="71">
        <v>0</v>
      </c>
      <c r="AM132" s="71">
        <v>7405579.4615424844</v>
      </c>
      <c r="AN132" s="71">
        <v>0</v>
      </c>
      <c r="AO132" s="71">
        <v>0</v>
      </c>
      <c r="AP132" s="71">
        <v>326574319.59442902</v>
      </c>
      <c r="AQ132" s="72"/>
      <c r="AR132" s="71">
        <v>688</v>
      </c>
      <c r="AS132" s="71">
        <v>88</v>
      </c>
      <c r="AT132" s="71">
        <v>0</v>
      </c>
      <c r="AU132" s="71">
        <v>0</v>
      </c>
      <c r="AV132" s="71">
        <v>0</v>
      </c>
      <c r="AW132" s="71">
        <v>1</v>
      </c>
      <c r="AX132" s="71"/>
      <c r="AY132" s="72"/>
      <c r="AZ132" s="71">
        <v>3144.7840000000024</v>
      </c>
      <c r="BA132" s="71">
        <v>19414.099999999999</v>
      </c>
      <c r="BB132" s="71">
        <v>0</v>
      </c>
      <c r="BC132" s="71">
        <v>0</v>
      </c>
      <c r="BD132" s="71">
        <v>0</v>
      </c>
      <c r="BE132" s="71">
        <v>100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1814</v>
      </c>
      <c r="B133" s="70">
        <v>136</v>
      </c>
      <c r="C133" s="70">
        <v>20</v>
      </c>
      <c r="D133" s="70">
        <v>8</v>
      </c>
      <c r="E133" s="70">
        <v>2023</v>
      </c>
      <c r="F133" s="70" t="s">
        <v>1539</v>
      </c>
      <c r="G133" s="70" t="s">
        <v>1577</v>
      </c>
      <c r="H133" s="70" t="s">
        <v>1578</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743</v>
      </c>
      <c r="AS133" s="71">
        <v>89</v>
      </c>
      <c r="AT133" s="71">
        <v>0</v>
      </c>
      <c r="AU133" s="71">
        <v>0</v>
      </c>
      <c r="AV133" s="71">
        <v>0</v>
      </c>
      <c r="AW133" s="71">
        <v>1</v>
      </c>
      <c r="AX133" s="71"/>
      <c r="AY133" s="72"/>
      <c r="AZ133" s="71">
        <v>3514.0600000000045</v>
      </c>
      <c r="BA133" s="71">
        <v>20447.099999999999</v>
      </c>
      <c r="BB133" s="71">
        <v>0</v>
      </c>
      <c r="BC133" s="71">
        <v>0</v>
      </c>
      <c r="BD133" s="71">
        <v>0</v>
      </c>
      <c r="BE133" s="71">
        <v>100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1576</v>
      </c>
      <c r="B134" s="70">
        <v>136</v>
      </c>
      <c r="C134" s="70">
        <v>21</v>
      </c>
      <c r="D134" s="70">
        <v>8</v>
      </c>
      <c r="E134" s="70">
        <v>2024</v>
      </c>
      <c r="F134" s="70" t="s">
        <v>1554</v>
      </c>
      <c r="G134" s="70" t="s">
        <v>1577</v>
      </c>
      <c r="H134" s="70" t="s">
        <v>1578</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1815</v>
      </c>
      <c r="B135" s="70">
        <v>86</v>
      </c>
      <c r="C135" s="70">
        <v>1</v>
      </c>
      <c r="D135" s="70">
        <v>6</v>
      </c>
      <c r="E135" s="70">
        <v>1990</v>
      </c>
      <c r="F135" s="70" t="s">
        <v>787</v>
      </c>
      <c r="G135" s="70" t="s">
        <v>1816</v>
      </c>
      <c r="H135" s="70" t="s">
        <v>1817</v>
      </c>
      <c r="I135" s="148"/>
      <c r="J135" s="71">
        <v>541.8743700540208</v>
      </c>
      <c r="K135" s="71">
        <v>5.7867472473985417</v>
      </c>
      <c r="L135" s="71">
        <v>13.75200741478085</v>
      </c>
      <c r="M135" s="71">
        <v>39.485459419282343</v>
      </c>
      <c r="N135" s="71">
        <v>29.271631135099291</v>
      </c>
      <c r="O135" s="71">
        <v>40.327081024852511</v>
      </c>
      <c r="P135" s="71">
        <v>43.848902660133326</v>
      </c>
      <c r="Q135" s="71">
        <v>2.7825393053851499</v>
      </c>
      <c r="R135" s="71">
        <v>0</v>
      </c>
      <c r="S135" s="71">
        <v>2.9699980705774469</v>
      </c>
      <c r="T135" s="72"/>
      <c r="U135" s="71">
        <v>13106927</v>
      </c>
      <c r="V135" s="71">
        <v>1966</v>
      </c>
      <c r="W135" s="71">
        <v>133</v>
      </c>
      <c r="X135" s="71">
        <v>13302</v>
      </c>
      <c r="Y135" s="71">
        <v>13174</v>
      </c>
      <c r="Z135" s="71">
        <v>16587</v>
      </c>
      <c r="AA135" s="71">
        <v>10647</v>
      </c>
      <c r="AB135" s="71">
        <v>45179</v>
      </c>
      <c r="AC135" s="71">
        <v>0</v>
      </c>
      <c r="AD135" s="71">
        <v>2.9699980705774469</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1818</v>
      </c>
      <c r="B136" s="70">
        <v>87</v>
      </c>
      <c r="C136" s="70">
        <v>2</v>
      </c>
      <c r="D136" s="70">
        <v>6</v>
      </c>
      <c r="E136" s="70">
        <v>2005</v>
      </c>
      <c r="F136" s="70" t="s">
        <v>789</v>
      </c>
      <c r="G136" s="70" t="s">
        <v>1816</v>
      </c>
      <c r="H136" s="70" t="s">
        <v>1817</v>
      </c>
      <c r="I136" s="148"/>
      <c r="J136" s="71">
        <v>406.26138508226882</v>
      </c>
      <c r="K136" s="71">
        <v>3.4967997843085401</v>
      </c>
      <c r="L136" s="71">
        <v>13.41335461888356</v>
      </c>
      <c r="M136" s="71">
        <v>76.775306157477914</v>
      </c>
      <c r="N136" s="71">
        <v>59.251640566740917</v>
      </c>
      <c r="O136" s="71">
        <v>75.083085566450052</v>
      </c>
      <c r="P136" s="71">
        <v>57.201047403889262</v>
      </c>
      <c r="Q136" s="71">
        <v>3.54994108156537</v>
      </c>
      <c r="R136" s="71">
        <v>0</v>
      </c>
      <c r="S136" s="71">
        <v>7.5348551797411671</v>
      </c>
      <c r="T136" s="72"/>
      <c r="U136" s="71">
        <v>10312881</v>
      </c>
      <c r="V136" s="71">
        <v>1478</v>
      </c>
      <c r="W136" s="71">
        <v>143</v>
      </c>
      <c r="X136" s="71">
        <v>14371</v>
      </c>
      <c r="Y136" s="71">
        <v>22567</v>
      </c>
      <c r="Z136" s="71">
        <v>35737</v>
      </c>
      <c r="AA136" s="71">
        <v>11375</v>
      </c>
      <c r="AB136" s="71">
        <v>60256</v>
      </c>
      <c r="AC136" s="71">
        <v>0</v>
      </c>
      <c r="AD136" s="71">
        <v>7.5348551797411671</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1819</v>
      </c>
      <c r="B137" s="70">
        <v>88</v>
      </c>
      <c r="C137" s="70">
        <v>3</v>
      </c>
      <c r="D137" s="70">
        <v>6</v>
      </c>
      <c r="E137" s="70">
        <v>2006</v>
      </c>
      <c r="F137" s="70" t="s">
        <v>790</v>
      </c>
      <c r="G137" s="70" t="s">
        <v>1816</v>
      </c>
      <c r="H137" s="70" t="s">
        <v>1817</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1820</v>
      </c>
      <c r="B138" s="70">
        <v>89</v>
      </c>
      <c r="C138" s="70">
        <v>4</v>
      </c>
      <c r="D138" s="70">
        <v>6</v>
      </c>
      <c r="E138" s="70">
        <v>2007</v>
      </c>
      <c r="F138" s="70" t="s">
        <v>791</v>
      </c>
      <c r="G138" s="70" t="s">
        <v>1816</v>
      </c>
      <c r="H138" s="70" t="s">
        <v>1817</v>
      </c>
      <c r="I138" s="148"/>
      <c r="J138" s="71">
        <v>420.41421344907428</v>
      </c>
      <c r="K138" s="71">
        <v>3.3476351942765921</v>
      </c>
      <c r="L138" s="71">
        <v>16.37929066389809</v>
      </c>
      <c r="M138" s="71">
        <v>81.96977170913172</v>
      </c>
      <c r="N138" s="71">
        <v>72.287266639217819</v>
      </c>
      <c r="O138" s="71">
        <v>76.739428402650574</v>
      </c>
      <c r="P138" s="71">
        <v>60.420124687708267</v>
      </c>
      <c r="Q138" s="71">
        <v>3.7394331587679202</v>
      </c>
      <c r="R138" s="71">
        <v>0</v>
      </c>
      <c r="S138" s="71">
        <v>10.93405863794446</v>
      </c>
      <c r="T138" s="72"/>
      <c r="U138" s="71">
        <v>11990899</v>
      </c>
      <c r="V138" s="71">
        <v>1380</v>
      </c>
      <c r="W138" s="71">
        <v>201</v>
      </c>
      <c r="X138" s="71">
        <v>18372</v>
      </c>
      <c r="Y138" s="71">
        <v>23074</v>
      </c>
      <c r="Z138" s="71">
        <v>37970</v>
      </c>
      <c r="AA138" s="71">
        <v>11832</v>
      </c>
      <c r="AB138" s="71">
        <v>60116</v>
      </c>
      <c r="AC138" s="71">
        <v>0</v>
      </c>
      <c r="AD138" s="71">
        <v>10.93405863794446</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1821</v>
      </c>
      <c r="B139" s="70">
        <v>90</v>
      </c>
      <c r="C139" s="70">
        <v>5</v>
      </c>
      <c r="D139" s="70">
        <v>6</v>
      </c>
      <c r="E139" s="70">
        <v>2008</v>
      </c>
      <c r="F139" s="70" t="s">
        <v>792</v>
      </c>
      <c r="G139" s="70" t="s">
        <v>1816</v>
      </c>
      <c r="H139" s="70" t="s">
        <v>1817</v>
      </c>
      <c r="I139" s="148"/>
      <c r="J139" s="71">
        <v>385.44946564387612</v>
      </c>
      <c r="K139" s="71">
        <v>2.6343722459528189</v>
      </c>
      <c r="L139" s="71">
        <v>14.3724745904844</v>
      </c>
      <c r="M139" s="71">
        <v>92.534559819658071</v>
      </c>
      <c r="N139" s="71">
        <v>69.416675397858597</v>
      </c>
      <c r="O139" s="71">
        <v>76.923589575311851</v>
      </c>
      <c r="P139" s="71">
        <v>58.979183609016523</v>
      </c>
      <c r="Q139" s="71">
        <v>3.67102830410504</v>
      </c>
      <c r="R139" s="71">
        <v>0</v>
      </c>
      <c r="S139" s="71">
        <v>10.66634886226919</v>
      </c>
      <c r="T139" s="72"/>
      <c r="U139" s="71">
        <v>12700082</v>
      </c>
      <c r="V139" s="71">
        <v>1380</v>
      </c>
      <c r="W139" s="71">
        <v>201</v>
      </c>
      <c r="X139" s="71">
        <v>18372</v>
      </c>
      <c r="Y139" s="71">
        <v>23376</v>
      </c>
      <c r="Z139" s="71">
        <v>39397</v>
      </c>
      <c r="AA139" s="71">
        <v>11563</v>
      </c>
      <c r="AB139" s="71">
        <v>59987</v>
      </c>
      <c r="AC139" s="71">
        <v>0</v>
      </c>
      <c r="AD139" s="71">
        <v>10.66634886226919</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1822</v>
      </c>
      <c r="B140" s="70">
        <v>91</v>
      </c>
      <c r="C140" s="70">
        <v>6</v>
      </c>
      <c r="D140" s="70">
        <v>6</v>
      </c>
      <c r="E140" s="70">
        <v>2009</v>
      </c>
      <c r="F140" s="70" t="s">
        <v>176</v>
      </c>
      <c r="G140" s="1064" t="s">
        <v>1816</v>
      </c>
      <c r="H140" s="70" t="s">
        <v>1817</v>
      </c>
      <c r="I140" s="148"/>
      <c r="J140" s="71">
        <v>334.84957503397749</v>
      </c>
      <c r="K140" s="71">
        <v>2.6242914141496358</v>
      </c>
      <c r="L140" s="71">
        <v>21.014397033288489</v>
      </c>
      <c r="M140" s="71">
        <v>91.640561240432248</v>
      </c>
      <c r="N140" s="71">
        <v>64.306187435543634</v>
      </c>
      <c r="O140" s="71">
        <v>78.097116813358667</v>
      </c>
      <c r="P140" s="71">
        <v>57.117380273844667</v>
      </c>
      <c r="Q140" s="71">
        <v>3.4741144765445302</v>
      </c>
      <c r="R140" s="71">
        <v>0</v>
      </c>
      <c r="S140" s="71">
        <v>10.999762640730941</v>
      </c>
      <c r="T140" s="72"/>
      <c r="U140" s="71">
        <v>9533693</v>
      </c>
      <c r="V140" s="71">
        <v>1767</v>
      </c>
      <c r="W140" s="71">
        <v>379</v>
      </c>
      <c r="X140" s="71">
        <v>20709</v>
      </c>
      <c r="Y140" s="71">
        <v>23502</v>
      </c>
      <c r="Z140" s="71">
        <v>39480</v>
      </c>
      <c r="AA140" s="71">
        <v>11496</v>
      </c>
      <c r="AB140" s="71">
        <v>59593</v>
      </c>
      <c r="AC140" s="71">
        <v>0</v>
      </c>
      <c r="AD140" s="71">
        <v>10.999762640730941</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8.7799999999999994</v>
      </c>
      <c r="BK140" s="71">
        <v>0</v>
      </c>
      <c r="BL140" s="71">
        <v>36.783000000000001</v>
      </c>
      <c r="BM140" s="71">
        <v>0</v>
      </c>
      <c r="BN140" s="72"/>
      <c r="BO140" s="71">
        <v>0</v>
      </c>
      <c r="BP140" s="71">
        <v>0</v>
      </c>
      <c r="BQ140" s="71">
        <v>1</v>
      </c>
      <c r="BR140" s="71">
        <v>0</v>
      </c>
      <c r="BS140" s="71">
        <v>4</v>
      </c>
      <c r="BT140" s="71">
        <v>0</v>
      </c>
      <c r="BU140"/>
      <c r="BV140" s="70">
        <v>19.43</v>
      </c>
      <c r="BW140" s="70">
        <v>0</v>
      </c>
      <c r="BX140" s="70">
        <v>26.132999999999999</v>
      </c>
      <c r="BY140" s="70">
        <v>0</v>
      </c>
      <c r="BZ140" s="70">
        <v>0</v>
      </c>
      <c r="CA140" s="70">
        <v>0</v>
      </c>
      <c r="CB140" s="70">
        <v>0</v>
      </c>
      <c r="CC140" s="70">
        <v>0</v>
      </c>
      <c r="CD140" s="70">
        <v>0</v>
      </c>
    </row>
    <row r="141" spans="1:82">
      <c r="A141" s="70" t="s">
        <v>1823</v>
      </c>
      <c r="B141" s="70">
        <v>92</v>
      </c>
      <c r="C141" s="70">
        <v>7</v>
      </c>
      <c r="D141" s="70">
        <v>6</v>
      </c>
      <c r="E141" s="70">
        <v>2010</v>
      </c>
      <c r="F141" s="70" t="s">
        <v>177</v>
      </c>
      <c r="G141" s="1064" t="s">
        <v>1816</v>
      </c>
      <c r="H141" s="70" t="s">
        <v>1817</v>
      </c>
      <c r="I141" s="148"/>
      <c r="J141" s="71">
        <v>322.90375436234569</v>
      </c>
      <c r="K141" s="71">
        <v>2.7967735552699411</v>
      </c>
      <c r="L141" s="71">
        <v>19.895520463210609</v>
      </c>
      <c r="M141" s="71">
        <v>91.475902628079112</v>
      </c>
      <c r="N141" s="71">
        <v>66.347090542345057</v>
      </c>
      <c r="O141" s="71">
        <v>77.470079472651406</v>
      </c>
      <c r="P141" s="71">
        <v>57.714076019136208</v>
      </c>
      <c r="Q141" s="71">
        <v>3.6140779482065102</v>
      </c>
      <c r="R141" s="71">
        <v>0</v>
      </c>
      <c r="S141" s="71">
        <v>8.9278939192560713</v>
      </c>
      <c r="T141" s="72"/>
      <c r="U141" s="71">
        <v>8342765</v>
      </c>
      <c r="V141" s="71">
        <v>1767</v>
      </c>
      <c r="W141" s="71">
        <v>379</v>
      </c>
      <c r="X141" s="71">
        <v>20709</v>
      </c>
      <c r="Y141" s="71">
        <v>23737</v>
      </c>
      <c r="Z141" s="71">
        <v>39345</v>
      </c>
      <c r="AA141" s="71">
        <v>11326</v>
      </c>
      <c r="AB141" s="71">
        <v>59404</v>
      </c>
      <c r="AC141" s="71">
        <v>0</v>
      </c>
      <c r="AD141" s="71">
        <v>8.9278939192560713</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8.89</v>
      </c>
      <c r="BK141" s="71">
        <v>0</v>
      </c>
      <c r="BL141" s="71">
        <v>45.539000000000001</v>
      </c>
      <c r="BM141" s="71">
        <v>0</v>
      </c>
      <c r="BN141" s="72"/>
      <c r="BO141" s="71">
        <v>0</v>
      </c>
      <c r="BP141" s="71">
        <v>0</v>
      </c>
      <c r="BQ141" s="71">
        <v>1</v>
      </c>
      <c r="BR141" s="71">
        <v>0</v>
      </c>
      <c r="BS141" s="71">
        <v>4</v>
      </c>
      <c r="BT141" s="71">
        <v>0</v>
      </c>
      <c r="BU141"/>
      <c r="BV141" s="70">
        <v>21.361000000000001</v>
      </c>
      <c r="BW141" s="70">
        <v>0</v>
      </c>
      <c r="BX141" s="70">
        <v>33.067999999999998</v>
      </c>
      <c r="BY141" s="70">
        <v>0</v>
      </c>
      <c r="BZ141" s="70">
        <v>0</v>
      </c>
      <c r="CA141" s="70">
        <v>0</v>
      </c>
      <c r="CB141" s="70">
        <v>0</v>
      </c>
      <c r="CC141" s="70">
        <v>0</v>
      </c>
      <c r="CD141" s="70">
        <v>0</v>
      </c>
    </row>
    <row r="142" spans="1:82">
      <c r="A142" s="70" t="s">
        <v>1824</v>
      </c>
      <c r="B142" s="70">
        <v>93</v>
      </c>
      <c r="C142" s="70">
        <v>8</v>
      </c>
      <c r="D142" s="70">
        <v>6</v>
      </c>
      <c r="E142" s="70">
        <v>2011</v>
      </c>
      <c r="F142" s="70" t="s">
        <v>178</v>
      </c>
      <c r="G142" s="70" t="s">
        <v>1816</v>
      </c>
      <c r="H142" s="70" t="s">
        <v>1817</v>
      </c>
      <c r="I142" s="148"/>
      <c r="J142" s="71">
        <v>350.73127178061918</v>
      </c>
      <c r="K142" s="71">
        <v>4.4149764814110339</v>
      </c>
      <c r="L142" s="71">
        <v>19.39697525846741</v>
      </c>
      <c r="M142" s="71">
        <v>105.979379334554</v>
      </c>
      <c r="N142" s="71">
        <v>70.486044062262096</v>
      </c>
      <c r="O142" s="71">
        <v>76.584043970960252</v>
      </c>
      <c r="P142" s="71">
        <v>56.199634532660042</v>
      </c>
      <c r="Q142" s="71">
        <v>4.1579897268659796</v>
      </c>
      <c r="R142" s="71">
        <v>0</v>
      </c>
      <c r="S142" s="71">
        <v>10.262562161957179</v>
      </c>
      <c r="T142" s="72"/>
      <c r="U142" s="71">
        <v>9487074</v>
      </c>
      <c r="V142" s="71">
        <v>1767</v>
      </c>
      <c r="W142" s="71">
        <v>379</v>
      </c>
      <c r="X142" s="71">
        <v>20709</v>
      </c>
      <c r="Y142" s="71">
        <v>23999</v>
      </c>
      <c r="Z142" s="71">
        <v>39740</v>
      </c>
      <c r="AA142" s="71">
        <v>11357</v>
      </c>
      <c r="AB142" s="71">
        <v>59250</v>
      </c>
      <c r="AC142" s="71">
        <v>0</v>
      </c>
      <c r="AD142" s="71">
        <v>10.262562161957179</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8.27</v>
      </c>
      <c r="BK142" s="71">
        <v>0</v>
      </c>
      <c r="BL142" s="71">
        <v>27.763999999999999</v>
      </c>
      <c r="BM142" s="71">
        <v>0</v>
      </c>
      <c r="BN142" s="72"/>
      <c r="BO142" s="71">
        <v>0</v>
      </c>
      <c r="BP142" s="71">
        <v>0</v>
      </c>
      <c r="BQ142" s="71">
        <v>1</v>
      </c>
      <c r="BR142" s="71">
        <v>0</v>
      </c>
      <c r="BS142" s="71">
        <v>2</v>
      </c>
      <c r="BT142" s="71">
        <v>0</v>
      </c>
      <c r="BU142"/>
      <c r="BV142" s="70">
        <v>15.541</v>
      </c>
      <c r="BW142" s="70">
        <v>0</v>
      </c>
      <c r="BX142" s="70">
        <v>20.492999999999999</v>
      </c>
      <c r="BY142" s="70">
        <v>0</v>
      </c>
      <c r="BZ142" s="70">
        <v>0</v>
      </c>
      <c r="CA142" s="70">
        <v>0</v>
      </c>
      <c r="CB142" s="70">
        <v>0</v>
      </c>
      <c r="CC142" s="70">
        <v>0</v>
      </c>
      <c r="CD142" s="70">
        <v>0</v>
      </c>
    </row>
    <row r="143" spans="1:82">
      <c r="A143" s="70" t="s">
        <v>1825</v>
      </c>
      <c r="B143" s="70">
        <v>94</v>
      </c>
      <c r="C143" s="70">
        <v>9</v>
      </c>
      <c r="D143" s="70">
        <v>6</v>
      </c>
      <c r="E143" s="70">
        <v>2012</v>
      </c>
      <c r="F143" s="70" t="s">
        <v>179</v>
      </c>
      <c r="G143" s="70" t="s">
        <v>1816</v>
      </c>
      <c r="H143" s="70" t="s">
        <v>1817</v>
      </c>
      <c r="I143" s="148"/>
      <c r="J143" s="71">
        <v>332.22386778372118</v>
      </c>
      <c r="K143" s="71">
        <v>4.3804253228165422</v>
      </c>
      <c r="L143" s="71">
        <v>19.47438359098043</v>
      </c>
      <c r="M143" s="71">
        <v>118.4322541085692</v>
      </c>
      <c r="N143" s="71">
        <v>80.800298962969975</v>
      </c>
      <c r="O143" s="71">
        <v>77.162985262918085</v>
      </c>
      <c r="P143" s="71">
        <v>56.768213195152953</v>
      </c>
      <c r="Q143" s="71">
        <v>4.6115070551537203</v>
      </c>
      <c r="R143" s="71">
        <v>0</v>
      </c>
      <c r="S143" s="71">
        <v>8.2690818878652532</v>
      </c>
      <c r="T143" s="72"/>
      <c r="U143" s="71">
        <v>9029689</v>
      </c>
      <c r="V143" s="71">
        <v>1767</v>
      </c>
      <c r="W143" s="71">
        <v>379</v>
      </c>
      <c r="X143" s="71">
        <v>20709</v>
      </c>
      <c r="Y143" s="71">
        <v>25025</v>
      </c>
      <c r="Z143" s="71">
        <v>40358</v>
      </c>
      <c r="AA143" s="71">
        <v>11407</v>
      </c>
      <c r="AB143" s="71">
        <v>60482</v>
      </c>
      <c r="AC143" s="71">
        <v>0</v>
      </c>
      <c r="AD143" s="71">
        <v>8.2690818878652532</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9.1229999999999993</v>
      </c>
      <c r="BK143" s="71">
        <v>0</v>
      </c>
      <c r="BL143" s="71">
        <v>27.773000000000003</v>
      </c>
      <c r="BM143" s="71">
        <v>0</v>
      </c>
      <c r="BN143" s="72"/>
      <c r="BO143" s="71">
        <v>0</v>
      </c>
      <c r="BP143" s="71">
        <v>0</v>
      </c>
      <c r="BQ143" s="71">
        <v>1</v>
      </c>
      <c r="BR143" s="71">
        <v>0</v>
      </c>
      <c r="BS143" s="71">
        <v>2</v>
      </c>
      <c r="BT143" s="71">
        <v>0</v>
      </c>
      <c r="BU143"/>
      <c r="BV143" s="70">
        <v>16.416</v>
      </c>
      <c r="BW143" s="70">
        <v>0</v>
      </c>
      <c r="BX143" s="70">
        <v>20.48</v>
      </c>
      <c r="BY143" s="70">
        <v>0</v>
      </c>
      <c r="BZ143" s="70">
        <v>0</v>
      </c>
      <c r="CA143" s="70">
        <v>0</v>
      </c>
      <c r="CB143" s="70">
        <v>0</v>
      </c>
      <c r="CC143" s="70">
        <v>0</v>
      </c>
      <c r="CD143" s="70">
        <v>0</v>
      </c>
    </row>
    <row r="144" spans="1:82">
      <c r="A144" s="70" t="s">
        <v>1826</v>
      </c>
      <c r="B144" s="70">
        <v>95</v>
      </c>
      <c r="C144" s="70">
        <v>10</v>
      </c>
      <c r="D144" s="70">
        <v>6</v>
      </c>
      <c r="E144" s="70">
        <v>2013</v>
      </c>
      <c r="F144" s="70" t="s">
        <v>180</v>
      </c>
      <c r="G144" s="70" t="s">
        <v>1816</v>
      </c>
      <c r="H144" s="70" t="s">
        <v>1817</v>
      </c>
      <c r="I144" s="148"/>
      <c r="J144" s="71">
        <v>353.40347419466912</v>
      </c>
      <c r="K144" s="71">
        <v>3.9042164869804572</v>
      </c>
      <c r="L144" s="71">
        <v>19.479328841665669</v>
      </c>
      <c r="M144" s="71">
        <v>117.42399125435399</v>
      </c>
      <c r="N144" s="71">
        <v>86.949322625797095</v>
      </c>
      <c r="O144" s="71">
        <v>74.68682726766535</v>
      </c>
      <c r="P144" s="71">
        <v>56.71736194640075</v>
      </c>
      <c r="Q144" s="71">
        <v>4.7048019956882401</v>
      </c>
      <c r="R144" s="71">
        <v>0</v>
      </c>
      <c r="S144" s="71">
        <v>9.9134052363302274</v>
      </c>
      <c r="T144" s="72"/>
      <c r="U144" s="71">
        <v>9356668</v>
      </c>
      <c r="V144" s="71">
        <v>1767</v>
      </c>
      <c r="W144" s="71">
        <v>379</v>
      </c>
      <c r="X144" s="71">
        <v>20709</v>
      </c>
      <c r="Y144" s="71">
        <v>25623</v>
      </c>
      <c r="Z144" s="71">
        <v>40807</v>
      </c>
      <c r="AA144" s="71">
        <v>11354</v>
      </c>
      <c r="AB144" s="71">
        <v>60821</v>
      </c>
      <c r="AC144" s="71">
        <v>0</v>
      </c>
      <c r="AD144" s="71">
        <v>9.9134052363302274</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10.253</v>
      </c>
      <c r="BK144" s="71">
        <v>0</v>
      </c>
      <c r="BL144" s="71">
        <v>31.684999999999999</v>
      </c>
      <c r="BM144" s="71">
        <v>0</v>
      </c>
      <c r="BN144" s="72"/>
      <c r="BO144" s="71">
        <v>0</v>
      </c>
      <c r="BP144" s="71">
        <v>0</v>
      </c>
      <c r="BQ144" s="71">
        <v>1</v>
      </c>
      <c r="BR144" s="71">
        <v>0</v>
      </c>
      <c r="BS144" s="71">
        <v>3</v>
      </c>
      <c r="BT144" s="71">
        <v>0</v>
      </c>
      <c r="BU144"/>
      <c r="BV144" s="70">
        <v>19.035</v>
      </c>
      <c r="BW144" s="70">
        <v>0.28899999999999998</v>
      </c>
      <c r="BX144" s="70">
        <v>22.614000000000001</v>
      </c>
      <c r="BY144" s="70">
        <v>0</v>
      </c>
      <c r="BZ144" s="70">
        <v>0</v>
      </c>
      <c r="CA144" s="70">
        <v>0</v>
      </c>
      <c r="CB144" s="70">
        <v>0</v>
      </c>
      <c r="CC144" s="70">
        <v>0</v>
      </c>
      <c r="CD144" s="70">
        <v>0</v>
      </c>
    </row>
    <row r="145" spans="1:82">
      <c r="A145" s="70" t="s">
        <v>1827</v>
      </c>
      <c r="B145" s="70">
        <v>96</v>
      </c>
      <c r="C145" s="70">
        <v>11</v>
      </c>
      <c r="D145" s="70">
        <v>6</v>
      </c>
      <c r="E145" s="70">
        <v>2014</v>
      </c>
      <c r="F145" s="70" t="s">
        <v>181</v>
      </c>
      <c r="G145" s="70" t="s">
        <v>1816</v>
      </c>
      <c r="H145" s="70" t="s">
        <v>1817</v>
      </c>
      <c r="I145" s="148"/>
      <c r="J145" s="71">
        <v>355.66240453508721</v>
      </c>
      <c r="K145" s="71">
        <v>3.9115552040919201</v>
      </c>
      <c r="L145" s="71">
        <v>19.713469830857001</v>
      </c>
      <c r="M145" s="71">
        <v>106.430269250782</v>
      </c>
      <c r="N145" s="71">
        <v>71.933917475624</v>
      </c>
      <c r="O145" s="71">
        <v>72.01093689455729</v>
      </c>
      <c r="P145" s="71">
        <v>57.644857592793564</v>
      </c>
      <c r="Q145" s="71">
        <v>4.4845129683138101</v>
      </c>
      <c r="R145" s="71">
        <v>0</v>
      </c>
      <c r="S145" s="71">
        <v>13.089497501744621</v>
      </c>
      <c r="T145" s="72"/>
      <c r="U145" s="71">
        <v>10366087</v>
      </c>
      <c r="V145" s="71">
        <v>1636</v>
      </c>
      <c r="W145" s="71">
        <v>344</v>
      </c>
      <c r="X145" s="71">
        <v>20410</v>
      </c>
      <c r="Y145" s="71">
        <v>25767</v>
      </c>
      <c r="Z145" s="71">
        <v>41439</v>
      </c>
      <c r="AA145" s="71">
        <v>11480</v>
      </c>
      <c r="AB145" s="71">
        <v>60424</v>
      </c>
      <c r="AC145" s="71">
        <v>0</v>
      </c>
      <c r="AD145" s="71">
        <v>13.089497501744621</v>
      </c>
      <c r="AE145" s="72"/>
      <c r="AF145" s="71"/>
      <c r="AG145" s="71"/>
      <c r="AH145" s="71"/>
      <c r="AI145" s="71"/>
      <c r="AJ145" s="71"/>
      <c r="AK145" s="71"/>
      <c r="AL145" s="71"/>
      <c r="AM145" s="71"/>
      <c r="AN145" s="71"/>
      <c r="AO145" s="71"/>
      <c r="AP145" s="71"/>
      <c r="AQ145" s="72"/>
      <c r="AR145" s="71">
        <v>1022</v>
      </c>
      <c r="AS145" s="71">
        <v>202</v>
      </c>
      <c r="AT145" s="71">
        <v>0</v>
      </c>
      <c r="AU145" s="71">
        <v>0</v>
      </c>
      <c r="AV145" s="71">
        <v>0</v>
      </c>
      <c r="AW145" s="71">
        <v>0</v>
      </c>
      <c r="AX145" s="71"/>
      <c r="AY145" s="72"/>
      <c r="AZ145" s="71">
        <v>3911.3</v>
      </c>
      <c r="BA145" s="71">
        <v>18773</v>
      </c>
      <c r="BB145" s="71">
        <v>0</v>
      </c>
      <c r="BC145" s="71">
        <v>0</v>
      </c>
      <c r="BD145" s="71">
        <v>0</v>
      </c>
      <c r="BE145" s="71">
        <v>0</v>
      </c>
      <c r="BF145" s="71"/>
      <c r="BG145" s="72"/>
      <c r="BH145" s="71">
        <v>0</v>
      </c>
      <c r="BI145" s="71">
        <v>0</v>
      </c>
      <c r="BJ145" s="71">
        <v>0</v>
      </c>
      <c r="BK145" s="71">
        <v>0</v>
      </c>
      <c r="BL145" s="71">
        <v>48.535000000000004</v>
      </c>
      <c r="BM145" s="71">
        <v>0</v>
      </c>
      <c r="BN145" s="72"/>
      <c r="BO145" s="71">
        <v>0</v>
      </c>
      <c r="BP145" s="71">
        <v>0</v>
      </c>
      <c r="BQ145" s="71">
        <v>0</v>
      </c>
      <c r="BR145" s="71">
        <v>0</v>
      </c>
      <c r="BS145" s="71">
        <v>3</v>
      </c>
      <c r="BT145" s="71">
        <v>0</v>
      </c>
      <c r="BU145"/>
      <c r="BV145" s="70">
        <v>8.7919999999999998</v>
      </c>
      <c r="BW145" s="70">
        <v>0</v>
      </c>
      <c r="BX145" s="70">
        <v>39.743000000000002</v>
      </c>
      <c r="BY145" s="70">
        <v>0</v>
      </c>
      <c r="BZ145" s="70">
        <v>0</v>
      </c>
      <c r="CA145" s="70">
        <v>0</v>
      </c>
      <c r="CB145" s="70">
        <v>0</v>
      </c>
      <c r="CC145" s="70">
        <v>0</v>
      </c>
      <c r="CD145" s="70">
        <v>0</v>
      </c>
    </row>
    <row r="146" spans="1:82">
      <c r="A146" s="70" t="s">
        <v>1828</v>
      </c>
      <c r="B146" s="70">
        <v>97</v>
      </c>
      <c r="C146" s="70">
        <v>12</v>
      </c>
      <c r="D146" s="70">
        <v>6</v>
      </c>
      <c r="E146" s="70">
        <v>2015</v>
      </c>
      <c r="F146" s="70" t="s">
        <v>182</v>
      </c>
      <c r="G146" s="70" t="s">
        <v>1816</v>
      </c>
      <c r="H146" s="70" t="s">
        <v>1817</v>
      </c>
      <c r="I146" s="148"/>
      <c r="J146" s="71">
        <v>312.04389684761259</v>
      </c>
      <c r="K146" s="71">
        <v>3.884499392990318</v>
      </c>
      <c r="L146" s="71">
        <v>20.707367263519441</v>
      </c>
      <c r="M146" s="71">
        <v>108.12932835736559</v>
      </c>
      <c r="N146" s="71">
        <v>68.053802931923556</v>
      </c>
      <c r="O146" s="71">
        <v>72.248796342294639</v>
      </c>
      <c r="P146" s="71">
        <v>57.509489735565474</v>
      </c>
      <c r="Q146" s="71">
        <v>4.3835829626735201</v>
      </c>
      <c r="R146" s="71">
        <v>0</v>
      </c>
      <c r="S146" s="71">
        <v>11.384981101290849</v>
      </c>
      <c r="T146" s="72"/>
      <c r="U146" s="71">
        <v>8991847</v>
      </c>
      <c r="V146" s="71">
        <v>1636</v>
      </c>
      <c r="W146" s="71">
        <v>344</v>
      </c>
      <c r="X146" s="71">
        <v>20410</v>
      </c>
      <c r="Y146" s="71">
        <v>26228</v>
      </c>
      <c r="Z146" s="71">
        <v>41976</v>
      </c>
      <c r="AA146" s="71">
        <v>11444</v>
      </c>
      <c r="AB146" s="71">
        <v>60335</v>
      </c>
      <c r="AC146" s="71">
        <v>0</v>
      </c>
      <c r="AD146" s="71">
        <v>11.384981101290849</v>
      </c>
      <c r="AE146" s="72"/>
      <c r="AF146" s="71">
        <v>96572440.282431364</v>
      </c>
      <c r="AG146" s="71">
        <v>3342785.0019390788</v>
      </c>
      <c r="AH146" s="71">
        <v>4327274.4081748975</v>
      </c>
      <c r="AI146" s="71">
        <v>153416531.89012441</v>
      </c>
      <c r="AJ146" s="71">
        <v>93874318.830475986</v>
      </c>
      <c r="AK146" s="71">
        <v>0</v>
      </c>
      <c r="AL146" s="71">
        <v>0</v>
      </c>
      <c r="AM146" s="71">
        <v>8268658.6541941147</v>
      </c>
      <c r="AN146" s="71">
        <v>0</v>
      </c>
      <c r="AO146" s="71">
        <v>0</v>
      </c>
      <c r="AP146" s="71">
        <v>359802009.06733984</v>
      </c>
      <c r="AQ146" s="72"/>
      <c r="AR146" s="71">
        <v>1112</v>
      </c>
      <c r="AS146" s="71">
        <v>355</v>
      </c>
      <c r="AT146" s="71">
        <v>0</v>
      </c>
      <c r="AU146" s="71">
        <v>0</v>
      </c>
      <c r="AV146" s="71">
        <v>0</v>
      </c>
      <c r="AW146" s="71">
        <v>0</v>
      </c>
      <c r="AX146" s="71"/>
      <c r="AY146" s="72"/>
      <c r="AZ146" s="71">
        <v>4323.1000000000004</v>
      </c>
      <c r="BA146" s="71">
        <v>26102.1</v>
      </c>
      <c r="BB146" s="71">
        <v>0</v>
      </c>
      <c r="BC146" s="71">
        <v>0</v>
      </c>
      <c r="BD146" s="71">
        <v>0</v>
      </c>
      <c r="BE146" s="71">
        <v>0</v>
      </c>
      <c r="BF146" s="71"/>
      <c r="BG146" s="72"/>
      <c r="BH146" s="71">
        <v>0</v>
      </c>
      <c r="BI146" s="71">
        <v>0</v>
      </c>
      <c r="BJ146" s="71">
        <v>9.5869999999999997</v>
      </c>
      <c r="BK146" s="71">
        <v>0</v>
      </c>
      <c r="BL146" s="71">
        <v>46.834090000000003</v>
      </c>
      <c r="BM146" s="71">
        <v>0</v>
      </c>
      <c r="BN146" s="72"/>
      <c r="BO146" s="71">
        <v>0</v>
      </c>
      <c r="BP146" s="71">
        <v>0</v>
      </c>
      <c r="BQ146" s="71">
        <v>1</v>
      </c>
      <c r="BR146" s="71">
        <v>0</v>
      </c>
      <c r="BS146" s="71">
        <v>2</v>
      </c>
      <c r="BT146" s="71">
        <v>0</v>
      </c>
      <c r="BU146"/>
      <c r="BV146" s="70">
        <v>18.087</v>
      </c>
      <c r="BW146" s="70">
        <v>0</v>
      </c>
      <c r="BX146" s="70">
        <v>38.334090000000003</v>
      </c>
      <c r="BY146" s="70">
        <v>0</v>
      </c>
      <c r="BZ146" s="70">
        <v>0</v>
      </c>
      <c r="CA146" s="70">
        <v>0</v>
      </c>
      <c r="CB146" s="70">
        <v>0</v>
      </c>
      <c r="CC146" s="70">
        <v>0</v>
      </c>
      <c r="CD146" s="70">
        <v>0</v>
      </c>
    </row>
    <row r="147" spans="1:82">
      <c r="A147" s="70" t="s">
        <v>1829</v>
      </c>
      <c r="B147" s="70">
        <v>98</v>
      </c>
      <c r="C147" s="70">
        <v>13</v>
      </c>
      <c r="D147" s="70">
        <v>6</v>
      </c>
      <c r="E147" s="70">
        <v>2016</v>
      </c>
      <c r="F147" s="70" t="s">
        <v>155</v>
      </c>
      <c r="G147" s="70" t="s">
        <v>1816</v>
      </c>
      <c r="H147" s="70" t="s">
        <v>1817</v>
      </c>
      <c r="I147" s="148"/>
      <c r="J147" s="71">
        <v>324.70938976863948</v>
      </c>
      <c r="K147" s="71">
        <v>3.743511721428086</v>
      </c>
      <c r="L147" s="71">
        <v>24.086322775177905</v>
      </c>
      <c r="M147" s="71">
        <v>92.993864883256379</v>
      </c>
      <c r="N147" s="71">
        <v>72.206695680116127</v>
      </c>
      <c r="O147" s="71">
        <v>71.55507594985356</v>
      </c>
      <c r="P147" s="71">
        <v>55.987052846181662</v>
      </c>
      <c r="Q147" s="71">
        <v>4.2466800425319269</v>
      </c>
      <c r="R147" s="71">
        <v>0</v>
      </c>
      <c r="S147" s="71">
        <v>9.5015895580992389</v>
      </c>
      <c r="T147" s="72"/>
      <c r="U147" s="71">
        <v>8840089</v>
      </c>
      <c r="V147" s="71">
        <v>1636</v>
      </c>
      <c r="W147" s="71">
        <v>344</v>
      </c>
      <c r="X147" s="71">
        <v>20410</v>
      </c>
      <c r="Y147" s="71">
        <v>26553</v>
      </c>
      <c r="Z147" s="71">
        <v>42084</v>
      </c>
      <c r="AA147" s="71">
        <v>11523</v>
      </c>
      <c r="AB147" s="71">
        <v>60124</v>
      </c>
      <c r="AC147" s="71">
        <v>0</v>
      </c>
      <c r="AD147" s="71">
        <v>9.5015895580992389</v>
      </c>
      <c r="AE147" s="72"/>
      <c r="AF147" s="71">
        <v>104287370.79190131</v>
      </c>
      <c r="AG147" s="71">
        <v>3185146.5962255732</v>
      </c>
      <c r="AH147" s="71">
        <v>3984665.974133051</v>
      </c>
      <c r="AI147" s="71">
        <v>142762306.13787821</v>
      </c>
      <c r="AJ147" s="71">
        <v>99752117.82713154</v>
      </c>
      <c r="AK147" s="71">
        <v>0</v>
      </c>
      <c r="AL147" s="71">
        <v>0</v>
      </c>
      <c r="AM147" s="71">
        <v>8246143.460355279</v>
      </c>
      <c r="AN147" s="71">
        <v>0</v>
      </c>
      <c r="AO147" s="71">
        <v>0</v>
      </c>
      <c r="AP147" s="71">
        <v>362217750.78762496</v>
      </c>
      <c r="AQ147" s="72"/>
      <c r="AR147" s="71">
        <v>1191</v>
      </c>
      <c r="AS147" s="71">
        <v>505</v>
      </c>
      <c r="AT147" s="71">
        <v>0</v>
      </c>
      <c r="AU147" s="71">
        <v>0</v>
      </c>
      <c r="AV147" s="71">
        <v>0</v>
      </c>
      <c r="AW147" s="71">
        <v>0</v>
      </c>
      <c r="AX147" s="71"/>
      <c r="AY147" s="72"/>
      <c r="AZ147" s="71">
        <v>4709.6000000000004</v>
      </c>
      <c r="BA147" s="71">
        <v>38184</v>
      </c>
      <c r="BB147" s="71">
        <v>0</v>
      </c>
      <c r="BC147" s="71">
        <v>0</v>
      </c>
      <c r="BD147" s="71">
        <v>0</v>
      </c>
      <c r="BE147" s="71">
        <v>0</v>
      </c>
      <c r="BF147" s="71"/>
      <c r="BG147" s="72"/>
      <c r="BH147" s="71">
        <v>0</v>
      </c>
      <c r="BI147" s="71">
        <v>0</v>
      </c>
      <c r="BJ147" s="71">
        <v>9.7579999999999991</v>
      </c>
      <c r="BK147" s="71">
        <v>0</v>
      </c>
      <c r="BL147" s="71">
        <v>28.376000000000001</v>
      </c>
      <c r="BM147" s="71">
        <v>0</v>
      </c>
      <c r="BN147" s="72"/>
      <c r="BO147" s="71">
        <v>0</v>
      </c>
      <c r="BP147" s="71">
        <v>0</v>
      </c>
      <c r="BQ147" s="71">
        <v>1</v>
      </c>
      <c r="BR147" s="71">
        <v>0</v>
      </c>
      <c r="BS147" s="71">
        <v>2</v>
      </c>
      <c r="BT147" s="71">
        <v>0</v>
      </c>
      <c r="BU147"/>
      <c r="BV147" s="70">
        <v>17.873000000000001</v>
      </c>
      <c r="BW147" s="70">
        <v>0</v>
      </c>
      <c r="BX147" s="70">
        <v>20.260999999999999</v>
      </c>
      <c r="BY147" s="70">
        <v>0</v>
      </c>
      <c r="BZ147" s="70">
        <v>0</v>
      </c>
      <c r="CA147" s="70">
        <v>0</v>
      </c>
      <c r="CB147" s="70">
        <v>0</v>
      </c>
      <c r="CC147" s="70">
        <v>0</v>
      </c>
      <c r="CD147" s="70">
        <v>0</v>
      </c>
    </row>
    <row r="148" spans="1:82">
      <c r="A148" s="70" t="s">
        <v>1830</v>
      </c>
      <c r="B148" s="70">
        <v>99</v>
      </c>
      <c r="C148" s="70">
        <v>14</v>
      </c>
      <c r="D148" s="70">
        <v>6</v>
      </c>
      <c r="E148" s="70">
        <v>2017</v>
      </c>
      <c r="F148" s="70" t="s">
        <v>156</v>
      </c>
      <c r="G148" s="70" t="s">
        <v>1816</v>
      </c>
      <c r="H148" s="70" t="s">
        <v>1817</v>
      </c>
      <c r="I148" s="148"/>
      <c r="J148" s="71">
        <v>279.7142903478001</v>
      </c>
      <c r="K148" s="71">
        <v>3.7471528361630702</v>
      </c>
      <c r="L148" s="71">
        <v>22.093662313654672</v>
      </c>
      <c r="M148" s="71">
        <v>94.352998960616858</v>
      </c>
      <c r="N148" s="71">
        <v>80.517491479376716</v>
      </c>
      <c r="O148" s="71">
        <v>70.588173246797012</v>
      </c>
      <c r="P148" s="71">
        <v>56.554532098783888</v>
      </c>
      <c r="Q148" s="71">
        <v>4.0750099578922798</v>
      </c>
      <c r="R148" s="71">
        <v>0</v>
      </c>
      <c r="S148" s="71">
        <v>8.2979195624129183</v>
      </c>
      <c r="T148" s="72"/>
      <c r="U148" s="71">
        <v>8112646.0000000009</v>
      </c>
      <c r="V148" s="71">
        <v>1636</v>
      </c>
      <c r="W148" s="71">
        <v>344</v>
      </c>
      <c r="X148" s="71">
        <v>20410</v>
      </c>
      <c r="Y148" s="71">
        <v>26762</v>
      </c>
      <c r="Z148" s="71">
        <v>42204</v>
      </c>
      <c r="AA148" s="71">
        <v>11714</v>
      </c>
      <c r="AB148" s="71">
        <v>59661</v>
      </c>
      <c r="AC148" s="71">
        <v>0</v>
      </c>
      <c r="AD148" s="71">
        <v>8.2979195624129183</v>
      </c>
      <c r="AE148" s="72"/>
      <c r="AF148" s="71">
        <v>89732520.392381325</v>
      </c>
      <c r="AG148" s="71">
        <v>3218610.5694569601</v>
      </c>
      <c r="AH148" s="71">
        <v>4899642.4739214089</v>
      </c>
      <c r="AI148" s="71">
        <v>151838651.2078937</v>
      </c>
      <c r="AJ148" s="71">
        <v>112728349.980911</v>
      </c>
      <c r="AK148" s="71">
        <v>0</v>
      </c>
      <c r="AL148" s="71">
        <v>0</v>
      </c>
      <c r="AM148" s="71">
        <v>8195445.5574682746</v>
      </c>
      <c r="AN148" s="71">
        <v>0</v>
      </c>
      <c r="AO148" s="71">
        <v>0</v>
      </c>
      <c r="AP148" s="71">
        <v>370613220.1820327</v>
      </c>
      <c r="AQ148" s="72"/>
      <c r="AR148" s="71">
        <v>1255</v>
      </c>
      <c r="AS148" s="71">
        <v>653</v>
      </c>
      <c r="AT148" s="71">
        <v>0</v>
      </c>
      <c r="AU148" s="71">
        <v>0</v>
      </c>
      <c r="AV148" s="71">
        <v>0</v>
      </c>
      <c r="AW148" s="71">
        <v>0</v>
      </c>
      <c r="AX148" s="71"/>
      <c r="AY148" s="72"/>
      <c r="AZ148" s="71">
        <v>5018.3</v>
      </c>
      <c r="BA148" s="71">
        <v>43110.10000000002</v>
      </c>
      <c r="BB148" s="71">
        <v>0</v>
      </c>
      <c r="BC148" s="71">
        <v>0</v>
      </c>
      <c r="BD148" s="71">
        <v>0</v>
      </c>
      <c r="BE148" s="71">
        <v>0</v>
      </c>
      <c r="BF148" s="71"/>
      <c r="BG148" s="72"/>
      <c r="BH148" s="71">
        <v>0</v>
      </c>
      <c r="BI148" s="71">
        <v>0</v>
      </c>
      <c r="BJ148" s="71">
        <v>9.4719999999999995</v>
      </c>
      <c r="BK148" s="71">
        <v>0</v>
      </c>
      <c r="BL148" s="71">
        <v>64.432999999999993</v>
      </c>
      <c r="BM148" s="71">
        <v>0</v>
      </c>
      <c r="BN148" s="72"/>
      <c r="BO148" s="71">
        <v>0</v>
      </c>
      <c r="BP148" s="71">
        <v>0</v>
      </c>
      <c r="BQ148" s="71">
        <v>1</v>
      </c>
      <c r="BR148" s="71">
        <v>0</v>
      </c>
      <c r="BS148" s="71">
        <v>3</v>
      </c>
      <c r="BT148" s="71">
        <v>0</v>
      </c>
      <c r="BU148"/>
      <c r="BV148" s="70">
        <v>17.634</v>
      </c>
      <c r="BW148" s="70">
        <v>3.5999999999999997E-2</v>
      </c>
      <c r="BX148" s="70">
        <v>56.234999999999999</v>
      </c>
      <c r="BY148" s="70">
        <v>0</v>
      </c>
      <c r="BZ148" s="70">
        <v>0</v>
      </c>
      <c r="CA148" s="70">
        <v>0</v>
      </c>
      <c r="CB148" s="70">
        <v>0</v>
      </c>
      <c r="CC148" s="70">
        <v>0</v>
      </c>
      <c r="CD148" s="70">
        <v>0</v>
      </c>
    </row>
    <row r="149" spans="1:82">
      <c r="A149" s="70" t="s">
        <v>1831</v>
      </c>
      <c r="B149" s="70">
        <v>100</v>
      </c>
      <c r="C149" s="70">
        <v>15</v>
      </c>
      <c r="D149" s="70">
        <v>6</v>
      </c>
      <c r="E149" s="70">
        <v>2018</v>
      </c>
      <c r="F149" s="70" t="s">
        <v>183</v>
      </c>
      <c r="G149" s="70" t="s">
        <v>1816</v>
      </c>
      <c r="H149" s="70" t="s">
        <v>1817</v>
      </c>
      <c r="I149" s="148"/>
      <c r="J149" s="71">
        <v>271.40658744558709</v>
      </c>
      <c r="K149" s="71">
        <v>3.5382730655869343</v>
      </c>
      <c r="L149" s="71">
        <v>20.661898235908822</v>
      </c>
      <c r="M149" s="71">
        <v>96.264304661048556</v>
      </c>
      <c r="N149" s="71">
        <v>67.685144185912065</v>
      </c>
      <c r="O149" s="71">
        <v>69.767441559313497</v>
      </c>
      <c r="P149" s="71">
        <v>55.188554154372738</v>
      </c>
      <c r="Q149" s="71">
        <v>3.7420044027669599</v>
      </c>
      <c r="R149" s="71">
        <v>0</v>
      </c>
      <c r="S149" s="71">
        <v>8.8784231108341292</v>
      </c>
      <c r="T149" s="72"/>
      <c r="U149" s="71">
        <v>8732593</v>
      </c>
      <c r="V149" s="71">
        <v>1636</v>
      </c>
      <c r="W149" s="71">
        <v>344</v>
      </c>
      <c r="X149" s="71">
        <v>20410</v>
      </c>
      <c r="Y149" s="71">
        <v>26865</v>
      </c>
      <c r="Z149" s="71">
        <v>42512</v>
      </c>
      <c r="AA149" s="71">
        <v>11546</v>
      </c>
      <c r="AB149" s="71">
        <v>59040</v>
      </c>
      <c r="AC149" s="71">
        <v>0</v>
      </c>
      <c r="AD149" s="71">
        <v>8.8784231108341292</v>
      </c>
      <c r="AE149" s="72"/>
      <c r="AF149" s="71">
        <v>89899856.018643573</v>
      </c>
      <c r="AG149" s="71">
        <v>2934847.0163751752</v>
      </c>
      <c r="AH149" s="71">
        <v>4627180.6766669611</v>
      </c>
      <c r="AI149" s="71">
        <v>151436894.0033094</v>
      </c>
      <c r="AJ149" s="71">
        <v>101584555.27546211</v>
      </c>
      <c r="AK149" s="71">
        <v>0</v>
      </c>
      <c r="AL149" s="71">
        <v>0</v>
      </c>
      <c r="AM149" s="71">
        <v>8126921.5764157493</v>
      </c>
      <c r="AN149" s="71">
        <v>0</v>
      </c>
      <c r="AO149" s="71">
        <v>0</v>
      </c>
      <c r="AP149" s="71">
        <v>358610254.56687301</v>
      </c>
      <c r="AQ149" s="72"/>
      <c r="AR149" s="71">
        <v>1316</v>
      </c>
      <c r="AS149" s="71">
        <v>783</v>
      </c>
      <c r="AT149" s="71">
        <v>0</v>
      </c>
      <c r="AU149" s="71">
        <v>0</v>
      </c>
      <c r="AV149" s="71">
        <v>0</v>
      </c>
      <c r="AW149" s="71">
        <v>0</v>
      </c>
      <c r="AX149" s="71"/>
      <c r="AY149" s="72"/>
      <c r="AZ149" s="71">
        <v>5331.2999999999984</v>
      </c>
      <c r="BA149" s="71">
        <v>59177.8</v>
      </c>
      <c r="BB149" s="71">
        <v>0</v>
      </c>
      <c r="BC149" s="71">
        <v>0</v>
      </c>
      <c r="BD149" s="71">
        <v>0</v>
      </c>
      <c r="BE149" s="71">
        <v>0</v>
      </c>
      <c r="BF149" s="71"/>
      <c r="BG149" s="72"/>
      <c r="BH149" s="71">
        <v>0</v>
      </c>
      <c r="BI149" s="71">
        <v>0</v>
      </c>
      <c r="BJ149" s="71">
        <v>9.2539999999999996</v>
      </c>
      <c r="BK149" s="71">
        <v>0</v>
      </c>
      <c r="BL149" s="71">
        <v>7.7370000000000001</v>
      </c>
      <c r="BM149" s="71">
        <v>0</v>
      </c>
      <c r="BN149" s="72"/>
      <c r="BO149" s="71">
        <v>0</v>
      </c>
      <c r="BP149" s="71">
        <v>0</v>
      </c>
      <c r="BQ149" s="71">
        <v>1</v>
      </c>
      <c r="BR149" s="71">
        <v>0</v>
      </c>
      <c r="BS149" s="71">
        <v>2</v>
      </c>
      <c r="BT149" s="71">
        <v>0</v>
      </c>
      <c r="BU149"/>
      <c r="BV149" s="70">
        <v>16.991</v>
      </c>
      <c r="BW149" s="70">
        <v>0</v>
      </c>
      <c r="BX149" s="70">
        <v>0</v>
      </c>
      <c r="BY149" s="70">
        <v>0</v>
      </c>
      <c r="BZ149" s="70">
        <v>0</v>
      </c>
      <c r="CA149" s="70">
        <v>0</v>
      </c>
      <c r="CB149" s="70">
        <v>0</v>
      </c>
      <c r="CC149" s="70">
        <v>0</v>
      </c>
      <c r="CD149" s="70">
        <v>0</v>
      </c>
    </row>
    <row r="150" spans="1:82">
      <c r="A150" s="70" t="s">
        <v>1832</v>
      </c>
      <c r="B150" s="70">
        <v>101</v>
      </c>
      <c r="C150" s="70">
        <v>16</v>
      </c>
      <c r="D150" s="70">
        <v>6</v>
      </c>
      <c r="E150" s="70">
        <v>2019</v>
      </c>
      <c r="F150" s="70" t="s">
        <v>158</v>
      </c>
      <c r="G150" s="70" t="s">
        <v>1816</v>
      </c>
      <c r="H150" s="70" t="s">
        <v>1817</v>
      </c>
      <c r="I150" s="148"/>
      <c r="J150" s="71">
        <v>280.15346512044164</v>
      </c>
      <c r="K150" s="71">
        <v>3.2243811001054605</v>
      </c>
      <c r="L150" s="71">
        <v>20.833641601912714</v>
      </c>
      <c r="M150" s="71">
        <v>87.876251036500733</v>
      </c>
      <c r="N150" s="71">
        <v>64.54198666932912</v>
      </c>
      <c r="O150" s="71">
        <v>68.487875917764043</v>
      </c>
      <c r="P150" s="71">
        <v>56.688344549127571</v>
      </c>
      <c r="Q150" s="71">
        <v>3.6090604798097901</v>
      </c>
      <c r="R150" s="71">
        <v>0</v>
      </c>
      <c r="S150" s="71">
        <v>9.9372681371004283</v>
      </c>
      <c r="T150" s="72"/>
      <c r="U150" s="71">
        <v>9049374</v>
      </c>
      <c r="V150" s="71">
        <v>1636</v>
      </c>
      <c r="W150" s="71">
        <v>344</v>
      </c>
      <c r="X150" s="71">
        <v>20410</v>
      </c>
      <c r="Y150" s="71">
        <v>26935</v>
      </c>
      <c r="Z150" s="71">
        <v>42878</v>
      </c>
      <c r="AA150" s="71">
        <v>11771</v>
      </c>
      <c r="AB150" s="71">
        <v>58484</v>
      </c>
      <c r="AC150" s="71">
        <v>0</v>
      </c>
      <c r="AD150" s="71">
        <v>9.9372681371004283</v>
      </c>
      <c r="AE150" s="72"/>
      <c r="AF150" s="71">
        <v>93910719.023232758</v>
      </c>
      <c r="AG150" s="71">
        <v>2834627.574961239</v>
      </c>
      <c r="AH150" s="71">
        <v>4822119.4539736845</v>
      </c>
      <c r="AI150" s="71">
        <v>143856204.11935171</v>
      </c>
      <c r="AJ150" s="71">
        <v>96312044.568494439</v>
      </c>
      <c r="AK150" s="71">
        <v>0</v>
      </c>
      <c r="AL150" s="71">
        <v>0</v>
      </c>
      <c r="AM150" s="71">
        <v>7965080.532683718</v>
      </c>
      <c r="AN150" s="71">
        <v>0</v>
      </c>
      <c r="AO150" s="71">
        <v>0</v>
      </c>
      <c r="AP150" s="71">
        <v>349700795.27269757</v>
      </c>
      <c r="AQ150" s="72"/>
      <c r="AR150" s="71">
        <v>1377</v>
      </c>
      <c r="AS150" s="71">
        <v>871</v>
      </c>
      <c r="AT150" s="71">
        <v>0</v>
      </c>
      <c r="AU150" s="71">
        <v>0</v>
      </c>
      <c r="AV150" s="71">
        <v>0</v>
      </c>
      <c r="AW150" s="71">
        <v>0</v>
      </c>
      <c r="AX150" s="71"/>
      <c r="AY150" s="72"/>
      <c r="AZ150" s="71">
        <v>5650.7000000000007</v>
      </c>
      <c r="BA150" s="71">
        <v>61202.499999999964</v>
      </c>
      <c r="BB150" s="71">
        <v>0</v>
      </c>
      <c r="BC150" s="71">
        <v>0</v>
      </c>
      <c r="BD150" s="71">
        <v>0</v>
      </c>
      <c r="BE150" s="71">
        <v>0</v>
      </c>
      <c r="BF150" s="71"/>
      <c r="BG150" s="72"/>
      <c r="BH150" s="71">
        <v>0</v>
      </c>
      <c r="BI150" s="71">
        <v>0</v>
      </c>
      <c r="BJ150" s="71">
        <v>9.0169999999999995</v>
      </c>
      <c r="BK150" s="71">
        <v>0</v>
      </c>
      <c r="BL150" s="71">
        <v>72.664000000000001</v>
      </c>
      <c r="BM150" s="71">
        <v>0</v>
      </c>
      <c r="BN150" s="72"/>
      <c r="BO150" s="71">
        <v>0</v>
      </c>
      <c r="BP150" s="71">
        <v>0</v>
      </c>
      <c r="BQ150" s="71">
        <v>1</v>
      </c>
      <c r="BR150" s="71">
        <v>0</v>
      </c>
      <c r="BS150" s="71">
        <v>3</v>
      </c>
      <c r="BT150" s="71">
        <v>0</v>
      </c>
      <c r="BU150"/>
      <c r="BV150" s="70">
        <v>16.428999999999998</v>
      </c>
      <c r="BW150" s="70">
        <v>0</v>
      </c>
      <c r="BX150" s="70">
        <v>65.251999999999995</v>
      </c>
      <c r="BY150" s="70">
        <v>0</v>
      </c>
      <c r="BZ150" s="70">
        <v>0</v>
      </c>
      <c r="CA150" s="70">
        <v>0</v>
      </c>
      <c r="CB150" s="70">
        <v>0</v>
      </c>
      <c r="CC150" s="70">
        <v>0</v>
      </c>
      <c r="CD150" s="70">
        <v>0</v>
      </c>
    </row>
    <row r="151" spans="1:82">
      <c r="A151" s="70" t="s">
        <v>1833</v>
      </c>
      <c r="B151" s="70">
        <v>102</v>
      </c>
      <c r="C151" s="70">
        <v>17</v>
      </c>
      <c r="D151" s="70">
        <v>6</v>
      </c>
      <c r="E151" s="70">
        <v>2020</v>
      </c>
      <c r="F151" s="70" t="s">
        <v>159</v>
      </c>
      <c r="G151" s="70" t="s">
        <v>1816</v>
      </c>
      <c r="H151" s="70" t="s">
        <v>1817</v>
      </c>
      <c r="I151" s="148"/>
      <c r="J151" s="71">
        <v>253.57183692515301</v>
      </c>
      <c r="K151" s="71">
        <v>3.4711665680004562</v>
      </c>
      <c r="L151" s="71">
        <v>23.021778710996205</v>
      </c>
      <c r="M151" s="71">
        <v>84.489766498101162</v>
      </c>
      <c r="N151" s="71">
        <v>63.031521176701844</v>
      </c>
      <c r="O151" s="71">
        <v>59.992467390826661</v>
      </c>
      <c r="P151" s="71">
        <v>55.291299515964276</v>
      </c>
      <c r="Q151" s="71">
        <v>3.40456905122383</v>
      </c>
      <c r="R151" s="71">
        <v>0</v>
      </c>
      <c r="S151" s="71">
        <v>8.6235336362372088</v>
      </c>
      <c r="T151" s="72"/>
      <c r="U151" s="71">
        <v>8700560</v>
      </c>
      <c r="V151" s="71">
        <v>1653</v>
      </c>
      <c r="W151" s="71">
        <v>404</v>
      </c>
      <c r="X151" s="71">
        <v>20591</v>
      </c>
      <c r="Y151" s="71">
        <v>26908</v>
      </c>
      <c r="Z151" s="71">
        <v>42869</v>
      </c>
      <c r="AA151" s="71">
        <v>12203</v>
      </c>
      <c r="AB151" s="71">
        <v>57743</v>
      </c>
      <c r="AC151" s="71">
        <v>0</v>
      </c>
      <c r="AD151" s="71">
        <v>8.6235336362372088</v>
      </c>
      <c r="AE151" s="72"/>
      <c r="AF151" s="71">
        <v>88360774.130006984</v>
      </c>
      <c r="AG151" s="71">
        <v>2790766.6894900417</v>
      </c>
      <c r="AH151" s="71">
        <v>5637465.3500708239</v>
      </c>
      <c r="AI151" s="71">
        <v>141452166.12725762</v>
      </c>
      <c r="AJ151" s="71">
        <v>96818579.674475342</v>
      </c>
      <c r="AK151" s="71"/>
      <c r="AL151" s="71"/>
      <c r="AM151" s="71">
        <v>7536103.0381105896</v>
      </c>
      <c r="AN151" s="71"/>
      <c r="AO151" s="71"/>
      <c r="AP151" s="71">
        <v>342595855.00941145</v>
      </c>
      <c r="AQ151" s="72"/>
      <c r="AR151" s="71">
        <v>1442</v>
      </c>
      <c r="AS151" s="71">
        <v>983</v>
      </c>
      <c r="AT151" s="71">
        <v>0</v>
      </c>
      <c r="AU151" s="71">
        <v>0</v>
      </c>
      <c r="AV151" s="71">
        <v>0</v>
      </c>
      <c r="AW151" s="71">
        <v>0</v>
      </c>
      <c r="AX151" s="71"/>
      <c r="AY151" s="72"/>
      <c r="AZ151" s="71">
        <v>6007.4000000000051</v>
      </c>
      <c r="BA151" s="71">
        <v>63599.400000000031</v>
      </c>
      <c r="BB151" s="71">
        <v>0</v>
      </c>
      <c r="BC151" s="71">
        <v>0</v>
      </c>
      <c r="BD151" s="71">
        <v>0</v>
      </c>
      <c r="BE151" s="71">
        <v>0</v>
      </c>
      <c r="BF151" s="71"/>
      <c r="BG151" s="72"/>
      <c r="BH151" s="71">
        <v>0</v>
      </c>
      <c r="BI151" s="71">
        <v>0</v>
      </c>
      <c r="BJ151" s="71">
        <v>8.2780000000000005</v>
      </c>
      <c r="BK151" s="71">
        <v>0</v>
      </c>
      <c r="BL151" s="71">
        <v>6.5169999999999995</v>
      </c>
      <c r="BM151" s="71">
        <v>0</v>
      </c>
      <c r="BN151" s="72"/>
      <c r="BO151" s="71">
        <v>0</v>
      </c>
      <c r="BP151" s="71">
        <v>0</v>
      </c>
      <c r="BQ151" s="71">
        <v>1</v>
      </c>
      <c r="BR151" s="71">
        <v>0</v>
      </c>
      <c r="BS151" s="71">
        <v>2</v>
      </c>
      <c r="BT151" s="71">
        <v>0</v>
      </c>
      <c r="BU151"/>
      <c r="BV151" s="70">
        <v>14.795</v>
      </c>
      <c r="BW151" s="70">
        <v>0</v>
      </c>
      <c r="BX151" s="70">
        <v>0</v>
      </c>
      <c r="BY151" s="70">
        <v>0</v>
      </c>
      <c r="BZ151" s="70">
        <v>0</v>
      </c>
      <c r="CA151" s="70">
        <v>0</v>
      </c>
      <c r="CB151" s="70">
        <v>0</v>
      </c>
      <c r="CC151" s="70">
        <v>0</v>
      </c>
      <c r="CD151" s="70">
        <v>0</v>
      </c>
    </row>
    <row r="152" spans="1:82">
      <c r="A152" s="70" t="s">
        <v>1834</v>
      </c>
      <c r="B152" s="70">
        <v>102</v>
      </c>
      <c r="C152" s="70">
        <v>18</v>
      </c>
      <c r="D152" s="70">
        <v>6</v>
      </c>
      <c r="E152" s="70">
        <v>2021</v>
      </c>
      <c r="F152" s="70" t="s">
        <v>160</v>
      </c>
      <c r="G152" s="70" t="s">
        <v>1816</v>
      </c>
      <c r="H152" s="70" t="s">
        <v>1817</v>
      </c>
      <c r="I152" s="148"/>
      <c r="J152" s="71">
        <v>304.27689267423818</v>
      </c>
      <c r="K152" s="71">
        <v>3.7769110728890354</v>
      </c>
      <c r="L152" s="71">
        <v>21.387766313842342</v>
      </c>
      <c r="M152" s="71">
        <v>93.161335805118242</v>
      </c>
      <c r="N152" s="71">
        <v>65.227452012761319</v>
      </c>
      <c r="O152" s="71">
        <v>57.399017499202664</v>
      </c>
      <c r="P152" s="71">
        <v>58.27313477631607</v>
      </c>
      <c r="Q152" s="71">
        <v>3.3425451242884101</v>
      </c>
      <c r="R152" s="71">
        <v>0</v>
      </c>
      <c r="S152" s="71">
        <v>8.0653879941508304</v>
      </c>
      <c r="T152" s="72"/>
      <c r="U152" s="71">
        <v>10117848</v>
      </c>
      <c r="V152" s="71">
        <v>1653</v>
      </c>
      <c r="W152" s="71">
        <v>404</v>
      </c>
      <c r="X152" s="71">
        <v>20591</v>
      </c>
      <c r="Y152" s="71">
        <v>27114</v>
      </c>
      <c r="Z152" s="71">
        <v>42232</v>
      </c>
      <c r="AA152" s="71">
        <v>12541</v>
      </c>
      <c r="AB152" s="71">
        <v>57248</v>
      </c>
      <c r="AC152" s="71">
        <v>0</v>
      </c>
      <c r="AD152" s="71">
        <v>8.0653879941508304</v>
      </c>
      <c r="AE152" s="72"/>
      <c r="AF152" s="71">
        <v>101161066.95851392</v>
      </c>
      <c r="AG152" s="71">
        <v>3028388.8677195678</v>
      </c>
      <c r="AH152" s="71">
        <v>4596993.1287802234</v>
      </c>
      <c r="AI152" s="71">
        <v>154598567.01090077</v>
      </c>
      <c r="AJ152" s="71">
        <v>97761812.190432534</v>
      </c>
      <c r="AK152" s="71">
        <v>0</v>
      </c>
      <c r="AL152" s="71">
        <v>0</v>
      </c>
      <c r="AM152" s="71">
        <v>7514595.0492211021</v>
      </c>
      <c r="AN152" s="71">
        <v>0</v>
      </c>
      <c r="AO152" s="71">
        <v>0</v>
      </c>
      <c r="AP152" s="71">
        <v>368661423.20556813</v>
      </c>
      <c r="AQ152" s="72"/>
      <c r="AR152" s="71">
        <v>1507</v>
      </c>
      <c r="AS152" s="71">
        <v>1108</v>
      </c>
      <c r="AT152" s="71">
        <v>0</v>
      </c>
      <c r="AU152" s="71">
        <v>0</v>
      </c>
      <c r="AV152" s="71">
        <v>0</v>
      </c>
      <c r="AW152" s="71">
        <v>0</v>
      </c>
      <c r="AX152" s="71"/>
      <c r="AY152" s="72"/>
      <c r="AZ152" s="71">
        <v>6380.7000000000062</v>
      </c>
      <c r="BA152" s="71">
        <v>67645.200000000012</v>
      </c>
      <c r="BB152" s="71">
        <v>0</v>
      </c>
      <c r="BC152" s="71">
        <v>0</v>
      </c>
      <c r="BD152" s="71">
        <v>0</v>
      </c>
      <c r="BE152" s="71">
        <v>0</v>
      </c>
      <c r="BF152" s="71"/>
      <c r="BG152" s="72"/>
      <c r="BH152" s="71">
        <v>0</v>
      </c>
      <c r="BI152" s="71">
        <v>0</v>
      </c>
      <c r="BJ152" s="71">
        <v>8.75</v>
      </c>
      <c r="BK152" s="71">
        <v>0</v>
      </c>
      <c r="BL152" s="71">
        <v>62.981000000000002</v>
      </c>
      <c r="BM152" s="71">
        <v>0</v>
      </c>
      <c r="BN152" s="72"/>
      <c r="BO152" s="71">
        <v>0</v>
      </c>
      <c r="BP152" s="71">
        <v>0</v>
      </c>
      <c r="BQ152" s="71">
        <v>1</v>
      </c>
      <c r="BR152" s="71">
        <v>0</v>
      </c>
      <c r="BS152" s="71">
        <v>3</v>
      </c>
      <c r="BT152" s="71">
        <v>0</v>
      </c>
      <c r="BU152"/>
      <c r="BV152" s="70">
        <v>15.361000000000001</v>
      </c>
      <c r="BW152" s="70">
        <v>0</v>
      </c>
      <c r="BX152" s="70">
        <v>56.37</v>
      </c>
      <c r="BY152" s="70">
        <v>0</v>
      </c>
      <c r="BZ152" s="70">
        <v>0</v>
      </c>
      <c r="CA152" s="70">
        <v>0</v>
      </c>
      <c r="CB152" s="70">
        <v>0</v>
      </c>
      <c r="CC152" s="70">
        <v>0</v>
      </c>
      <c r="CD152" s="70">
        <v>0</v>
      </c>
    </row>
    <row r="153" spans="1:82">
      <c r="A153" s="70" t="s">
        <v>1835</v>
      </c>
      <c r="B153" s="70">
        <v>102</v>
      </c>
      <c r="C153" s="70">
        <v>19</v>
      </c>
      <c r="D153" s="70">
        <v>6</v>
      </c>
      <c r="E153" s="70">
        <v>2022</v>
      </c>
      <c r="F153" s="70" t="s">
        <v>161</v>
      </c>
      <c r="G153" s="70" t="s">
        <v>1816</v>
      </c>
      <c r="H153" s="70" t="s">
        <v>1817</v>
      </c>
      <c r="I153" s="148"/>
      <c r="J153" s="71">
        <v>257.82234307568291</v>
      </c>
      <c r="K153" s="71">
        <v>3.6216245656463601</v>
      </c>
      <c r="L153" s="71">
        <v>18.086295077263365</v>
      </c>
      <c r="M153" s="71">
        <v>92.005450325820092</v>
      </c>
      <c r="N153" s="71">
        <v>70.999717109223141</v>
      </c>
      <c r="O153" s="71">
        <v>60.775077393105185</v>
      </c>
      <c r="P153" s="71">
        <v>57.054870553393862</v>
      </c>
      <c r="Q153" s="71">
        <v>3.3713581406957016</v>
      </c>
      <c r="R153" s="71">
        <v>0</v>
      </c>
      <c r="S153" s="71">
        <v>7.9736353649772669</v>
      </c>
      <c r="T153" s="72"/>
      <c r="U153" s="71">
        <v>11558778</v>
      </c>
      <c r="V153" s="71">
        <v>1653</v>
      </c>
      <c r="W153" s="71">
        <v>404</v>
      </c>
      <c r="X153" s="71">
        <v>20591</v>
      </c>
      <c r="Y153" s="71">
        <v>27567</v>
      </c>
      <c r="Z153" s="71">
        <v>42485</v>
      </c>
      <c r="AA153" s="71">
        <v>12466</v>
      </c>
      <c r="AB153" s="71">
        <v>57268</v>
      </c>
      <c r="AC153" s="71">
        <v>0</v>
      </c>
      <c r="AD153" s="71">
        <v>7.9736353649772669</v>
      </c>
      <c r="AE153" s="72"/>
      <c r="AF153" s="71">
        <v>90661573.990085676</v>
      </c>
      <c r="AG153" s="71">
        <v>2990097.1341431933</v>
      </c>
      <c r="AH153" s="71">
        <v>4595691.2701673526</v>
      </c>
      <c r="AI153" s="71">
        <v>150147452.75709233</v>
      </c>
      <c r="AJ153" s="71">
        <v>112164930.53570543</v>
      </c>
      <c r="AK153" s="71">
        <v>0</v>
      </c>
      <c r="AL153" s="71">
        <v>0</v>
      </c>
      <c r="AM153" s="71">
        <v>7394861.8961066939</v>
      </c>
      <c r="AN153" s="71">
        <v>0</v>
      </c>
      <c r="AO153" s="71">
        <v>0</v>
      </c>
      <c r="AP153" s="71">
        <v>367954607.58330071</v>
      </c>
      <c r="AQ153" s="72"/>
      <c r="AR153" s="71">
        <v>1574</v>
      </c>
      <c r="AS153" s="71">
        <v>1188</v>
      </c>
      <c r="AT153" s="71">
        <v>0</v>
      </c>
      <c r="AU153" s="71">
        <v>0</v>
      </c>
      <c r="AV153" s="71">
        <v>0</v>
      </c>
      <c r="AW153" s="71">
        <v>0</v>
      </c>
      <c r="AX153" s="71"/>
      <c r="AY153" s="72"/>
      <c r="AZ153" s="71">
        <v>6827.6999999999971</v>
      </c>
      <c r="BA153" s="71">
        <v>70519</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1836</v>
      </c>
      <c r="B154" s="70">
        <v>102</v>
      </c>
      <c r="C154" s="70">
        <v>20</v>
      </c>
      <c r="D154" s="70">
        <v>6</v>
      </c>
      <c r="E154" s="70">
        <v>2023</v>
      </c>
      <c r="F154" s="70" t="s">
        <v>1539</v>
      </c>
      <c r="G154" s="70" t="s">
        <v>1816</v>
      </c>
      <c r="H154" s="70" t="s">
        <v>1817</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1656</v>
      </c>
      <c r="AS154" s="71">
        <v>1221</v>
      </c>
      <c r="AT154" s="71">
        <v>0</v>
      </c>
      <c r="AU154" s="71">
        <v>0</v>
      </c>
      <c r="AV154" s="71">
        <v>0</v>
      </c>
      <c r="AW154" s="71">
        <v>0</v>
      </c>
      <c r="AX154" s="71"/>
      <c r="AY154" s="72"/>
      <c r="AZ154" s="71">
        <v>7325.2999999999902</v>
      </c>
      <c r="BA154" s="71">
        <v>74768.799999999988</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1837</v>
      </c>
      <c r="B155" s="70">
        <v>102</v>
      </c>
      <c r="C155" s="70">
        <v>21</v>
      </c>
      <c r="D155" s="70">
        <v>6</v>
      </c>
      <c r="E155" s="70">
        <v>2024</v>
      </c>
      <c r="F155" s="70" t="s">
        <v>1554</v>
      </c>
      <c r="G155" s="70" t="s">
        <v>1816</v>
      </c>
      <c r="H155" s="70" t="s">
        <v>1817</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1838</v>
      </c>
      <c r="B156" s="70">
        <v>324</v>
      </c>
      <c r="C156" s="70">
        <v>1</v>
      </c>
      <c r="D156" s="70">
        <v>20</v>
      </c>
      <c r="E156" s="70">
        <v>1990</v>
      </c>
      <c r="F156" s="70" t="s">
        <v>787</v>
      </c>
      <c r="G156" s="70" t="s">
        <v>1839</v>
      </c>
      <c r="H156" s="70" t="s">
        <v>1840</v>
      </c>
      <c r="I156" s="148"/>
      <c r="J156" s="71">
        <v>1505.3700333325251</v>
      </c>
      <c r="K156" s="71">
        <v>14.731973921095159</v>
      </c>
      <c r="L156" s="71">
        <v>2.1816550529280492</v>
      </c>
      <c r="M156" s="71">
        <v>47.535677080498573</v>
      </c>
      <c r="N156" s="71">
        <v>65.82440913940691</v>
      </c>
      <c r="O156" s="71">
        <v>39.631744606385773</v>
      </c>
      <c r="P156" s="71">
        <v>44.993825637452488</v>
      </c>
      <c r="Q156" s="71">
        <v>3.2660762603106401</v>
      </c>
      <c r="R156" s="71">
        <v>51.41255078542909</v>
      </c>
      <c r="S156" s="71">
        <v>3.1984645231257982</v>
      </c>
      <c r="T156" s="72"/>
      <c r="U156" s="71">
        <v>27051470</v>
      </c>
      <c r="V156" s="71">
        <v>2730</v>
      </c>
      <c r="W156" s="71">
        <v>20</v>
      </c>
      <c r="X156" s="71">
        <v>14595</v>
      </c>
      <c r="Y156" s="71">
        <v>17889</v>
      </c>
      <c r="Z156" s="71">
        <v>16301</v>
      </c>
      <c r="AA156" s="71">
        <v>10925</v>
      </c>
      <c r="AB156" s="71">
        <v>53030</v>
      </c>
      <c r="AC156" s="71">
        <v>8904746.333333334</v>
      </c>
      <c r="AD156" s="71">
        <v>3.1984645231257982</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1841</v>
      </c>
      <c r="B157" s="70">
        <v>325</v>
      </c>
      <c r="C157" s="70">
        <v>2</v>
      </c>
      <c r="D157" s="70">
        <v>20</v>
      </c>
      <c r="E157" s="70">
        <v>2005</v>
      </c>
      <c r="F157" s="70" t="s">
        <v>789</v>
      </c>
      <c r="G157" s="70" t="s">
        <v>1839</v>
      </c>
      <c r="H157" s="70" t="s">
        <v>1840</v>
      </c>
      <c r="I157" s="148"/>
      <c r="J157" s="71">
        <v>985.68515716654701</v>
      </c>
      <c r="K157" s="71">
        <v>11.849426719182309</v>
      </c>
      <c r="L157" s="71">
        <v>5.1979483353605662</v>
      </c>
      <c r="M157" s="71">
        <v>112.3441405378896</v>
      </c>
      <c r="N157" s="71">
        <v>108.2039852381468</v>
      </c>
      <c r="O157" s="71">
        <v>64.220966407635743</v>
      </c>
      <c r="P157" s="71">
        <v>52.564619649481713</v>
      </c>
      <c r="Q157" s="71">
        <v>3.2330998850594899</v>
      </c>
      <c r="R157" s="71">
        <v>54.511522246752001</v>
      </c>
      <c r="S157" s="71">
        <v>2.3558584963073561</v>
      </c>
      <c r="T157" s="72"/>
      <c r="U157" s="71">
        <v>23595584</v>
      </c>
      <c r="V157" s="71">
        <v>2378</v>
      </c>
      <c r="W157" s="71">
        <v>52</v>
      </c>
      <c r="X157" s="71">
        <v>16098</v>
      </c>
      <c r="Y157" s="71">
        <v>22589</v>
      </c>
      <c r="Z157" s="71">
        <v>30567</v>
      </c>
      <c r="AA157" s="71">
        <v>10453</v>
      </c>
      <c r="AB157" s="71">
        <v>54878</v>
      </c>
      <c r="AC157" s="71">
        <v>9639234</v>
      </c>
      <c r="AD157" s="71">
        <v>2.3558584963073561</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1842</v>
      </c>
      <c r="B158" s="70">
        <v>326</v>
      </c>
      <c r="C158" s="70">
        <v>3</v>
      </c>
      <c r="D158" s="70">
        <v>20</v>
      </c>
      <c r="E158" s="70">
        <v>2006</v>
      </c>
      <c r="F158" s="70" t="s">
        <v>790</v>
      </c>
      <c r="G158" s="1064" t="s">
        <v>1839</v>
      </c>
      <c r="H158" s="70" t="s">
        <v>1840</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1843</v>
      </c>
      <c r="B159" s="70">
        <v>327</v>
      </c>
      <c r="C159" s="70">
        <v>4</v>
      </c>
      <c r="D159" s="70">
        <v>20</v>
      </c>
      <c r="E159" s="70">
        <v>2007</v>
      </c>
      <c r="F159" s="70" t="s">
        <v>791</v>
      </c>
      <c r="G159" s="1064" t="s">
        <v>1839</v>
      </c>
      <c r="H159" s="70" t="s">
        <v>1840</v>
      </c>
      <c r="I159" s="148"/>
      <c r="J159" s="71">
        <v>935.30365299740356</v>
      </c>
      <c r="K159" s="71">
        <v>9.4143570064320965</v>
      </c>
      <c r="L159" s="71">
        <v>6.6380058576854264</v>
      </c>
      <c r="M159" s="71">
        <v>109.343150161903</v>
      </c>
      <c r="N159" s="71">
        <v>102.86169659905551</v>
      </c>
      <c r="O159" s="71">
        <v>63.863292022527141</v>
      </c>
      <c r="P159" s="71">
        <v>53.878696381001511</v>
      </c>
      <c r="Q159" s="71">
        <v>3.4449611950043999</v>
      </c>
      <c r="R159" s="71">
        <v>52.90769795900961</v>
      </c>
      <c r="S159" s="71">
        <v>3.7832389401892792</v>
      </c>
      <c r="T159" s="72"/>
      <c r="U159" s="71">
        <v>25897594</v>
      </c>
      <c r="V159" s="71">
        <v>2399</v>
      </c>
      <c r="W159" s="71">
        <v>63</v>
      </c>
      <c r="X159" s="71">
        <v>17645</v>
      </c>
      <c r="Y159" s="71">
        <v>23332</v>
      </c>
      <c r="Z159" s="71">
        <v>31599</v>
      </c>
      <c r="AA159" s="71">
        <v>10551</v>
      </c>
      <c r="AB159" s="71">
        <v>55382</v>
      </c>
      <c r="AC159" s="71">
        <v>9624068</v>
      </c>
      <c r="AD159" s="71">
        <v>3.7832389401892792</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1844</v>
      </c>
      <c r="B160" s="70">
        <v>328</v>
      </c>
      <c r="C160" s="70">
        <v>5</v>
      </c>
      <c r="D160" s="70">
        <v>20</v>
      </c>
      <c r="E160" s="70">
        <v>2008</v>
      </c>
      <c r="F160" s="70" t="s">
        <v>792</v>
      </c>
      <c r="G160" s="70" t="s">
        <v>1839</v>
      </c>
      <c r="H160" s="70" t="s">
        <v>1840</v>
      </c>
      <c r="I160" s="148"/>
      <c r="J160" s="71">
        <v>886.45921229378519</v>
      </c>
      <c r="K160" s="71">
        <v>7.4928671096148207</v>
      </c>
      <c r="L160" s="71">
        <v>5.3841326175650739</v>
      </c>
      <c r="M160" s="71">
        <v>112.8085178601622</v>
      </c>
      <c r="N160" s="71">
        <v>106.2931930995327</v>
      </c>
      <c r="O160" s="71">
        <v>62.080501828744339</v>
      </c>
      <c r="P160" s="71">
        <v>52.521720455075943</v>
      </c>
      <c r="Q160" s="71">
        <v>3.4005984763783701</v>
      </c>
      <c r="R160" s="71">
        <v>59.160629933379923</v>
      </c>
      <c r="S160" s="71">
        <v>2.0506555315704338</v>
      </c>
      <c r="T160" s="72"/>
      <c r="U160" s="71">
        <v>27273948</v>
      </c>
      <c r="V160" s="71">
        <v>2399</v>
      </c>
      <c r="W160" s="71">
        <v>63</v>
      </c>
      <c r="X160" s="71">
        <v>17645</v>
      </c>
      <c r="Y160" s="71">
        <v>23573</v>
      </c>
      <c r="Z160" s="71">
        <v>31795</v>
      </c>
      <c r="AA160" s="71">
        <v>10297</v>
      </c>
      <c r="AB160" s="71">
        <v>55568</v>
      </c>
      <c r="AC160" s="71">
        <v>11174629</v>
      </c>
      <c r="AD160" s="71">
        <v>2.0506555315704338</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1845</v>
      </c>
      <c r="B161" s="70">
        <v>329</v>
      </c>
      <c r="C161" s="70">
        <v>6</v>
      </c>
      <c r="D161" s="70">
        <v>20</v>
      </c>
      <c r="E161" s="70">
        <v>2009</v>
      </c>
      <c r="F161" s="70" t="s">
        <v>176</v>
      </c>
      <c r="G161" s="70" t="s">
        <v>1839</v>
      </c>
      <c r="H161" s="70" t="s">
        <v>1840</v>
      </c>
      <c r="I161" s="148"/>
      <c r="J161" s="71">
        <v>1110.398602601485</v>
      </c>
      <c r="K161" s="71">
        <v>7.567480033848593</v>
      </c>
      <c r="L161" s="71">
        <v>4.2959937275525428</v>
      </c>
      <c r="M161" s="71">
        <v>111.3325801123235</v>
      </c>
      <c r="N161" s="71">
        <v>93.911938455002854</v>
      </c>
      <c r="O161" s="71">
        <v>63.282797973053633</v>
      </c>
      <c r="P161" s="71">
        <v>49.774001007600553</v>
      </c>
      <c r="Q161" s="71">
        <v>3.2470462657455901</v>
      </c>
      <c r="R161" s="71">
        <v>43.535976019379177</v>
      </c>
      <c r="S161" s="71">
        <v>3.0601717215852129</v>
      </c>
      <c r="T161" s="72"/>
      <c r="U161" s="71">
        <v>26344987</v>
      </c>
      <c r="V161" s="71">
        <v>2482</v>
      </c>
      <c r="W161" s="71">
        <v>75</v>
      </c>
      <c r="X161" s="71">
        <v>19049</v>
      </c>
      <c r="Y161" s="71">
        <v>23844</v>
      </c>
      <c r="Z161" s="71">
        <v>31991</v>
      </c>
      <c r="AA161" s="71">
        <v>10018</v>
      </c>
      <c r="AB161" s="71">
        <v>55698</v>
      </c>
      <c r="AC161" s="71">
        <v>8022534</v>
      </c>
      <c r="AD161" s="71">
        <v>3.0601717215852129</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261.71300000000002</v>
      </c>
      <c r="BK161" s="71">
        <v>22</v>
      </c>
      <c r="BL161" s="71">
        <v>20.927</v>
      </c>
      <c r="BM161" s="71">
        <v>0</v>
      </c>
      <c r="BN161" s="72"/>
      <c r="BO161" s="71">
        <v>0</v>
      </c>
      <c r="BP161" s="71">
        <v>0</v>
      </c>
      <c r="BQ161" s="71">
        <v>4</v>
      </c>
      <c r="BR161" s="71">
        <v>1</v>
      </c>
      <c r="BS161" s="71">
        <v>2</v>
      </c>
      <c r="BT161" s="71">
        <v>0</v>
      </c>
      <c r="BU161"/>
      <c r="BV161" s="70">
        <v>295.91199999999998</v>
      </c>
      <c r="BW161" s="70">
        <v>0</v>
      </c>
      <c r="BX161" s="70">
        <v>8.7279999999999998</v>
      </c>
      <c r="BY161" s="70">
        <v>0</v>
      </c>
      <c r="BZ161" s="70">
        <v>0</v>
      </c>
      <c r="CA161" s="70">
        <v>0</v>
      </c>
      <c r="CB161" s="70">
        <v>0</v>
      </c>
      <c r="CC161" s="70">
        <v>0</v>
      </c>
      <c r="CD161" s="70">
        <v>0</v>
      </c>
    </row>
    <row r="162" spans="1:82">
      <c r="A162" s="70" t="s">
        <v>1846</v>
      </c>
      <c r="B162" s="70">
        <v>330</v>
      </c>
      <c r="C162" s="70">
        <v>7</v>
      </c>
      <c r="D162" s="70">
        <v>20</v>
      </c>
      <c r="E162" s="70">
        <v>2010</v>
      </c>
      <c r="F162" s="70" t="s">
        <v>177</v>
      </c>
      <c r="G162" s="70" t="s">
        <v>1839</v>
      </c>
      <c r="H162" s="70" t="s">
        <v>1840</v>
      </c>
      <c r="I162" s="148"/>
      <c r="J162" s="71">
        <v>1126.162050190409</v>
      </c>
      <c r="K162" s="71">
        <v>9.409109517654807</v>
      </c>
      <c r="L162" s="71">
        <v>3.9795869704397862</v>
      </c>
      <c r="M162" s="71">
        <v>127.3299358003613</v>
      </c>
      <c r="N162" s="71">
        <v>115.066100487939</v>
      </c>
      <c r="O162" s="71">
        <v>63.610328820522973</v>
      </c>
      <c r="P162" s="71">
        <v>50.671796921621983</v>
      </c>
      <c r="Q162" s="71">
        <v>3.3988905247534298</v>
      </c>
      <c r="R162" s="71">
        <v>44.784675558117797</v>
      </c>
      <c r="S162" s="71">
        <v>4.6091763702432038</v>
      </c>
      <c r="T162" s="72"/>
      <c r="U162" s="71">
        <v>28431282</v>
      </c>
      <c r="V162" s="71">
        <v>2482</v>
      </c>
      <c r="W162" s="71">
        <v>75</v>
      </c>
      <c r="X162" s="71">
        <v>19049</v>
      </c>
      <c r="Y162" s="71">
        <v>24036</v>
      </c>
      <c r="Z162" s="71">
        <v>32306</v>
      </c>
      <c r="AA162" s="71">
        <v>9944</v>
      </c>
      <c r="AB162" s="71">
        <v>55867</v>
      </c>
      <c r="AC162" s="71">
        <v>7820683.666666667</v>
      </c>
      <c r="AD162" s="71">
        <v>4.6091763702432038</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294.54599999999999</v>
      </c>
      <c r="BK162" s="71">
        <v>28.6</v>
      </c>
      <c r="BL162" s="71">
        <v>12.36</v>
      </c>
      <c r="BM162" s="71">
        <v>0</v>
      </c>
      <c r="BN162" s="72"/>
      <c r="BO162" s="71">
        <v>0</v>
      </c>
      <c r="BP162" s="71">
        <v>0</v>
      </c>
      <c r="BQ162" s="71">
        <v>7</v>
      </c>
      <c r="BR162" s="71">
        <v>1</v>
      </c>
      <c r="BS162" s="71">
        <v>1</v>
      </c>
      <c r="BT162" s="71">
        <v>0</v>
      </c>
      <c r="BU162"/>
      <c r="BV162" s="70">
        <v>335.50599999999997</v>
      </c>
      <c r="BW162" s="70">
        <v>0</v>
      </c>
      <c r="BX162" s="70">
        <v>0</v>
      </c>
      <c r="BY162" s="70">
        <v>0</v>
      </c>
      <c r="BZ162" s="70">
        <v>0</v>
      </c>
      <c r="CA162" s="70">
        <v>0</v>
      </c>
      <c r="CB162" s="70">
        <v>0</v>
      </c>
      <c r="CC162" s="70">
        <v>0</v>
      </c>
      <c r="CD162" s="70">
        <v>0</v>
      </c>
    </row>
    <row r="163" spans="1:82">
      <c r="A163" s="70" t="s">
        <v>1847</v>
      </c>
      <c r="B163" s="70">
        <v>331</v>
      </c>
      <c r="C163" s="70">
        <v>8</v>
      </c>
      <c r="D163" s="70">
        <v>20</v>
      </c>
      <c r="E163" s="70">
        <v>2011</v>
      </c>
      <c r="F163" s="70" t="s">
        <v>178</v>
      </c>
      <c r="G163" s="70" t="s">
        <v>1839</v>
      </c>
      <c r="H163" s="70" t="s">
        <v>1840</v>
      </c>
      <c r="I163" s="148"/>
      <c r="J163" s="71">
        <v>948.40620724779569</v>
      </c>
      <c r="K163" s="71">
        <v>12.501271325454169</v>
      </c>
      <c r="L163" s="71">
        <v>3.8905345382412588</v>
      </c>
      <c r="M163" s="71">
        <v>116.6924482702963</v>
      </c>
      <c r="N163" s="71">
        <v>110.1778489676351</v>
      </c>
      <c r="O163" s="71">
        <v>63.209779623741731</v>
      </c>
      <c r="P163" s="71">
        <v>49.677567233721419</v>
      </c>
      <c r="Q163" s="71">
        <v>3.9280195608754398</v>
      </c>
      <c r="R163" s="71">
        <v>42.953661363019393</v>
      </c>
      <c r="S163" s="71">
        <v>5.0377842503425647</v>
      </c>
      <c r="T163" s="72"/>
      <c r="U163" s="71">
        <v>25214496</v>
      </c>
      <c r="V163" s="71">
        <v>2482</v>
      </c>
      <c r="W163" s="71">
        <v>75</v>
      </c>
      <c r="X163" s="71">
        <v>19049</v>
      </c>
      <c r="Y163" s="71">
        <v>24222</v>
      </c>
      <c r="Z163" s="71">
        <v>32800</v>
      </c>
      <c r="AA163" s="71">
        <v>10039</v>
      </c>
      <c r="AB163" s="71">
        <v>55973</v>
      </c>
      <c r="AC163" s="71">
        <v>7488530.666666667</v>
      </c>
      <c r="AD163" s="71">
        <v>5.0377842503425647</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305.51299999999998</v>
      </c>
      <c r="BK163" s="71">
        <v>48.697000000000003</v>
      </c>
      <c r="BL163" s="71">
        <v>16.099</v>
      </c>
      <c r="BM163" s="71">
        <v>0</v>
      </c>
      <c r="BN163" s="72"/>
      <c r="BO163" s="71">
        <v>0</v>
      </c>
      <c r="BP163" s="71">
        <v>0</v>
      </c>
      <c r="BQ163" s="71">
        <v>7</v>
      </c>
      <c r="BR163" s="71">
        <v>1</v>
      </c>
      <c r="BS163" s="71">
        <v>1</v>
      </c>
      <c r="BT163" s="71">
        <v>0</v>
      </c>
      <c r="BU163"/>
      <c r="BV163" s="70">
        <v>354.21</v>
      </c>
      <c r="BW163" s="70">
        <v>0</v>
      </c>
      <c r="BX163" s="70">
        <v>16.099</v>
      </c>
      <c r="BY163" s="70">
        <v>0</v>
      </c>
      <c r="BZ163" s="70">
        <v>0</v>
      </c>
      <c r="CA163" s="70">
        <v>0</v>
      </c>
      <c r="CB163" s="70">
        <v>0</v>
      </c>
      <c r="CC163" s="70">
        <v>0</v>
      </c>
      <c r="CD163" s="70">
        <v>0</v>
      </c>
    </row>
    <row r="164" spans="1:82">
      <c r="A164" s="70" t="s">
        <v>1848</v>
      </c>
      <c r="B164" s="70">
        <v>332</v>
      </c>
      <c r="C164" s="70">
        <v>9</v>
      </c>
      <c r="D164" s="70">
        <v>20</v>
      </c>
      <c r="E164" s="70">
        <v>2012</v>
      </c>
      <c r="F164" s="70" t="s">
        <v>179</v>
      </c>
      <c r="G164" s="70" t="s">
        <v>1839</v>
      </c>
      <c r="H164" s="70" t="s">
        <v>1840</v>
      </c>
      <c r="I164" s="148"/>
      <c r="J164" s="71">
        <v>973.05726536029624</v>
      </c>
      <c r="K164" s="71">
        <v>12.077985746571549</v>
      </c>
      <c r="L164" s="71">
        <v>3.806877220620692</v>
      </c>
      <c r="M164" s="71">
        <v>117.3740020789553</v>
      </c>
      <c r="N164" s="71">
        <v>118.389498262367</v>
      </c>
      <c r="O164" s="71">
        <v>64.173111585425019</v>
      </c>
      <c r="P164" s="71">
        <v>50.418056270719255</v>
      </c>
      <c r="Q164" s="71">
        <v>4.2859368834413702</v>
      </c>
      <c r="R164" s="71">
        <v>40.462416673521467</v>
      </c>
      <c r="S164" s="71">
        <v>3.004005913070201</v>
      </c>
      <c r="T164" s="72"/>
      <c r="U164" s="71">
        <v>26010267</v>
      </c>
      <c r="V164" s="71">
        <v>2482</v>
      </c>
      <c r="W164" s="71">
        <v>75</v>
      </c>
      <c r="X164" s="71">
        <v>19049</v>
      </c>
      <c r="Y164" s="71">
        <v>24437</v>
      </c>
      <c r="Z164" s="71">
        <v>33564</v>
      </c>
      <c r="AA164" s="71">
        <v>10131</v>
      </c>
      <c r="AB164" s="71">
        <v>56212</v>
      </c>
      <c r="AC164" s="71">
        <v>6871498</v>
      </c>
      <c r="AD164" s="71">
        <v>3.004005913070201</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277.17500000000001</v>
      </c>
      <c r="BK164" s="71">
        <v>55.79</v>
      </c>
      <c r="BL164" s="71">
        <v>17.545999999999999</v>
      </c>
      <c r="BM164" s="71">
        <v>0</v>
      </c>
      <c r="BN164" s="72"/>
      <c r="BO164" s="71">
        <v>0</v>
      </c>
      <c r="BP164" s="71">
        <v>0</v>
      </c>
      <c r="BQ164" s="71">
        <v>6</v>
      </c>
      <c r="BR164" s="71">
        <v>1</v>
      </c>
      <c r="BS164" s="71">
        <v>2</v>
      </c>
      <c r="BT164" s="71">
        <v>0</v>
      </c>
      <c r="BU164"/>
      <c r="BV164" s="70">
        <v>339.755</v>
      </c>
      <c r="BW164" s="70">
        <v>0</v>
      </c>
      <c r="BX164" s="70">
        <v>7.6369999999999996</v>
      </c>
      <c r="BY164" s="70">
        <v>0</v>
      </c>
      <c r="BZ164" s="70">
        <v>0</v>
      </c>
      <c r="CA164" s="70">
        <v>0</v>
      </c>
      <c r="CB164" s="70">
        <v>0</v>
      </c>
      <c r="CC164" s="70">
        <v>3.1190000000000002</v>
      </c>
      <c r="CD164" s="70">
        <v>0</v>
      </c>
    </row>
    <row r="165" spans="1:82">
      <c r="A165" s="70" t="s">
        <v>1849</v>
      </c>
      <c r="B165" s="70">
        <v>333</v>
      </c>
      <c r="C165" s="70">
        <v>10</v>
      </c>
      <c r="D165" s="70">
        <v>20</v>
      </c>
      <c r="E165" s="70">
        <v>2013</v>
      </c>
      <c r="F165" s="70" t="s">
        <v>180</v>
      </c>
      <c r="G165" s="70" t="s">
        <v>1839</v>
      </c>
      <c r="H165" s="70" t="s">
        <v>1840</v>
      </c>
      <c r="I165" s="148"/>
      <c r="J165" s="71">
        <v>878.71932488035031</v>
      </c>
      <c r="K165" s="71">
        <v>7.9799957647006634</v>
      </c>
      <c r="L165" s="71">
        <v>3.7639205036353629</v>
      </c>
      <c r="M165" s="71">
        <v>113.49069582051391</v>
      </c>
      <c r="N165" s="71">
        <v>122.4320039187041</v>
      </c>
      <c r="O165" s="71">
        <v>62.030679779344567</v>
      </c>
      <c r="P165" s="71">
        <v>51.267419909803671</v>
      </c>
      <c r="Q165" s="71">
        <v>4.3624292357382899</v>
      </c>
      <c r="R165" s="71">
        <v>40.418677604745753</v>
      </c>
      <c r="S165" s="71">
        <v>3.6809333116909362</v>
      </c>
      <c r="T165" s="72"/>
      <c r="U165" s="71">
        <v>26275419</v>
      </c>
      <c r="V165" s="71">
        <v>2482</v>
      </c>
      <c r="W165" s="71">
        <v>75</v>
      </c>
      <c r="X165" s="71">
        <v>19049</v>
      </c>
      <c r="Y165" s="71">
        <v>24557</v>
      </c>
      <c r="Z165" s="71">
        <v>33892</v>
      </c>
      <c r="AA165" s="71">
        <v>10263</v>
      </c>
      <c r="AB165" s="71">
        <v>56395</v>
      </c>
      <c r="AC165" s="71">
        <v>6700277.333333333</v>
      </c>
      <c r="AD165" s="71">
        <v>3.6809333116909362</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329.65300000000002</v>
      </c>
      <c r="BK165" s="71">
        <v>47.088000000000001</v>
      </c>
      <c r="BL165" s="71">
        <v>20.039000000000001</v>
      </c>
      <c r="BM165" s="71">
        <v>0</v>
      </c>
      <c r="BN165" s="72"/>
      <c r="BO165" s="71">
        <v>0</v>
      </c>
      <c r="BP165" s="71">
        <v>0</v>
      </c>
      <c r="BQ165" s="71">
        <v>7</v>
      </c>
      <c r="BR165" s="71">
        <v>1</v>
      </c>
      <c r="BS165" s="71">
        <v>2</v>
      </c>
      <c r="BT165" s="71">
        <v>0</v>
      </c>
      <c r="BU165"/>
      <c r="BV165" s="70">
        <v>382.41899999999998</v>
      </c>
      <c r="BW165" s="70">
        <v>0</v>
      </c>
      <c r="BX165" s="70">
        <v>10.273999999999999</v>
      </c>
      <c r="BY165" s="70">
        <v>0</v>
      </c>
      <c r="BZ165" s="70">
        <v>0</v>
      </c>
      <c r="CA165" s="70">
        <v>0</v>
      </c>
      <c r="CB165" s="70">
        <v>0</v>
      </c>
      <c r="CC165" s="70">
        <v>4.0869999999999997</v>
      </c>
      <c r="CD165" s="70">
        <v>0</v>
      </c>
    </row>
    <row r="166" spans="1:82">
      <c r="A166" s="70" t="s">
        <v>1850</v>
      </c>
      <c r="B166" s="70">
        <v>334</v>
      </c>
      <c r="C166" s="70">
        <v>11</v>
      </c>
      <c r="D166" s="70">
        <v>20</v>
      </c>
      <c r="E166" s="70">
        <v>2014</v>
      </c>
      <c r="F166" s="70" t="s">
        <v>181</v>
      </c>
      <c r="G166" s="70" t="s">
        <v>1839</v>
      </c>
      <c r="H166" s="70" t="s">
        <v>1840</v>
      </c>
      <c r="I166" s="148"/>
      <c r="J166" s="71">
        <v>989.27258347725945</v>
      </c>
      <c r="K166" s="71">
        <v>6.0175166800597006</v>
      </c>
      <c r="L166" s="71">
        <v>3.890922795594093</v>
      </c>
      <c r="M166" s="71">
        <v>114.52518434656641</v>
      </c>
      <c r="N166" s="71">
        <v>117.3688516143194</v>
      </c>
      <c r="O166" s="71">
        <v>59.082020402955031</v>
      </c>
      <c r="P166" s="71">
        <v>52.934850935821409</v>
      </c>
      <c r="Q166" s="71">
        <v>4.1769560084850603</v>
      </c>
      <c r="R166" s="71">
        <v>36.736576523148123</v>
      </c>
      <c r="S166" s="71">
        <v>3.9453726250102861</v>
      </c>
      <c r="T166" s="72"/>
      <c r="U166" s="71">
        <v>28749408</v>
      </c>
      <c r="V166" s="71">
        <v>1882</v>
      </c>
      <c r="W166" s="71">
        <v>93</v>
      </c>
      <c r="X166" s="71">
        <v>19392</v>
      </c>
      <c r="Y166" s="71">
        <v>24644</v>
      </c>
      <c r="Z166" s="71">
        <v>33999</v>
      </c>
      <c r="AA166" s="71">
        <v>10542</v>
      </c>
      <c r="AB166" s="71">
        <v>56280</v>
      </c>
      <c r="AC166" s="71">
        <v>6109037.666666667</v>
      </c>
      <c r="AD166" s="71">
        <v>3.9453726250102861</v>
      </c>
      <c r="AE166" s="72"/>
      <c r="AF166" s="71"/>
      <c r="AG166" s="71"/>
      <c r="AH166" s="71"/>
      <c r="AI166" s="71"/>
      <c r="AJ166" s="71"/>
      <c r="AK166" s="71"/>
      <c r="AL166" s="71"/>
      <c r="AM166" s="71"/>
      <c r="AN166" s="71"/>
      <c r="AO166" s="71"/>
      <c r="AP166" s="71"/>
      <c r="AQ166" s="72"/>
      <c r="AR166" s="71">
        <v>1448</v>
      </c>
      <c r="AS166" s="71">
        <v>180</v>
      </c>
      <c r="AT166" s="71">
        <v>0</v>
      </c>
      <c r="AU166" s="71">
        <v>0</v>
      </c>
      <c r="AV166" s="71">
        <v>0</v>
      </c>
      <c r="AW166" s="71">
        <v>0</v>
      </c>
      <c r="AX166" s="71"/>
      <c r="AY166" s="72"/>
      <c r="AZ166" s="71">
        <v>6088.076</v>
      </c>
      <c r="BA166" s="71">
        <v>8378.5999999999985</v>
      </c>
      <c r="BB166" s="71">
        <v>0</v>
      </c>
      <c r="BC166" s="71">
        <v>0</v>
      </c>
      <c r="BD166" s="71">
        <v>0</v>
      </c>
      <c r="BE166" s="71">
        <v>0</v>
      </c>
      <c r="BF166" s="71"/>
      <c r="BG166" s="72"/>
      <c r="BH166" s="71">
        <v>0</v>
      </c>
      <c r="BI166" s="71">
        <v>0</v>
      </c>
      <c r="BJ166" s="71">
        <v>330.71800000000002</v>
      </c>
      <c r="BK166" s="71">
        <v>26.748999999999999</v>
      </c>
      <c r="BL166" s="71">
        <v>19.979999999999997</v>
      </c>
      <c r="BM166" s="71">
        <v>0</v>
      </c>
      <c r="BN166" s="72"/>
      <c r="BO166" s="71">
        <v>0</v>
      </c>
      <c r="BP166" s="71">
        <v>0</v>
      </c>
      <c r="BQ166" s="71">
        <v>7</v>
      </c>
      <c r="BR166" s="71">
        <v>1</v>
      </c>
      <c r="BS166" s="71">
        <v>2</v>
      </c>
      <c r="BT166" s="71">
        <v>0</v>
      </c>
      <c r="BU166"/>
      <c r="BV166" s="70">
        <v>362.62599999999998</v>
      </c>
      <c r="BW166" s="70">
        <v>0</v>
      </c>
      <c r="BX166" s="70">
        <v>11.11</v>
      </c>
      <c r="BY166" s="70">
        <v>0</v>
      </c>
      <c r="BZ166" s="70">
        <v>0</v>
      </c>
      <c r="CA166" s="70">
        <v>0</v>
      </c>
      <c r="CB166" s="70">
        <v>0</v>
      </c>
      <c r="CC166" s="70">
        <v>3.7109999999999999</v>
      </c>
      <c r="CD166" s="70">
        <v>0</v>
      </c>
    </row>
    <row r="167" spans="1:82">
      <c r="A167" s="70" t="s">
        <v>1851</v>
      </c>
      <c r="B167" s="70">
        <v>335</v>
      </c>
      <c r="C167" s="70">
        <v>12</v>
      </c>
      <c r="D167" s="70">
        <v>20</v>
      </c>
      <c r="E167" s="70">
        <v>2015</v>
      </c>
      <c r="F167" s="70" t="s">
        <v>182</v>
      </c>
      <c r="G167" s="70" t="s">
        <v>1839</v>
      </c>
      <c r="H167" s="70" t="s">
        <v>1840</v>
      </c>
      <c r="I167" s="148"/>
      <c r="J167" s="71">
        <v>1136.5103055901909</v>
      </c>
      <c r="K167" s="71">
        <v>5.6798070924178568</v>
      </c>
      <c r="L167" s="71">
        <v>3.8989637358058791</v>
      </c>
      <c r="M167" s="71">
        <v>115.6955884136753</v>
      </c>
      <c r="N167" s="71">
        <v>106.31731757024789</v>
      </c>
      <c r="O167" s="71">
        <v>59.329521867707655</v>
      </c>
      <c r="P167" s="71">
        <v>52.695255974059727</v>
      </c>
      <c r="Q167" s="71">
        <v>4.1109122597827703</v>
      </c>
      <c r="R167" s="71">
        <v>37.751535456649847</v>
      </c>
      <c r="S167" s="71">
        <v>2.7054540982860811</v>
      </c>
      <c r="T167" s="72"/>
      <c r="U167" s="71">
        <v>32391848</v>
      </c>
      <c r="V167" s="71">
        <v>1882</v>
      </c>
      <c r="W167" s="71">
        <v>93</v>
      </c>
      <c r="X167" s="71">
        <v>19392</v>
      </c>
      <c r="Y167" s="71">
        <v>25086</v>
      </c>
      <c r="Z167" s="71">
        <v>34470</v>
      </c>
      <c r="AA167" s="71">
        <v>10486</v>
      </c>
      <c r="AB167" s="71">
        <v>56582</v>
      </c>
      <c r="AC167" s="71">
        <v>6453009</v>
      </c>
      <c r="AD167" s="71">
        <v>2.7054540982860811</v>
      </c>
      <c r="AE167" s="72"/>
      <c r="AF167" s="71">
        <v>331997544.31865042</v>
      </c>
      <c r="AG167" s="71">
        <v>3747185.8437441462</v>
      </c>
      <c r="AH167" s="71">
        <v>577683.23987713514</v>
      </c>
      <c r="AI167" s="71">
        <v>119556070.47556479</v>
      </c>
      <c r="AJ167" s="71">
        <v>136227929.57416961</v>
      </c>
      <c r="AK167" s="71">
        <v>0</v>
      </c>
      <c r="AL167" s="71">
        <v>0</v>
      </c>
      <c r="AM167" s="71">
        <v>7754325.7474370003</v>
      </c>
      <c r="AN167" s="71">
        <v>0</v>
      </c>
      <c r="AO167" s="71">
        <v>0</v>
      </c>
      <c r="AP167" s="71">
        <v>599860739.1994431</v>
      </c>
      <c r="AQ167" s="72"/>
      <c r="AR167" s="71">
        <v>1594</v>
      </c>
      <c r="AS167" s="71">
        <v>254</v>
      </c>
      <c r="AT167" s="71">
        <v>0</v>
      </c>
      <c r="AU167" s="71">
        <v>0</v>
      </c>
      <c r="AV167" s="71">
        <v>0</v>
      </c>
      <c r="AW167" s="71">
        <v>0</v>
      </c>
      <c r="AX167" s="71"/>
      <c r="AY167" s="72"/>
      <c r="AZ167" s="71">
        <v>6763.43</v>
      </c>
      <c r="BA167" s="71">
        <v>10216.1</v>
      </c>
      <c r="BB167" s="71">
        <v>0</v>
      </c>
      <c r="BC167" s="71">
        <v>0</v>
      </c>
      <c r="BD167" s="71">
        <v>0</v>
      </c>
      <c r="BE167" s="71">
        <v>0</v>
      </c>
      <c r="BF167" s="71"/>
      <c r="BG167" s="72"/>
      <c r="BH167" s="71">
        <v>0</v>
      </c>
      <c r="BI167" s="71">
        <v>0</v>
      </c>
      <c r="BJ167" s="71">
        <v>304.29899999999998</v>
      </c>
      <c r="BK167" s="71">
        <v>26.036999999999999</v>
      </c>
      <c r="BL167" s="71">
        <v>8.3260000000000005</v>
      </c>
      <c r="BM167" s="71">
        <v>0</v>
      </c>
      <c r="BN167" s="72"/>
      <c r="BO167" s="71">
        <v>0</v>
      </c>
      <c r="BP167" s="71">
        <v>0</v>
      </c>
      <c r="BQ167" s="71">
        <v>6</v>
      </c>
      <c r="BR167" s="71">
        <v>1</v>
      </c>
      <c r="BS167" s="71">
        <v>1</v>
      </c>
      <c r="BT167" s="71">
        <v>0</v>
      </c>
      <c r="BU167"/>
      <c r="BV167" s="70">
        <v>338.66199999999998</v>
      </c>
      <c r="BW167" s="70">
        <v>0</v>
      </c>
      <c r="BX167" s="70">
        <v>0</v>
      </c>
      <c r="BY167" s="70">
        <v>0</v>
      </c>
      <c r="BZ167" s="70">
        <v>0</v>
      </c>
      <c r="CA167" s="70">
        <v>0</v>
      </c>
      <c r="CB167" s="70">
        <v>0</v>
      </c>
      <c r="CC167" s="70">
        <v>0</v>
      </c>
      <c r="CD167" s="70">
        <v>0</v>
      </c>
    </row>
    <row r="168" spans="1:82">
      <c r="A168" s="70" t="s">
        <v>1852</v>
      </c>
      <c r="B168" s="70">
        <v>336</v>
      </c>
      <c r="C168" s="70">
        <v>13</v>
      </c>
      <c r="D168" s="70">
        <v>20</v>
      </c>
      <c r="E168" s="70">
        <v>2016</v>
      </c>
      <c r="F168" s="70" t="s">
        <v>155</v>
      </c>
      <c r="G168" s="70" t="s">
        <v>1839</v>
      </c>
      <c r="H168" s="70" t="s">
        <v>1840</v>
      </c>
      <c r="I168" s="148"/>
      <c r="J168" s="71">
        <v>1103.0682968197439</v>
      </c>
      <c r="K168" s="71">
        <v>5.3877904799769913</v>
      </c>
      <c r="L168" s="71">
        <v>4.342610728107366</v>
      </c>
      <c r="M168" s="71">
        <v>101.86206742030234</v>
      </c>
      <c r="N168" s="71">
        <v>102.56296776617035</v>
      </c>
      <c r="O168" s="71">
        <v>58.869199567811521</v>
      </c>
      <c r="P168" s="71">
        <v>52.095216576999015</v>
      </c>
      <c r="Q168" s="71">
        <v>4.0058954595868244</v>
      </c>
      <c r="R168" s="71">
        <v>37.063202475032867</v>
      </c>
      <c r="S168" s="71">
        <v>4.1551592179878654</v>
      </c>
      <c r="T168" s="72"/>
      <c r="U168" s="71">
        <v>28270636</v>
      </c>
      <c r="V168" s="71">
        <v>1882</v>
      </c>
      <c r="W168" s="71">
        <v>93</v>
      </c>
      <c r="X168" s="71">
        <v>19392</v>
      </c>
      <c r="Y168" s="71">
        <v>25428</v>
      </c>
      <c r="Z168" s="71">
        <v>34623</v>
      </c>
      <c r="AA168" s="71">
        <v>10722</v>
      </c>
      <c r="AB168" s="71">
        <v>56715</v>
      </c>
      <c r="AC168" s="71">
        <v>6330030.1518415576</v>
      </c>
      <c r="AD168" s="71">
        <v>4.1551592179878654</v>
      </c>
      <c r="AE168" s="72"/>
      <c r="AF168" s="71">
        <v>328550041.61087948</v>
      </c>
      <c r="AG168" s="71">
        <v>3483774.7508555418</v>
      </c>
      <c r="AH168" s="71">
        <v>553310.94963131496</v>
      </c>
      <c r="AI168" s="71">
        <v>119300925.8226217</v>
      </c>
      <c r="AJ168" s="71">
        <v>128707675.519706</v>
      </c>
      <c r="AK168" s="71">
        <v>0</v>
      </c>
      <c r="AL168" s="71">
        <v>0</v>
      </c>
      <c r="AM168" s="71">
        <v>7778591.3504432449</v>
      </c>
      <c r="AN168" s="71">
        <v>0</v>
      </c>
      <c r="AO168" s="71">
        <v>0</v>
      </c>
      <c r="AP168" s="71">
        <v>588374320.00413728</v>
      </c>
      <c r="AQ168" s="72"/>
      <c r="AR168" s="71">
        <v>1714</v>
      </c>
      <c r="AS168" s="71">
        <v>287</v>
      </c>
      <c r="AT168" s="71">
        <v>0</v>
      </c>
      <c r="AU168" s="71">
        <v>0</v>
      </c>
      <c r="AV168" s="71">
        <v>0</v>
      </c>
      <c r="AW168" s="71">
        <v>0</v>
      </c>
      <c r="AX168" s="71"/>
      <c r="AY168" s="72"/>
      <c r="AZ168" s="71">
        <v>7359.11</v>
      </c>
      <c r="BA168" s="71">
        <v>12325</v>
      </c>
      <c r="BB168" s="71">
        <v>0</v>
      </c>
      <c r="BC168" s="71">
        <v>0</v>
      </c>
      <c r="BD168" s="71">
        <v>0</v>
      </c>
      <c r="BE168" s="71">
        <v>0</v>
      </c>
      <c r="BF168" s="71"/>
      <c r="BG168" s="72"/>
      <c r="BH168" s="71">
        <v>0</v>
      </c>
      <c r="BI168" s="71">
        <v>0</v>
      </c>
      <c r="BJ168" s="71">
        <v>297.79000000000002</v>
      </c>
      <c r="BK168" s="71">
        <v>19.943999999999999</v>
      </c>
      <c r="BL168" s="71">
        <v>21.474</v>
      </c>
      <c r="BM168" s="71">
        <v>0</v>
      </c>
      <c r="BN168" s="72"/>
      <c r="BO168" s="71">
        <v>0</v>
      </c>
      <c r="BP168" s="71">
        <v>0</v>
      </c>
      <c r="BQ168" s="71">
        <v>5</v>
      </c>
      <c r="BR168" s="71">
        <v>1</v>
      </c>
      <c r="BS168" s="71">
        <v>2</v>
      </c>
      <c r="BT168" s="71">
        <v>0</v>
      </c>
      <c r="BU168"/>
      <c r="BV168" s="70">
        <v>322.76400000000001</v>
      </c>
      <c r="BW168" s="70">
        <v>0</v>
      </c>
      <c r="BX168" s="70">
        <v>13.263</v>
      </c>
      <c r="BY168" s="70">
        <v>0</v>
      </c>
      <c r="BZ168" s="70">
        <v>0</v>
      </c>
      <c r="CA168" s="70">
        <v>0</v>
      </c>
      <c r="CB168" s="70">
        <v>0</v>
      </c>
      <c r="CC168" s="70">
        <v>3.181</v>
      </c>
      <c r="CD168" s="70">
        <v>0</v>
      </c>
    </row>
    <row r="169" spans="1:82">
      <c r="A169" s="70" t="s">
        <v>1853</v>
      </c>
      <c r="B169" s="70">
        <v>337</v>
      </c>
      <c r="C169" s="70">
        <v>14</v>
      </c>
      <c r="D169" s="70">
        <v>20</v>
      </c>
      <c r="E169" s="70">
        <v>2017</v>
      </c>
      <c r="F169" s="70" t="s">
        <v>156</v>
      </c>
      <c r="G169" s="70" t="s">
        <v>1839</v>
      </c>
      <c r="H169" s="70" t="s">
        <v>1840</v>
      </c>
      <c r="I169" s="148"/>
      <c r="J169" s="71">
        <v>1083.9464787746629</v>
      </c>
      <c r="K169" s="71">
        <v>6.0917904872485167</v>
      </c>
      <c r="L169" s="71">
        <v>3.9855737843808017</v>
      </c>
      <c r="M169" s="71">
        <v>98.894072570473298</v>
      </c>
      <c r="N169" s="71">
        <v>105.60477612508122</v>
      </c>
      <c r="O169" s="71">
        <v>58.425411521588316</v>
      </c>
      <c r="P169" s="71">
        <v>52.42664026469987</v>
      </c>
      <c r="Q169" s="71">
        <v>3.91190300729731</v>
      </c>
      <c r="R169" s="71">
        <v>36.613379006847353</v>
      </c>
      <c r="S169" s="71">
        <v>3.9897328863936585</v>
      </c>
      <c r="T169" s="72"/>
      <c r="U169" s="71">
        <v>29921753</v>
      </c>
      <c r="V169" s="71">
        <v>1882</v>
      </c>
      <c r="W169" s="71">
        <v>93</v>
      </c>
      <c r="X169" s="71">
        <v>19392</v>
      </c>
      <c r="Y169" s="71">
        <v>25919</v>
      </c>
      <c r="Z169" s="71">
        <v>34932</v>
      </c>
      <c r="AA169" s="71">
        <v>10859</v>
      </c>
      <c r="AB169" s="71">
        <v>57273</v>
      </c>
      <c r="AC169" s="71">
        <v>6377281.3333333312</v>
      </c>
      <c r="AD169" s="71">
        <v>3.989732886393659</v>
      </c>
      <c r="AE169" s="72"/>
      <c r="AF169" s="71">
        <v>322507218.4093644</v>
      </c>
      <c r="AG169" s="71">
        <v>4363069.2257241998</v>
      </c>
      <c r="AH169" s="71">
        <v>668635.85694906581</v>
      </c>
      <c r="AI169" s="71">
        <v>122435427.27793831</v>
      </c>
      <c r="AJ169" s="71">
        <v>136402079.53900129</v>
      </c>
      <c r="AK169" s="71">
        <v>0</v>
      </c>
      <c r="AL169" s="71">
        <v>0</v>
      </c>
      <c r="AM169" s="71">
        <v>7867413.44283335</v>
      </c>
      <c r="AN169" s="71">
        <v>0</v>
      </c>
      <c r="AO169" s="71">
        <v>0</v>
      </c>
      <c r="AP169" s="71">
        <v>594243843.75181055</v>
      </c>
      <c r="AQ169" s="72"/>
      <c r="AR169" s="71">
        <v>1854</v>
      </c>
      <c r="AS169" s="71">
        <v>309</v>
      </c>
      <c r="AT169" s="71">
        <v>0</v>
      </c>
      <c r="AU169" s="71">
        <v>0</v>
      </c>
      <c r="AV169" s="71">
        <v>0</v>
      </c>
      <c r="AW169" s="71">
        <v>0</v>
      </c>
      <c r="AX169" s="71"/>
      <c r="AY169" s="72"/>
      <c r="AZ169" s="71">
        <v>8054.3099999999986</v>
      </c>
      <c r="BA169" s="71">
        <v>12732.3</v>
      </c>
      <c r="BB169" s="71">
        <v>0</v>
      </c>
      <c r="BC169" s="71">
        <v>0</v>
      </c>
      <c r="BD169" s="71">
        <v>0</v>
      </c>
      <c r="BE169" s="71">
        <v>0</v>
      </c>
      <c r="BF169" s="71"/>
      <c r="BG169" s="72"/>
      <c r="BH169" s="71">
        <v>0</v>
      </c>
      <c r="BI169" s="71">
        <v>0</v>
      </c>
      <c r="BJ169" s="71">
        <v>314.31299999999999</v>
      </c>
      <c r="BK169" s="71">
        <v>20.55</v>
      </c>
      <c r="BL169" s="71">
        <v>20.487000000000002</v>
      </c>
      <c r="BM169" s="71">
        <v>0</v>
      </c>
      <c r="BN169" s="72"/>
      <c r="BO169" s="71">
        <v>0</v>
      </c>
      <c r="BP169" s="71">
        <v>0</v>
      </c>
      <c r="BQ169" s="71">
        <v>6</v>
      </c>
      <c r="BR169" s="71">
        <v>1</v>
      </c>
      <c r="BS169" s="71">
        <v>2</v>
      </c>
      <c r="BT169" s="71">
        <v>0</v>
      </c>
      <c r="BU169"/>
      <c r="BV169" s="70">
        <v>339.04700000000003</v>
      </c>
      <c r="BW169" s="70">
        <v>0</v>
      </c>
      <c r="BX169" s="70">
        <v>12.609</v>
      </c>
      <c r="BY169" s="70">
        <v>0</v>
      </c>
      <c r="BZ169" s="70">
        <v>0</v>
      </c>
      <c r="CA169" s="70">
        <v>0</v>
      </c>
      <c r="CB169" s="70">
        <v>0</v>
      </c>
      <c r="CC169" s="70">
        <v>3.694</v>
      </c>
      <c r="CD169" s="70">
        <v>0</v>
      </c>
    </row>
    <row r="170" spans="1:82">
      <c r="A170" s="70" t="s">
        <v>1854</v>
      </c>
      <c r="B170" s="70">
        <v>338</v>
      </c>
      <c r="C170" s="70">
        <v>15</v>
      </c>
      <c r="D170" s="70">
        <v>20</v>
      </c>
      <c r="E170" s="70">
        <v>2018</v>
      </c>
      <c r="F170" s="70" t="s">
        <v>183</v>
      </c>
      <c r="G170" s="70" t="s">
        <v>1839</v>
      </c>
      <c r="H170" s="70" t="s">
        <v>1840</v>
      </c>
      <c r="I170" s="148"/>
      <c r="J170" s="71">
        <v>1060.7114005805113</v>
      </c>
      <c r="K170" s="71">
        <v>5.0882402330167675</v>
      </c>
      <c r="L170" s="71">
        <v>3.6287080503567144</v>
      </c>
      <c r="M170" s="71">
        <v>87.875151045636429</v>
      </c>
      <c r="N170" s="71">
        <v>96.801610697955994</v>
      </c>
      <c r="O170" s="71">
        <v>57.317878808350187</v>
      </c>
      <c r="P170" s="71">
        <v>52.464019608383431</v>
      </c>
      <c r="Q170" s="71">
        <v>3.6192357285095098</v>
      </c>
      <c r="R170" s="71">
        <v>36.398525986386481</v>
      </c>
      <c r="S170" s="71">
        <v>3.7314586108548324</v>
      </c>
      <c r="T170" s="72"/>
      <c r="U170" s="71">
        <v>32804045</v>
      </c>
      <c r="V170" s="71">
        <v>1882</v>
      </c>
      <c r="W170" s="71">
        <v>93</v>
      </c>
      <c r="X170" s="71">
        <v>19392</v>
      </c>
      <c r="Y170" s="71">
        <v>25929</v>
      </c>
      <c r="Z170" s="71">
        <v>34926</v>
      </c>
      <c r="AA170" s="71">
        <v>10976</v>
      </c>
      <c r="AB170" s="71">
        <v>57103</v>
      </c>
      <c r="AC170" s="71">
        <v>6315011.666666666</v>
      </c>
      <c r="AD170" s="71">
        <v>3.731458610854832</v>
      </c>
      <c r="AE170" s="72"/>
      <c r="AF170" s="71">
        <v>329980727.37872732</v>
      </c>
      <c r="AG170" s="71">
        <v>3286291.908520929</v>
      </c>
      <c r="AH170" s="71">
        <v>621811.12253183941</v>
      </c>
      <c r="AI170" s="71">
        <v>111202335.85682841</v>
      </c>
      <c r="AJ170" s="71">
        <v>134247408.14200869</v>
      </c>
      <c r="AK170" s="71">
        <v>0</v>
      </c>
      <c r="AL170" s="71">
        <v>0</v>
      </c>
      <c r="AM170" s="71">
        <v>7860291.3749672854</v>
      </c>
      <c r="AN170" s="71">
        <v>0</v>
      </c>
      <c r="AO170" s="71">
        <v>0</v>
      </c>
      <c r="AP170" s="71">
        <v>587198865.78358448</v>
      </c>
      <c r="AQ170" s="72"/>
      <c r="AR170" s="71">
        <v>2012</v>
      </c>
      <c r="AS170" s="71">
        <v>351</v>
      </c>
      <c r="AT170" s="71">
        <v>0</v>
      </c>
      <c r="AU170" s="71">
        <v>1</v>
      </c>
      <c r="AV170" s="71">
        <v>0</v>
      </c>
      <c r="AW170" s="71">
        <v>0</v>
      </c>
      <c r="AX170" s="71"/>
      <c r="AY170" s="72"/>
      <c r="AZ170" s="71">
        <v>8830.3269999999975</v>
      </c>
      <c r="BA170" s="71">
        <v>13390.3</v>
      </c>
      <c r="BB170" s="71">
        <v>0</v>
      </c>
      <c r="BC170" s="71">
        <v>50</v>
      </c>
      <c r="BD170" s="71">
        <v>0</v>
      </c>
      <c r="BE170" s="71">
        <v>0</v>
      </c>
      <c r="BF170" s="71"/>
      <c r="BG170" s="72"/>
      <c r="BH170" s="71">
        <v>0</v>
      </c>
      <c r="BI170" s="71">
        <v>0</v>
      </c>
      <c r="BJ170" s="71">
        <v>312.327</v>
      </c>
      <c r="BK170" s="71">
        <v>13.335000000000001</v>
      </c>
      <c r="BL170" s="71">
        <v>18.626999999999999</v>
      </c>
      <c r="BM170" s="71">
        <v>0</v>
      </c>
      <c r="BN170" s="72"/>
      <c r="BO170" s="71">
        <v>0</v>
      </c>
      <c r="BP170" s="71">
        <v>0</v>
      </c>
      <c r="BQ170" s="71">
        <v>6</v>
      </c>
      <c r="BR170" s="71">
        <v>1</v>
      </c>
      <c r="BS170" s="71">
        <v>2</v>
      </c>
      <c r="BT170" s="71">
        <v>0</v>
      </c>
      <c r="BU170"/>
      <c r="BV170" s="70">
        <v>324.99299999999999</v>
      </c>
      <c r="BW170" s="70">
        <v>0</v>
      </c>
      <c r="BX170" s="70">
        <v>14.628</v>
      </c>
      <c r="BY170" s="70">
        <v>0</v>
      </c>
      <c r="BZ170" s="70">
        <v>0</v>
      </c>
      <c r="CA170" s="70">
        <v>0</v>
      </c>
      <c r="CB170" s="70">
        <v>0</v>
      </c>
      <c r="CC170" s="70">
        <v>4.6680000000000001</v>
      </c>
      <c r="CD170" s="70">
        <v>0</v>
      </c>
    </row>
    <row r="171" spans="1:82">
      <c r="A171" s="70" t="s">
        <v>1855</v>
      </c>
      <c r="B171" s="70">
        <v>339</v>
      </c>
      <c r="C171" s="70">
        <v>16</v>
      </c>
      <c r="D171" s="70">
        <v>20</v>
      </c>
      <c r="E171" s="70">
        <v>2019</v>
      </c>
      <c r="F171" s="70" t="s">
        <v>158</v>
      </c>
      <c r="G171" s="70" t="s">
        <v>1839</v>
      </c>
      <c r="H171" s="70" t="s">
        <v>1840</v>
      </c>
      <c r="I171" s="148"/>
      <c r="J171" s="71">
        <v>1081.1499366083019</v>
      </c>
      <c r="K171" s="71">
        <v>5.1419938701852299</v>
      </c>
      <c r="L171" s="71">
        <v>3.631035284801214</v>
      </c>
      <c r="M171" s="71">
        <v>79.248180929670383</v>
      </c>
      <c r="N171" s="71">
        <v>78.340508777160608</v>
      </c>
      <c r="O171" s="71">
        <v>56.460409486009688</v>
      </c>
      <c r="P171" s="71">
        <v>51.95909857620741</v>
      </c>
      <c r="Q171" s="71">
        <v>3.5377234660169599</v>
      </c>
      <c r="R171" s="71">
        <v>27.748146631588305</v>
      </c>
      <c r="S171" s="71">
        <v>3.3143566484201075</v>
      </c>
      <c r="T171" s="72"/>
      <c r="U171" s="71">
        <v>36508650</v>
      </c>
      <c r="V171" s="71">
        <v>1882</v>
      </c>
      <c r="W171" s="71">
        <v>93</v>
      </c>
      <c r="X171" s="71">
        <v>19392</v>
      </c>
      <c r="Y171" s="71">
        <v>26199</v>
      </c>
      <c r="Z171" s="71">
        <v>35348</v>
      </c>
      <c r="AA171" s="71">
        <v>10789</v>
      </c>
      <c r="AB171" s="71">
        <v>57328</v>
      </c>
      <c r="AC171" s="71">
        <v>4893053.25</v>
      </c>
      <c r="AD171" s="71">
        <v>3.314356648420107</v>
      </c>
      <c r="AE171" s="72"/>
      <c r="AF171" s="71">
        <v>358650276.01859432</v>
      </c>
      <c r="AG171" s="71">
        <v>4007924.1657196218</v>
      </c>
      <c r="AH171" s="71">
        <v>675643.24334435165</v>
      </c>
      <c r="AI171" s="71">
        <v>111247978.4181601</v>
      </c>
      <c r="AJ171" s="71">
        <v>121097714.6459161</v>
      </c>
      <c r="AK171" s="71">
        <v>0</v>
      </c>
      <c r="AL171" s="71">
        <v>0</v>
      </c>
      <c r="AM171" s="71">
        <v>7807642.035047058</v>
      </c>
      <c r="AN171" s="71">
        <v>0</v>
      </c>
      <c r="AO171" s="71">
        <v>0</v>
      </c>
      <c r="AP171" s="71">
        <v>603487178.52678156</v>
      </c>
      <c r="AQ171" s="72"/>
      <c r="AR171" s="71">
        <v>2177</v>
      </c>
      <c r="AS171" s="71">
        <v>369</v>
      </c>
      <c r="AT171" s="71">
        <v>0</v>
      </c>
      <c r="AU171" s="71">
        <v>1</v>
      </c>
      <c r="AV171" s="71">
        <v>0</v>
      </c>
      <c r="AW171" s="71">
        <v>0</v>
      </c>
      <c r="AX171" s="71"/>
      <c r="AY171" s="72"/>
      <c r="AZ171" s="71">
        <v>9623.523999999994</v>
      </c>
      <c r="BA171" s="71">
        <v>13965.19999999999</v>
      </c>
      <c r="BB171" s="71">
        <v>0</v>
      </c>
      <c r="BC171" s="71">
        <v>49.9</v>
      </c>
      <c r="BD171" s="71">
        <v>0</v>
      </c>
      <c r="BE171" s="71">
        <v>0</v>
      </c>
      <c r="BF171" s="71"/>
      <c r="BG171" s="72"/>
      <c r="BH171" s="71">
        <v>0</v>
      </c>
      <c r="BI171" s="71">
        <v>0</v>
      </c>
      <c r="BJ171" s="71">
        <v>281.11200000000002</v>
      </c>
      <c r="BK171" s="71">
        <v>1.5409999999999999</v>
      </c>
      <c r="BL171" s="71">
        <v>23.4</v>
      </c>
      <c r="BM171" s="71">
        <v>0</v>
      </c>
      <c r="BN171" s="72"/>
      <c r="BO171" s="71">
        <v>0</v>
      </c>
      <c r="BP171" s="71">
        <v>0</v>
      </c>
      <c r="BQ171" s="71">
        <v>5</v>
      </c>
      <c r="BR171" s="71">
        <v>1</v>
      </c>
      <c r="BS171" s="71">
        <v>3</v>
      </c>
      <c r="BT171" s="71">
        <v>0</v>
      </c>
      <c r="BU171"/>
      <c r="BV171" s="70">
        <v>288.85000000000002</v>
      </c>
      <c r="BW171" s="70">
        <v>0</v>
      </c>
      <c r="BX171" s="70">
        <v>12.329000000000001</v>
      </c>
      <c r="BY171" s="70">
        <v>0</v>
      </c>
      <c r="BZ171" s="70">
        <v>0</v>
      </c>
      <c r="CA171" s="70">
        <v>0</v>
      </c>
      <c r="CB171" s="70">
        <v>0</v>
      </c>
      <c r="CC171" s="70">
        <v>4.8739999999999997</v>
      </c>
      <c r="CD171" s="70">
        <v>0</v>
      </c>
    </row>
    <row r="172" spans="1:82">
      <c r="A172" s="70" t="s">
        <v>1856</v>
      </c>
      <c r="B172" s="70">
        <v>340</v>
      </c>
      <c r="C172" s="70">
        <v>17</v>
      </c>
      <c r="D172" s="70">
        <v>20</v>
      </c>
      <c r="E172" s="70">
        <v>2020</v>
      </c>
      <c r="F172" s="70" t="s">
        <v>159</v>
      </c>
      <c r="G172" s="70" t="s">
        <v>1839</v>
      </c>
      <c r="H172" s="70" t="s">
        <v>1840</v>
      </c>
      <c r="I172" s="148"/>
      <c r="J172" s="71">
        <v>1046.0746677295101</v>
      </c>
      <c r="K172" s="71">
        <v>5.7956901851396916</v>
      </c>
      <c r="L172" s="71">
        <v>2.9657640685145594</v>
      </c>
      <c r="M172" s="71">
        <v>66.422075495932631</v>
      </c>
      <c r="N172" s="71">
        <v>85.675192841965313</v>
      </c>
      <c r="O172" s="71">
        <v>49.719199922118307</v>
      </c>
      <c r="P172" s="71">
        <v>49.469016480807831</v>
      </c>
      <c r="Q172" s="71">
        <v>3.3818691727152399</v>
      </c>
      <c r="R172" s="71">
        <v>35.964087138666955</v>
      </c>
      <c r="S172" s="71">
        <v>3.305309423344069</v>
      </c>
      <c r="T172" s="72"/>
      <c r="U172" s="71">
        <v>33233238</v>
      </c>
      <c r="V172" s="71">
        <v>1935</v>
      </c>
      <c r="W172" s="71">
        <v>80</v>
      </c>
      <c r="X172" s="71">
        <v>17692</v>
      </c>
      <c r="Y172" s="71">
        <v>26410</v>
      </c>
      <c r="Z172" s="71">
        <v>35528</v>
      </c>
      <c r="AA172" s="71">
        <v>10918</v>
      </c>
      <c r="AB172" s="71">
        <v>57358</v>
      </c>
      <c r="AC172" s="71">
        <v>6375345.3333333321</v>
      </c>
      <c r="AD172" s="71">
        <v>3.305309423344069</v>
      </c>
      <c r="AE172" s="72"/>
      <c r="AF172" s="71">
        <v>356189346.91915238</v>
      </c>
      <c r="AG172" s="71">
        <v>4465781.5563707715</v>
      </c>
      <c r="AH172" s="71">
        <v>573284.43876752874</v>
      </c>
      <c r="AI172" s="71">
        <v>96367333.101275548</v>
      </c>
      <c r="AJ172" s="71">
        <v>138744825.34688479</v>
      </c>
      <c r="AK172" s="71"/>
      <c r="AL172" s="71"/>
      <c r="AM172" s="71">
        <v>7485856.2606713753</v>
      </c>
      <c r="AN172" s="71"/>
      <c r="AO172" s="71"/>
      <c r="AP172" s="71">
        <v>603826427.62312245</v>
      </c>
      <c r="AQ172" s="72"/>
      <c r="AR172" s="71">
        <v>2332</v>
      </c>
      <c r="AS172" s="71">
        <v>371</v>
      </c>
      <c r="AT172" s="71">
        <v>0</v>
      </c>
      <c r="AU172" s="71">
        <v>1</v>
      </c>
      <c r="AV172" s="71">
        <v>0</v>
      </c>
      <c r="AW172" s="71">
        <v>0</v>
      </c>
      <c r="AX172" s="71"/>
      <c r="AY172" s="72"/>
      <c r="AZ172" s="71">
        <v>10388.589999999989</v>
      </c>
      <c r="BA172" s="71">
        <v>14034.5</v>
      </c>
      <c r="BB172" s="71">
        <v>0</v>
      </c>
      <c r="BC172" s="71">
        <v>49.9</v>
      </c>
      <c r="BD172" s="71">
        <v>0</v>
      </c>
      <c r="BE172" s="71">
        <v>0</v>
      </c>
      <c r="BF172" s="71"/>
      <c r="BG172" s="72"/>
      <c r="BH172" s="71">
        <v>0</v>
      </c>
      <c r="BI172" s="71">
        <v>0</v>
      </c>
      <c r="BJ172" s="71">
        <v>248.11600000000001</v>
      </c>
      <c r="BK172" s="71">
        <v>1.32</v>
      </c>
      <c r="BL172" s="71">
        <v>18.507000000000001</v>
      </c>
      <c r="BM172" s="71">
        <v>0</v>
      </c>
      <c r="BN172" s="72"/>
      <c r="BO172" s="71">
        <v>0</v>
      </c>
      <c r="BP172" s="71">
        <v>0</v>
      </c>
      <c r="BQ172" s="71">
        <v>5</v>
      </c>
      <c r="BR172" s="71">
        <v>1</v>
      </c>
      <c r="BS172" s="71">
        <v>2</v>
      </c>
      <c r="BT172" s="71">
        <v>0</v>
      </c>
      <c r="BU172"/>
      <c r="BV172" s="70">
        <v>250.93600000000001</v>
      </c>
      <c r="BW172" s="70">
        <v>0</v>
      </c>
      <c r="BX172" s="70">
        <v>13.519</v>
      </c>
      <c r="BY172" s="70">
        <v>0</v>
      </c>
      <c r="BZ172" s="70">
        <v>0</v>
      </c>
      <c r="CA172" s="70">
        <v>0</v>
      </c>
      <c r="CB172" s="70">
        <v>0</v>
      </c>
      <c r="CC172" s="70">
        <v>3.488</v>
      </c>
      <c r="CD172" s="70">
        <v>0</v>
      </c>
    </row>
    <row r="173" spans="1:82">
      <c r="A173" s="70" t="s">
        <v>1857</v>
      </c>
      <c r="B173" s="70">
        <v>340</v>
      </c>
      <c r="C173" s="70">
        <v>18</v>
      </c>
      <c r="D173" s="70">
        <v>20</v>
      </c>
      <c r="E173" s="70">
        <v>2021</v>
      </c>
      <c r="F173" s="70" t="s">
        <v>160</v>
      </c>
      <c r="G173" s="70" t="s">
        <v>1839</v>
      </c>
      <c r="H173" s="70" t="s">
        <v>1840</v>
      </c>
      <c r="I173" s="148"/>
      <c r="J173" s="71">
        <v>1055.4643005864486</v>
      </c>
      <c r="K173" s="71">
        <v>6.7239133000303308</v>
      </c>
      <c r="L173" s="71">
        <v>2.6773016251107808</v>
      </c>
      <c r="M173" s="71">
        <v>71.848387277517645</v>
      </c>
      <c r="N173" s="71">
        <v>94.934978787999341</v>
      </c>
      <c r="O173" s="71">
        <v>48.507551964068554</v>
      </c>
      <c r="P173" s="71">
        <v>50.457536921777873</v>
      </c>
      <c r="Q173" s="71">
        <v>3.3452309312286999</v>
      </c>
      <c r="R173" s="71">
        <v>36.617187552603674</v>
      </c>
      <c r="S173" s="71">
        <v>4.1049562666374264</v>
      </c>
      <c r="T173" s="72"/>
      <c r="U173" s="71">
        <v>35351018</v>
      </c>
      <c r="V173" s="71">
        <v>1935</v>
      </c>
      <c r="W173" s="71">
        <v>80</v>
      </c>
      <c r="X173" s="71">
        <v>17692</v>
      </c>
      <c r="Y173" s="71">
        <v>26576</v>
      </c>
      <c r="Z173" s="71">
        <v>35690</v>
      </c>
      <c r="AA173" s="71">
        <v>10859</v>
      </c>
      <c r="AB173" s="71">
        <v>57294</v>
      </c>
      <c r="AC173" s="71">
        <v>6297147.9999999991</v>
      </c>
      <c r="AD173" s="71">
        <v>4.1049562666374264</v>
      </c>
      <c r="AE173" s="72"/>
      <c r="AF173" s="71">
        <v>336047034.17127144</v>
      </c>
      <c r="AG173" s="71">
        <v>5010682.4232962066</v>
      </c>
      <c r="AH173" s="71">
        <v>475939.89597051532</v>
      </c>
      <c r="AI173" s="71">
        <v>106018578.17299645</v>
      </c>
      <c r="AJ173" s="71">
        <v>144619915.45303801</v>
      </c>
      <c r="AK173" s="71">
        <v>0</v>
      </c>
      <c r="AL173" s="71">
        <v>0</v>
      </c>
      <c r="AM173" s="71">
        <v>7520633.1880602604</v>
      </c>
      <c r="AN173" s="71">
        <v>0</v>
      </c>
      <c r="AO173" s="71">
        <v>0</v>
      </c>
      <c r="AP173" s="71">
        <v>599692783.3046329</v>
      </c>
      <c r="AQ173" s="72"/>
      <c r="AR173" s="71">
        <v>2498</v>
      </c>
      <c r="AS173" s="71">
        <v>377</v>
      </c>
      <c r="AT173" s="71">
        <v>0</v>
      </c>
      <c r="AU173" s="71">
        <v>1</v>
      </c>
      <c r="AV173" s="71">
        <v>0</v>
      </c>
      <c r="AW173" s="71">
        <v>0</v>
      </c>
      <c r="AX173" s="71"/>
      <c r="AY173" s="72"/>
      <c r="AZ173" s="71">
        <v>11217.429999999989</v>
      </c>
      <c r="BA173" s="71">
        <v>44523.199999999997</v>
      </c>
      <c r="BB173" s="71">
        <v>0</v>
      </c>
      <c r="BC173" s="71">
        <v>49.9</v>
      </c>
      <c r="BD173" s="71">
        <v>0</v>
      </c>
      <c r="BE173" s="71">
        <v>0</v>
      </c>
      <c r="BF173" s="71"/>
      <c r="BG173" s="72"/>
      <c r="BH173" s="71">
        <v>0</v>
      </c>
      <c r="BI173" s="71">
        <v>0</v>
      </c>
      <c r="BJ173" s="71">
        <v>277.32</v>
      </c>
      <c r="BK173" s="71">
        <v>1.159</v>
      </c>
      <c r="BL173" s="71">
        <v>22.31</v>
      </c>
      <c r="BM173" s="71">
        <v>0</v>
      </c>
      <c r="BN173" s="72"/>
      <c r="BO173" s="71">
        <v>0</v>
      </c>
      <c r="BP173" s="71">
        <v>0</v>
      </c>
      <c r="BQ173" s="71">
        <v>6</v>
      </c>
      <c r="BR173" s="71">
        <v>1</v>
      </c>
      <c r="BS173" s="71">
        <v>2</v>
      </c>
      <c r="BT173" s="71">
        <v>0</v>
      </c>
      <c r="BU173"/>
      <c r="BV173" s="70">
        <v>279.28800000000001</v>
      </c>
      <c r="BW173" s="70">
        <v>0</v>
      </c>
      <c r="BX173" s="70">
        <v>17.396999999999998</v>
      </c>
      <c r="BY173" s="70">
        <v>0</v>
      </c>
      <c r="BZ173" s="70">
        <v>0</v>
      </c>
      <c r="CA173" s="70">
        <v>0</v>
      </c>
      <c r="CB173" s="70">
        <v>0</v>
      </c>
      <c r="CC173" s="70">
        <v>4.1040000000000001</v>
      </c>
      <c r="CD173" s="70">
        <v>0</v>
      </c>
    </row>
    <row r="174" spans="1:82">
      <c r="A174" s="70" t="s">
        <v>1858</v>
      </c>
      <c r="B174" s="70">
        <v>340</v>
      </c>
      <c r="C174" s="70">
        <v>19</v>
      </c>
      <c r="D174" s="70">
        <v>20</v>
      </c>
      <c r="E174" s="70">
        <v>2022</v>
      </c>
      <c r="F174" s="70" t="s">
        <v>161</v>
      </c>
      <c r="G174" s="70" t="s">
        <v>1839</v>
      </c>
      <c r="H174" s="70" t="s">
        <v>1840</v>
      </c>
      <c r="I174" s="148"/>
      <c r="J174" s="71">
        <v>1012.8044437259014</v>
      </c>
      <c r="K174" s="71">
        <v>4.9121078886235274</v>
      </c>
      <c r="L174" s="71">
        <v>2.124656967319984</v>
      </c>
      <c r="M174" s="71">
        <v>71.706805522841123</v>
      </c>
      <c r="N174" s="71">
        <v>103.29527394233884</v>
      </c>
      <c r="O174" s="71">
        <v>51.702803865340726</v>
      </c>
      <c r="P174" s="71">
        <v>50.542029161008216</v>
      </c>
      <c r="Q174" s="71">
        <v>3.3626454040046529</v>
      </c>
      <c r="R174" s="71">
        <v>35.740212722678315</v>
      </c>
      <c r="S174" s="71">
        <v>3.6683001022627781</v>
      </c>
      <c r="T174" s="72"/>
      <c r="U174" s="71">
        <v>39773673</v>
      </c>
      <c r="V174" s="71">
        <v>1935</v>
      </c>
      <c r="W174" s="71">
        <v>80</v>
      </c>
      <c r="X174" s="71">
        <v>17692</v>
      </c>
      <c r="Y174" s="71">
        <v>26738</v>
      </c>
      <c r="Z174" s="71">
        <v>36143</v>
      </c>
      <c r="AA174" s="71">
        <v>11043</v>
      </c>
      <c r="AB174" s="71">
        <v>57120</v>
      </c>
      <c r="AC174" s="71">
        <v>6223526.9999999991</v>
      </c>
      <c r="AD174" s="71">
        <v>3.6683001022627781</v>
      </c>
      <c r="AE174" s="72"/>
      <c r="AF174" s="71">
        <v>310992308.08435339</v>
      </c>
      <c r="AG174" s="71">
        <v>3716641.4434794951</v>
      </c>
      <c r="AH174" s="71">
        <v>436253.11421730195</v>
      </c>
      <c r="AI174" s="71">
        <v>99728436.634824812</v>
      </c>
      <c r="AJ174" s="71">
        <v>162508370.98171237</v>
      </c>
      <c r="AK174" s="71">
        <v>0</v>
      </c>
      <c r="AL174" s="71">
        <v>0</v>
      </c>
      <c r="AM174" s="71">
        <v>7375751.0565344403</v>
      </c>
      <c r="AN174" s="71">
        <v>0</v>
      </c>
      <c r="AO174" s="71">
        <v>0</v>
      </c>
      <c r="AP174" s="71">
        <v>584757761.31512177</v>
      </c>
      <c r="AQ174" s="72"/>
      <c r="AR174" s="71">
        <v>2708</v>
      </c>
      <c r="AS174" s="71">
        <v>385</v>
      </c>
      <c r="AT174" s="71">
        <v>0</v>
      </c>
      <c r="AU174" s="71">
        <v>1</v>
      </c>
      <c r="AV174" s="71">
        <v>0</v>
      </c>
      <c r="AW174" s="71">
        <v>0</v>
      </c>
      <c r="AX174" s="71"/>
      <c r="AY174" s="72"/>
      <c r="AZ174" s="71">
        <v>12367.380999999968</v>
      </c>
      <c r="BA174" s="71">
        <v>44861.5</v>
      </c>
      <c r="BB174" s="71">
        <v>0</v>
      </c>
      <c r="BC174" s="71">
        <v>49.9</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1859</v>
      </c>
      <c r="B175" s="70">
        <v>340</v>
      </c>
      <c r="C175" s="70">
        <v>20</v>
      </c>
      <c r="D175" s="70">
        <v>20</v>
      </c>
      <c r="E175" s="70">
        <v>2023</v>
      </c>
      <c r="F175" s="70" t="s">
        <v>1539</v>
      </c>
      <c r="G175" s="70" t="s">
        <v>1839</v>
      </c>
      <c r="H175" s="70" t="s">
        <v>1840</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2947</v>
      </c>
      <c r="AS175" s="71">
        <v>388</v>
      </c>
      <c r="AT175" s="71">
        <v>0</v>
      </c>
      <c r="AU175" s="71">
        <v>1</v>
      </c>
      <c r="AV175" s="71">
        <v>0</v>
      </c>
      <c r="AW175" s="71">
        <v>0</v>
      </c>
      <c r="AX175" s="71"/>
      <c r="AY175" s="72"/>
      <c r="AZ175" s="71">
        <v>13527.15099999994</v>
      </c>
      <c r="BA175" s="71">
        <v>45186.5</v>
      </c>
      <c r="BB175" s="71">
        <v>0</v>
      </c>
      <c r="BC175" s="71">
        <v>49.9</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1860</v>
      </c>
      <c r="B176" s="70">
        <v>340</v>
      </c>
      <c r="C176" s="70">
        <v>21</v>
      </c>
      <c r="D176" s="70">
        <v>20</v>
      </c>
      <c r="E176" s="70">
        <v>2024</v>
      </c>
      <c r="F176" s="70" t="s">
        <v>1554</v>
      </c>
      <c r="G176" s="70" t="s">
        <v>1839</v>
      </c>
      <c r="H176" s="70" t="s">
        <v>1840</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1861</v>
      </c>
      <c r="B177" s="70">
        <v>375</v>
      </c>
      <c r="C177" s="70">
        <v>1</v>
      </c>
      <c r="D177" s="70">
        <v>23</v>
      </c>
      <c r="E177" s="70">
        <v>1990</v>
      </c>
      <c r="F177" s="70" t="s">
        <v>787</v>
      </c>
      <c r="G177" s="70" t="s">
        <v>1862</v>
      </c>
      <c r="H177" s="70" t="s">
        <v>1640</v>
      </c>
      <c r="I177" s="148"/>
      <c r="J177" s="71">
        <v>162.92636967869129</v>
      </c>
      <c r="K177" s="71">
        <v>10.337012078345021</v>
      </c>
      <c r="L177" s="71">
        <v>25.506329108352681</v>
      </c>
      <c r="M177" s="71">
        <v>37.748370723965436</v>
      </c>
      <c r="N177" s="71">
        <v>55.133702280304661</v>
      </c>
      <c r="O177" s="71">
        <v>54.369959182418569</v>
      </c>
      <c r="P177" s="71">
        <v>75.824377465550356</v>
      </c>
      <c r="Q177" s="71">
        <v>4.5699200172553196</v>
      </c>
      <c r="R177" s="71">
        <v>0</v>
      </c>
      <c r="S177" s="71">
        <v>4.5021167686442114</v>
      </c>
      <c r="T177" s="72"/>
      <c r="U177" s="71">
        <v>16941637</v>
      </c>
      <c r="V177" s="71">
        <v>3180</v>
      </c>
      <c r="W177" s="71">
        <v>288</v>
      </c>
      <c r="X177" s="71">
        <v>13018</v>
      </c>
      <c r="Y177" s="71">
        <v>18888</v>
      </c>
      <c r="Z177" s="71">
        <v>22363</v>
      </c>
      <c r="AA177" s="71">
        <v>18411</v>
      </c>
      <c r="AB177" s="71">
        <v>74200</v>
      </c>
      <c r="AC177" s="71">
        <v>0</v>
      </c>
      <c r="AD177" s="71">
        <v>4.5021167686442114</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1863</v>
      </c>
      <c r="B178" s="70">
        <v>376</v>
      </c>
      <c r="C178" s="70">
        <v>2</v>
      </c>
      <c r="D178" s="70">
        <v>23</v>
      </c>
      <c r="E178" s="70">
        <v>2005</v>
      </c>
      <c r="F178" s="70" t="s">
        <v>789</v>
      </c>
      <c r="G178" s="1064" t="s">
        <v>1862</v>
      </c>
      <c r="H178" s="70" t="s">
        <v>1640</v>
      </c>
      <c r="I178" s="148"/>
      <c r="J178" s="71">
        <v>235.04175076473879</v>
      </c>
      <c r="K178" s="71">
        <v>7.139760215939833</v>
      </c>
      <c r="L178" s="71">
        <v>17.086672351371138</v>
      </c>
      <c r="M178" s="71">
        <v>75.2876694449658</v>
      </c>
      <c r="N178" s="71">
        <v>97.054489672420715</v>
      </c>
      <c r="O178" s="71">
        <v>79.879646115690477</v>
      </c>
      <c r="P178" s="71">
        <v>77.139698213244955</v>
      </c>
      <c r="Q178" s="71">
        <v>4.1469787694401701</v>
      </c>
      <c r="R178" s="71">
        <v>0</v>
      </c>
      <c r="S178" s="71">
        <v>9.8903316530607466</v>
      </c>
      <c r="T178" s="72"/>
      <c r="U178" s="71">
        <v>25439923</v>
      </c>
      <c r="V178" s="71">
        <v>2721</v>
      </c>
      <c r="W178" s="71">
        <v>204</v>
      </c>
      <c r="X178" s="71">
        <v>12183</v>
      </c>
      <c r="Y178" s="71">
        <v>21416</v>
      </c>
      <c r="Z178" s="71">
        <v>38020</v>
      </c>
      <c r="AA178" s="71">
        <v>15340</v>
      </c>
      <c r="AB178" s="71">
        <v>70390</v>
      </c>
      <c r="AC178" s="71">
        <v>0</v>
      </c>
      <c r="AD178" s="71">
        <v>9.8903316530607466</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1864</v>
      </c>
      <c r="B179" s="70">
        <v>377</v>
      </c>
      <c r="C179" s="70">
        <v>3</v>
      </c>
      <c r="D179" s="70">
        <v>23</v>
      </c>
      <c r="E179" s="70">
        <v>2006</v>
      </c>
      <c r="F179" s="70" t="s">
        <v>790</v>
      </c>
      <c r="G179" s="1064" t="s">
        <v>1862</v>
      </c>
      <c r="H179" s="70" t="s">
        <v>1640</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1865</v>
      </c>
      <c r="B180" s="70">
        <v>378</v>
      </c>
      <c r="C180" s="70">
        <v>4</v>
      </c>
      <c r="D180" s="70">
        <v>23</v>
      </c>
      <c r="E180" s="70">
        <v>2007</v>
      </c>
      <c r="F180" s="70" t="s">
        <v>791</v>
      </c>
      <c r="G180" s="70" t="s">
        <v>1862</v>
      </c>
      <c r="H180" s="70" t="s">
        <v>1640</v>
      </c>
      <c r="I180" s="148"/>
      <c r="J180" s="71">
        <v>183.45989458161469</v>
      </c>
      <c r="K180" s="71">
        <v>6.0442001564082632</v>
      </c>
      <c r="L180" s="71">
        <v>16.840407791802871</v>
      </c>
      <c r="M180" s="71">
        <v>67.042596792394264</v>
      </c>
      <c r="N180" s="71">
        <v>99.921456690766632</v>
      </c>
      <c r="O180" s="71">
        <v>77.212355088092252</v>
      </c>
      <c r="P180" s="71">
        <v>76.0358060006741</v>
      </c>
      <c r="Q180" s="71">
        <v>4.2882557477593597</v>
      </c>
      <c r="R180" s="71">
        <v>0</v>
      </c>
      <c r="S180" s="71">
        <v>8.4128339014805551</v>
      </c>
      <c r="T180" s="72"/>
      <c r="U180" s="71">
        <v>23429969</v>
      </c>
      <c r="V180" s="71">
        <v>2408</v>
      </c>
      <c r="W180" s="71">
        <v>252</v>
      </c>
      <c r="X180" s="71">
        <v>14609</v>
      </c>
      <c r="Y180" s="71">
        <v>21623</v>
      </c>
      <c r="Z180" s="71">
        <v>38204</v>
      </c>
      <c r="AA180" s="71">
        <v>14890</v>
      </c>
      <c r="AB180" s="71">
        <v>68939</v>
      </c>
      <c r="AC180" s="71">
        <v>0</v>
      </c>
      <c r="AD180" s="71">
        <v>8.4128339014805551</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1866</v>
      </c>
      <c r="B181" s="70">
        <v>379</v>
      </c>
      <c r="C181" s="70">
        <v>5</v>
      </c>
      <c r="D181" s="70">
        <v>23</v>
      </c>
      <c r="E181" s="70">
        <v>2008</v>
      </c>
      <c r="F181" s="70" t="s">
        <v>792</v>
      </c>
      <c r="G181" s="70" t="s">
        <v>1862</v>
      </c>
      <c r="H181" s="70" t="s">
        <v>1640</v>
      </c>
      <c r="I181" s="148"/>
      <c r="J181" s="71">
        <v>166.42620484266379</v>
      </c>
      <c r="K181" s="71">
        <v>4.7884817597927363</v>
      </c>
      <c r="L181" s="71">
        <v>16.451770486909989</v>
      </c>
      <c r="M181" s="71">
        <v>75.128439524844481</v>
      </c>
      <c r="N181" s="71">
        <v>96.10586466540606</v>
      </c>
      <c r="O181" s="71">
        <v>74.773860608070237</v>
      </c>
      <c r="P181" s="71">
        <v>73.944583998954641</v>
      </c>
      <c r="Q181" s="71">
        <v>4.1828193539530201</v>
      </c>
      <c r="R181" s="71">
        <v>0</v>
      </c>
      <c r="S181" s="71">
        <v>8.2966137290761441</v>
      </c>
      <c r="T181" s="72"/>
      <c r="U181" s="71">
        <v>22149367</v>
      </c>
      <c r="V181" s="71">
        <v>2408</v>
      </c>
      <c r="W181" s="71">
        <v>252</v>
      </c>
      <c r="X181" s="71">
        <v>14609</v>
      </c>
      <c r="Y181" s="71">
        <v>21796</v>
      </c>
      <c r="Z181" s="71">
        <v>38296</v>
      </c>
      <c r="AA181" s="71">
        <v>14497</v>
      </c>
      <c r="AB181" s="71">
        <v>68350</v>
      </c>
      <c r="AC181" s="71">
        <v>0</v>
      </c>
      <c r="AD181" s="71">
        <v>8.2966137290761441</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1867</v>
      </c>
      <c r="B182" s="70">
        <v>380</v>
      </c>
      <c r="C182" s="70">
        <v>6</v>
      </c>
      <c r="D182" s="70">
        <v>23</v>
      </c>
      <c r="E182" s="70">
        <v>2009</v>
      </c>
      <c r="F182" s="70" t="s">
        <v>176</v>
      </c>
      <c r="G182" s="70" t="s">
        <v>1862</v>
      </c>
      <c r="H182" s="70" t="s">
        <v>1640</v>
      </c>
      <c r="I182" s="148"/>
      <c r="J182" s="71">
        <v>160.6755842048056</v>
      </c>
      <c r="K182" s="71">
        <v>4.4276001313294699</v>
      </c>
      <c r="L182" s="71">
        <v>12.983519486889859</v>
      </c>
      <c r="M182" s="71">
        <v>84.085131260658827</v>
      </c>
      <c r="N182" s="71">
        <v>88.116130694357324</v>
      </c>
      <c r="O182" s="71">
        <v>75.980502958488003</v>
      </c>
      <c r="P182" s="71">
        <v>70.631582983035486</v>
      </c>
      <c r="Q182" s="71">
        <v>3.94579840300774</v>
      </c>
      <c r="R182" s="71">
        <v>0</v>
      </c>
      <c r="S182" s="71">
        <v>9.3417630361286275</v>
      </c>
      <c r="T182" s="72"/>
      <c r="U182" s="71">
        <v>18510855</v>
      </c>
      <c r="V182" s="71">
        <v>2271</v>
      </c>
      <c r="W182" s="71">
        <v>274</v>
      </c>
      <c r="X182" s="71">
        <v>16198</v>
      </c>
      <c r="Y182" s="71">
        <v>21830</v>
      </c>
      <c r="Z182" s="71">
        <v>38410</v>
      </c>
      <c r="AA182" s="71">
        <v>14216</v>
      </c>
      <c r="AB182" s="71">
        <v>67684</v>
      </c>
      <c r="AC182" s="71">
        <v>0</v>
      </c>
      <c r="AD182" s="71">
        <v>9.3417630361286275</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62.844000000000001</v>
      </c>
      <c r="BK182" s="71">
        <v>0</v>
      </c>
      <c r="BL182" s="71">
        <v>4.2469999999999999</v>
      </c>
      <c r="BM182" s="71">
        <v>0</v>
      </c>
      <c r="BN182" s="72"/>
      <c r="BO182" s="71">
        <v>0</v>
      </c>
      <c r="BP182" s="71">
        <v>0</v>
      </c>
      <c r="BQ182" s="71">
        <v>3</v>
      </c>
      <c r="BR182" s="71">
        <v>0</v>
      </c>
      <c r="BS182" s="71">
        <v>1</v>
      </c>
      <c r="BT182" s="71">
        <v>0</v>
      </c>
      <c r="BU182"/>
      <c r="BV182" s="70">
        <v>67.090999999999994</v>
      </c>
      <c r="BW182" s="70">
        <v>0</v>
      </c>
      <c r="BX182" s="70">
        <v>0</v>
      </c>
      <c r="BY182" s="70">
        <v>0</v>
      </c>
      <c r="BZ182" s="70">
        <v>0</v>
      </c>
      <c r="CA182" s="70">
        <v>0</v>
      </c>
      <c r="CB182" s="70">
        <v>0</v>
      </c>
      <c r="CC182" s="70">
        <v>0</v>
      </c>
      <c r="CD182" s="70">
        <v>0</v>
      </c>
    </row>
    <row r="183" spans="1:82">
      <c r="A183" s="70" t="s">
        <v>1868</v>
      </c>
      <c r="B183" s="70">
        <v>381</v>
      </c>
      <c r="C183" s="70">
        <v>7</v>
      </c>
      <c r="D183" s="70">
        <v>23</v>
      </c>
      <c r="E183" s="70">
        <v>2010</v>
      </c>
      <c r="F183" s="70" t="s">
        <v>177</v>
      </c>
      <c r="G183" s="70" t="s">
        <v>1862</v>
      </c>
      <c r="H183" s="70" t="s">
        <v>1640</v>
      </c>
      <c r="I183" s="148"/>
      <c r="J183" s="71">
        <v>137.32275562061221</v>
      </c>
      <c r="K183" s="71">
        <v>4.5128606563165512</v>
      </c>
      <c r="L183" s="71">
        <v>12.2919800451958</v>
      </c>
      <c r="M183" s="71">
        <v>82.005715612160543</v>
      </c>
      <c r="N183" s="71">
        <v>88.338115945514971</v>
      </c>
      <c r="O183" s="71">
        <v>76.186295209945371</v>
      </c>
      <c r="P183" s="71">
        <v>71.457221262259139</v>
      </c>
      <c r="Q183" s="71">
        <v>4.0758457016723897</v>
      </c>
      <c r="R183" s="71">
        <v>0</v>
      </c>
      <c r="S183" s="71">
        <v>5.8868547377848719</v>
      </c>
      <c r="T183" s="72"/>
      <c r="U183" s="71">
        <v>16924742</v>
      </c>
      <c r="V183" s="71">
        <v>2271</v>
      </c>
      <c r="W183" s="71">
        <v>274</v>
      </c>
      <c r="X183" s="71">
        <v>16198</v>
      </c>
      <c r="Y183" s="71">
        <v>21847</v>
      </c>
      <c r="Z183" s="71">
        <v>38693</v>
      </c>
      <c r="AA183" s="71">
        <v>14023</v>
      </c>
      <c r="AB183" s="71">
        <v>66994</v>
      </c>
      <c r="AC183" s="71">
        <v>0</v>
      </c>
      <c r="AD183" s="71">
        <v>5.8868547377848719</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53.012999999999998</v>
      </c>
      <c r="BK183" s="71">
        <v>0</v>
      </c>
      <c r="BL183" s="71">
        <v>4.34</v>
      </c>
      <c r="BM183" s="71">
        <v>0</v>
      </c>
      <c r="BN183" s="72"/>
      <c r="BO183" s="71">
        <v>0</v>
      </c>
      <c r="BP183" s="71">
        <v>0</v>
      </c>
      <c r="BQ183" s="71">
        <v>3</v>
      </c>
      <c r="BR183" s="71">
        <v>0</v>
      </c>
      <c r="BS183" s="71">
        <v>1</v>
      </c>
      <c r="BT183" s="71">
        <v>0</v>
      </c>
      <c r="BU183"/>
      <c r="BV183" s="70">
        <v>57.353000000000002</v>
      </c>
      <c r="BW183" s="70">
        <v>0</v>
      </c>
      <c r="BX183" s="70">
        <v>0</v>
      </c>
      <c r="BY183" s="70">
        <v>0</v>
      </c>
      <c r="BZ183" s="70">
        <v>0</v>
      </c>
      <c r="CA183" s="70">
        <v>0</v>
      </c>
      <c r="CB183" s="70">
        <v>0</v>
      </c>
      <c r="CC183" s="70">
        <v>0</v>
      </c>
      <c r="CD183" s="70">
        <v>0</v>
      </c>
    </row>
    <row r="184" spans="1:82">
      <c r="A184" s="70" t="s">
        <v>1869</v>
      </c>
      <c r="B184" s="70">
        <v>382</v>
      </c>
      <c r="C184" s="70">
        <v>8</v>
      </c>
      <c r="D184" s="70">
        <v>23</v>
      </c>
      <c r="E184" s="70">
        <v>2011</v>
      </c>
      <c r="F184" s="70" t="s">
        <v>178</v>
      </c>
      <c r="G184" s="70" t="s">
        <v>1862</v>
      </c>
      <c r="H184" s="70" t="s">
        <v>1640</v>
      </c>
      <c r="I184" s="148"/>
      <c r="J184" s="71">
        <v>141.66533191933789</v>
      </c>
      <c r="K184" s="71">
        <v>6.061964495950618</v>
      </c>
      <c r="L184" s="71">
        <v>11.475175152872939</v>
      </c>
      <c r="M184" s="71">
        <v>95.438517378966338</v>
      </c>
      <c r="N184" s="71">
        <v>103.20069638658229</v>
      </c>
      <c r="O184" s="71">
        <v>75.152188292288301</v>
      </c>
      <c r="P184" s="71">
        <v>68.570778878143017</v>
      </c>
      <c r="Q184" s="71">
        <v>4.6054385454060203</v>
      </c>
      <c r="R184" s="71">
        <v>0</v>
      </c>
      <c r="S184" s="71">
        <v>7.469657472052889</v>
      </c>
      <c r="T184" s="72"/>
      <c r="U184" s="71">
        <v>14397668</v>
      </c>
      <c r="V184" s="71">
        <v>2271</v>
      </c>
      <c r="W184" s="71">
        <v>274</v>
      </c>
      <c r="X184" s="71">
        <v>16198</v>
      </c>
      <c r="Y184" s="71">
        <v>21805</v>
      </c>
      <c r="Z184" s="71">
        <v>38997</v>
      </c>
      <c r="AA184" s="71">
        <v>13857</v>
      </c>
      <c r="AB184" s="71">
        <v>65626</v>
      </c>
      <c r="AC184" s="71">
        <v>0</v>
      </c>
      <c r="AD184" s="71">
        <v>7.469657472052889</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42.249000000000002</v>
      </c>
      <c r="BK184" s="71">
        <v>0</v>
      </c>
      <c r="BL184" s="71">
        <v>4.4429999999999996</v>
      </c>
      <c r="BM184" s="71">
        <v>0</v>
      </c>
      <c r="BN184" s="72"/>
      <c r="BO184" s="71">
        <v>0</v>
      </c>
      <c r="BP184" s="71">
        <v>0</v>
      </c>
      <c r="BQ184" s="71">
        <v>3</v>
      </c>
      <c r="BR184" s="71">
        <v>0</v>
      </c>
      <c r="BS184" s="71">
        <v>1</v>
      </c>
      <c r="BT184" s="71">
        <v>0</v>
      </c>
      <c r="BU184"/>
      <c r="BV184" s="70">
        <v>46.692</v>
      </c>
      <c r="BW184" s="70">
        <v>0</v>
      </c>
      <c r="BX184" s="70">
        <v>0</v>
      </c>
      <c r="BY184" s="70">
        <v>0</v>
      </c>
      <c r="BZ184" s="70">
        <v>0</v>
      </c>
      <c r="CA184" s="70">
        <v>0</v>
      </c>
      <c r="CB184" s="70">
        <v>0</v>
      </c>
      <c r="CC184" s="70">
        <v>0</v>
      </c>
      <c r="CD184" s="70">
        <v>0</v>
      </c>
    </row>
    <row r="185" spans="1:82">
      <c r="A185" s="70" t="s">
        <v>1870</v>
      </c>
      <c r="B185" s="70">
        <v>383</v>
      </c>
      <c r="C185" s="70">
        <v>9</v>
      </c>
      <c r="D185" s="70">
        <v>23</v>
      </c>
      <c r="E185" s="70">
        <v>2012</v>
      </c>
      <c r="F185" s="70" t="s">
        <v>179</v>
      </c>
      <c r="G185" s="70" t="s">
        <v>1862</v>
      </c>
      <c r="H185" s="70" t="s">
        <v>1640</v>
      </c>
      <c r="I185" s="148"/>
      <c r="J185" s="71">
        <v>147.72981033742479</v>
      </c>
      <c r="K185" s="71">
        <v>5.6907913191135719</v>
      </c>
      <c r="L185" s="71">
        <v>11.50944718358623</v>
      </c>
      <c r="M185" s="71">
        <v>107.3798682304017</v>
      </c>
      <c r="N185" s="71">
        <v>110.7611366492772</v>
      </c>
      <c r="O185" s="71">
        <v>75.633415209636595</v>
      </c>
      <c r="P185" s="71">
        <v>68.513017538149441</v>
      </c>
      <c r="Q185" s="71">
        <v>4.9422619509120702</v>
      </c>
      <c r="R185" s="71">
        <v>0</v>
      </c>
      <c r="S185" s="71">
        <v>8.7520953300177204</v>
      </c>
      <c r="T185" s="72"/>
      <c r="U185" s="71">
        <v>13769270</v>
      </c>
      <c r="V185" s="71">
        <v>2271</v>
      </c>
      <c r="W185" s="71">
        <v>274</v>
      </c>
      <c r="X185" s="71">
        <v>16198</v>
      </c>
      <c r="Y185" s="71">
        <v>22009</v>
      </c>
      <c r="Z185" s="71">
        <v>39558</v>
      </c>
      <c r="AA185" s="71">
        <v>13767</v>
      </c>
      <c r="AB185" s="71">
        <v>64820</v>
      </c>
      <c r="AC185" s="71">
        <v>0</v>
      </c>
      <c r="AD185" s="71">
        <v>8.7520953300177204</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47.927999999999997</v>
      </c>
      <c r="BK185" s="71">
        <v>0</v>
      </c>
      <c r="BL185" s="71">
        <v>4.734</v>
      </c>
      <c r="BM185" s="71">
        <v>0</v>
      </c>
      <c r="BN185" s="72"/>
      <c r="BO185" s="71">
        <v>0</v>
      </c>
      <c r="BP185" s="71">
        <v>0</v>
      </c>
      <c r="BQ185" s="71">
        <v>4</v>
      </c>
      <c r="BR185" s="71">
        <v>0</v>
      </c>
      <c r="BS185" s="71">
        <v>1</v>
      </c>
      <c r="BT185" s="71">
        <v>0</v>
      </c>
      <c r="BU185"/>
      <c r="BV185" s="70">
        <v>52.661999999999999</v>
      </c>
      <c r="BW185" s="70">
        <v>0</v>
      </c>
      <c r="BX185" s="70">
        <v>0</v>
      </c>
      <c r="BY185" s="70">
        <v>0</v>
      </c>
      <c r="BZ185" s="70">
        <v>0</v>
      </c>
      <c r="CA185" s="70">
        <v>0</v>
      </c>
      <c r="CB185" s="70">
        <v>0</v>
      </c>
      <c r="CC185" s="70">
        <v>0</v>
      </c>
      <c r="CD185" s="70">
        <v>0</v>
      </c>
    </row>
    <row r="186" spans="1:82">
      <c r="A186" s="70" t="s">
        <v>1871</v>
      </c>
      <c r="B186" s="70">
        <v>384</v>
      </c>
      <c r="C186" s="70">
        <v>10</v>
      </c>
      <c r="D186" s="70">
        <v>23</v>
      </c>
      <c r="E186" s="70">
        <v>2013</v>
      </c>
      <c r="F186" s="70" t="s">
        <v>180</v>
      </c>
      <c r="G186" s="70" t="s">
        <v>1862</v>
      </c>
      <c r="H186" s="70" t="s">
        <v>1640</v>
      </c>
      <c r="I186" s="148"/>
      <c r="J186" s="71">
        <v>131.74988156074579</v>
      </c>
      <c r="K186" s="71">
        <v>4.8313362280595902</v>
      </c>
      <c r="L186" s="71">
        <v>8.3494958809845183</v>
      </c>
      <c r="M186" s="71">
        <v>92.675601205930604</v>
      </c>
      <c r="N186" s="71">
        <v>109.6213047332995</v>
      </c>
      <c r="O186" s="71">
        <v>73.519130651967785</v>
      </c>
      <c r="P186" s="71">
        <v>68.931026730525275</v>
      </c>
      <c r="Q186" s="71">
        <v>4.9768591571758201</v>
      </c>
      <c r="R186" s="71">
        <v>0</v>
      </c>
      <c r="S186" s="71">
        <v>11.386434605346899</v>
      </c>
      <c r="T186" s="72"/>
      <c r="U186" s="71">
        <v>13500960</v>
      </c>
      <c r="V186" s="71">
        <v>2271</v>
      </c>
      <c r="W186" s="71">
        <v>274</v>
      </c>
      <c r="X186" s="71">
        <v>16198</v>
      </c>
      <c r="Y186" s="71">
        <v>22146</v>
      </c>
      <c r="Z186" s="71">
        <v>40169</v>
      </c>
      <c r="AA186" s="71">
        <v>13799</v>
      </c>
      <c r="AB186" s="71">
        <v>64338</v>
      </c>
      <c r="AC186" s="71">
        <v>0</v>
      </c>
      <c r="AD186" s="71">
        <v>11.386434605346899</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42.685000000000002</v>
      </c>
      <c r="BK186" s="71">
        <v>0</v>
      </c>
      <c r="BL186" s="71">
        <v>4.9409999999999998</v>
      </c>
      <c r="BM186" s="71">
        <v>0</v>
      </c>
      <c r="BN186" s="72"/>
      <c r="BO186" s="71">
        <v>0</v>
      </c>
      <c r="BP186" s="71">
        <v>0</v>
      </c>
      <c r="BQ186" s="71">
        <v>4</v>
      </c>
      <c r="BR186" s="71">
        <v>0</v>
      </c>
      <c r="BS186" s="71">
        <v>1</v>
      </c>
      <c r="BT186" s="71">
        <v>0</v>
      </c>
      <c r="BU186"/>
      <c r="BV186" s="70">
        <v>47.625999999999998</v>
      </c>
      <c r="BW186" s="70">
        <v>0</v>
      </c>
      <c r="BX186" s="70">
        <v>0</v>
      </c>
      <c r="BY186" s="70">
        <v>0</v>
      </c>
      <c r="BZ186" s="70">
        <v>0</v>
      </c>
      <c r="CA186" s="70">
        <v>0</v>
      </c>
      <c r="CB186" s="70">
        <v>0</v>
      </c>
      <c r="CC186" s="70">
        <v>0</v>
      </c>
      <c r="CD186" s="70">
        <v>0</v>
      </c>
    </row>
    <row r="187" spans="1:82">
      <c r="A187" s="70" t="s">
        <v>1872</v>
      </c>
      <c r="B187" s="70">
        <v>385</v>
      </c>
      <c r="C187" s="70">
        <v>11</v>
      </c>
      <c r="D187" s="70">
        <v>23</v>
      </c>
      <c r="E187" s="70">
        <v>2014</v>
      </c>
      <c r="F187" s="70" t="s">
        <v>181</v>
      </c>
      <c r="G187" s="70" t="s">
        <v>1862</v>
      </c>
      <c r="H187" s="70" t="s">
        <v>1640</v>
      </c>
      <c r="I187" s="148"/>
      <c r="J187" s="71">
        <v>150.6131381843359</v>
      </c>
      <c r="K187" s="71">
        <v>4.9522260547956716</v>
      </c>
      <c r="L187" s="71">
        <v>9.1790298465909341</v>
      </c>
      <c r="M187" s="71">
        <v>91.720404097999818</v>
      </c>
      <c r="N187" s="71">
        <v>107.7237367968707</v>
      </c>
      <c r="O187" s="71">
        <v>70.561647062030914</v>
      </c>
      <c r="P187" s="71">
        <v>68.154499312455314</v>
      </c>
      <c r="Q187" s="71">
        <v>4.7317311713035703</v>
      </c>
      <c r="R187" s="71">
        <v>0</v>
      </c>
      <c r="S187" s="71">
        <v>13.98573200145092</v>
      </c>
      <c r="T187" s="72"/>
      <c r="U187" s="71">
        <v>16599500</v>
      </c>
      <c r="V187" s="71">
        <v>2143</v>
      </c>
      <c r="W187" s="71">
        <v>200</v>
      </c>
      <c r="X187" s="71">
        <v>14338</v>
      </c>
      <c r="Y187" s="71">
        <v>22282</v>
      </c>
      <c r="Z187" s="71">
        <v>40605</v>
      </c>
      <c r="AA187" s="71">
        <v>13573</v>
      </c>
      <c r="AB187" s="71">
        <v>63755</v>
      </c>
      <c r="AC187" s="71">
        <v>0</v>
      </c>
      <c r="AD187" s="71">
        <v>13.98573200145092</v>
      </c>
      <c r="AE187" s="72"/>
      <c r="AF187" s="71"/>
      <c r="AG187" s="71"/>
      <c r="AH187" s="71"/>
      <c r="AI187" s="71"/>
      <c r="AJ187" s="71"/>
      <c r="AK187" s="71"/>
      <c r="AL187" s="71"/>
      <c r="AM187" s="71"/>
      <c r="AN187" s="71"/>
      <c r="AO187" s="71"/>
      <c r="AP187" s="71"/>
      <c r="AQ187" s="72"/>
      <c r="AR187" s="71">
        <v>1337</v>
      </c>
      <c r="AS187" s="71">
        <v>148</v>
      </c>
      <c r="AT187" s="71">
        <v>0</v>
      </c>
      <c r="AU187" s="71">
        <v>0</v>
      </c>
      <c r="AV187" s="71">
        <v>0</v>
      </c>
      <c r="AW187" s="71">
        <v>0</v>
      </c>
      <c r="AX187" s="71"/>
      <c r="AY187" s="72"/>
      <c r="AZ187" s="71">
        <v>5701.7</v>
      </c>
      <c r="BA187" s="71">
        <v>9968.1</v>
      </c>
      <c r="BB187" s="71">
        <v>0</v>
      </c>
      <c r="BC187" s="71">
        <v>0</v>
      </c>
      <c r="BD187" s="71">
        <v>0</v>
      </c>
      <c r="BE187" s="71">
        <v>0</v>
      </c>
      <c r="BF187" s="71"/>
      <c r="BG187" s="72"/>
      <c r="BH187" s="71">
        <v>0</v>
      </c>
      <c r="BI187" s="71">
        <v>0</v>
      </c>
      <c r="BJ187" s="71">
        <v>40.603999999999999</v>
      </c>
      <c r="BK187" s="71">
        <v>0</v>
      </c>
      <c r="BL187" s="71">
        <v>4.9660000000000002</v>
      </c>
      <c r="BM187" s="71">
        <v>0</v>
      </c>
      <c r="BN187" s="72"/>
      <c r="BO187" s="71">
        <v>0</v>
      </c>
      <c r="BP187" s="71">
        <v>0</v>
      </c>
      <c r="BQ187" s="71">
        <v>4</v>
      </c>
      <c r="BR187" s="71">
        <v>0</v>
      </c>
      <c r="BS187" s="71">
        <v>1</v>
      </c>
      <c r="BT187" s="71">
        <v>0</v>
      </c>
      <c r="BU187"/>
      <c r="BV187" s="70">
        <v>45.57</v>
      </c>
      <c r="BW187" s="70">
        <v>0</v>
      </c>
      <c r="BX187" s="70">
        <v>0</v>
      </c>
      <c r="BY187" s="70">
        <v>0</v>
      </c>
      <c r="BZ187" s="70">
        <v>0</v>
      </c>
      <c r="CA187" s="70">
        <v>0</v>
      </c>
      <c r="CB187" s="70">
        <v>0</v>
      </c>
      <c r="CC187" s="70">
        <v>0</v>
      </c>
      <c r="CD187" s="70">
        <v>0</v>
      </c>
    </row>
    <row r="188" spans="1:82">
      <c r="A188" s="70" t="s">
        <v>1873</v>
      </c>
      <c r="B188" s="70">
        <v>386</v>
      </c>
      <c r="C188" s="70">
        <v>12</v>
      </c>
      <c r="D188" s="70">
        <v>23</v>
      </c>
      <c r="E188" s="70">
        <v>2015</v>
      </c>
      <c r="F188" s="70" t="s">
        <v>182</v>
      </c>
      <c r="G188" s="70" t="s">
        <v>1862</v>
      </c>
      <c r="H188" s="70" t="s">
        <v>1640</v>
      </c>
      <c r="I188" s="148"/>
      <c r="J188" s="71">
        <v>119.8424853147645</v>
      </c>
      <c r="K188" s="71">
        <v>5.0047577782213404</v>
      </c>
      <c r="L188" s="71">
        <v>9.3369801795594114</v>
      </c>
      <c r="M188" s="71">
        <v>90.234411888159087</v>
      </c>
      <c r="N188" s="71">
        <v>97.258876483688695</v>
      </c>
      <c r="O188" s="71">
        <v>70.092141543912348</v>
      </c>
      <c r="P188" s="71">
        <v>66.836439486457593</v>
      </c>
      <c r="Q188" s="71">
        <v>4.5782958546924997</v>
      </c>
      <c r="R188" s="71">
        <v>0</v>
      </c>
      <c r="S188" s="71">
        <v>9.5652735243442706</v>
      </c>
      <c r="T188" s="72"/>
      <c r="U188" s="71">
        <v>14624298</v>
      </c>
      <c r="V188" s="71">
        <v>2143</v>
      </c>
      <c r="W188" s="71">
        <v>200</v>
      </c>
      <c r="X188" s="71">
        <v>14338</v>
      </c>
      <c r="Y188" s="71">
        <v>22437</v>
      </c>
      <c r="Z188" s="71">
        <v>40723</v>
      </c>
      <c r="AA188" s="71">
        <v>13300</v>
      </c>
      <c r="AB188" s="71">
        <v>63015</v>
      </c>
      <c r="AC188" s="71">
        <v>0</v>
      </c>
      <c r="AD188" s="71">
        <v>9.5652735243442706</v>
      </c>
      <c r="AE188" s="72"/>
      <c r="AF188" s="71">
        <v>127475276.5408124</v>
      </c>
      <c r="AG188" s="71">
        <v>3680277.9116495322</v>
      </c>
      <c r="AH188" s="71">
        <v>1624016.0967740249</v>
      </c>
      <c r="AI188" s="71">
        <v>101027271.5573296</v>
      </c>
      <c r="AJ188" s="71">
        <v>129435865.6468253</v>
      </c>
      <c r="AK188" s="71">
        <v>0</v>
      </c>
      <c r="AL188" s="71">
        <v>0</v>
      </c>
      <c r="AM188" s="71">
        <v>8635941.4120169412</v>
      </c>
      <c r="AN188" s="71">
        <v>0</v>
      </c>
      <c r="AO188" s="71">
        <v>0</v>
      </c>
      <c r="AP188" s="71">
        <v>371878649.16540778</v>
      </c>
      <c r="AQ188" s="72"/>
      <c r="AR188" s="71">
        <v>1474</v>
      </c>
      <c r="AS188" s="71">
        <v>228</v>
      </c>
      <c r="AT188" s="71">
        <v>0</v>
      </c>
      <c r="AU188" s="71">
        <v>0</v>
      </c>
      <c r="AV188" s="71">
        <v>0</v>
      </c>
      <c r="AW188" s="71">
        <v>0</v>
      </c>
      <c r="AX188" s="71"/>
      <c r="AY188" s="72"/>
      <c r="AZ188" s="71">
        <v>6360.4</v>
      </c>
      <c r="BA188" s="71">
        <v>14964</v>
      </c>
      <c r="BB188" s="71">
        <v>0</v>
      </c>
      <c r="BC188" s="71">
        <v>0</v>
      </c>
      <c r="BD188" s="71">
        <v>0</v>
      </c>
      <c r="BE188" s="71">
        <v>0</v>
      </c>
      <c r="BF188" s="71"/>
      <c r="BG188" s="72"/>
      <c r="BH188" s="71">
        <v>0</v>
      </c>
      <c r="BI188" s="71">
        <v>0</v>
      </c>
      <c r="BJ188" s="71">
        <v>36.417000000000002</v>
      </c>
      <c r="BK188" s="71">
        <v>0</v>
      </c>
      <c r="BL188" s="71">
        <v>4.7770000000000001</v>
      </c>
      <c r="BM188" s="71">
        <v>0</v>
      </c>
      <c r="BN188" s="72"/>
      <c r="BO188" s="71">
        <v>0</v>
      </c>
      <c r="BP188" s="71">
        <v>0</v>
      </c>
      <c r="BQ188" s="71">
        <v>4</v>
      </c>
      <c r="BR188" s="71">
        <v>0</v>
      </c>
      <c r="BS188" s="71">
        <v>1</v>
      </c>
      <c r="BT188" s="71">
        <v>0</v>
      </c>
      <c r="BU188"/>
      <c r="BV188" s="70">
        <v>41.194000000000003</v>
      </c>
      <c r="BW188" s="70">
        <v>0</v>
      </c>
      <c r="BX188" s="70">
        <v>0</v>
      </c>
      <c r="BY188" s="70">
        <v>0</v>
      </c>
      <c r="BZ188" s="70">
        <v>0</v>
      </c>
      <c r="CA188" s="70">
        <v>0</v>
      </c>
      <c r="CB188" s="70">
        <v>0</v>
      </c>
      <c r="CC188" s="70">
        <v>0</v>
      </c>
      <c r="CD188" s="70">
        <v>0</v>
      </c>
    </row>
    <row r="189" spans="1:82">
      <c r="A189" s="70" t="s">
        <v>1874</v>
      </c>
      <c r="B189" s="70">
        <v>387</v>
      </c>
      <c r="C189" s="70">
        <v>13</v>
      </c>
      <c r="D189" s="70">
        <v>23</v>
      </c>
      <c r="E189" s="70">
        <v>2016</v>
      </c>
      <c r="F189" s="70" t="s">
        <v>155</v>
      </c>
      <c r="G189" s="70" t="s">
        <v>1862</v>
      </c>
      <c r="H189" s="70" t="s">
        <v>1640</v>
      </c>
      <c r="I189" s="148"/>
      <c r="J189" s="71">
        <v>129.68813040158685</v>
      </c>
      <c r="K189" s="71">
        <v>5.1410264944995863</v>
      </c>
      <c r="L189" s="71">
        <v>10.23700456702529</v>
      </c>
      <c r="M189" s="71">
        <v>65.922953156010465</v>
      </c>
      <c r="N189" s="71">
        <v>90.990382531306324</v>
      </c>
      <c r="O189" s="71">
        <v>69.535129408925286</v>
      </c>
      <c r="P189" s="71">
        <v>65.08743902867738</v>
      </c>
      <c r="Q189" s="71">
        <v>4.4003047031085174</v>
      </c>
      <c r="R189" s="71">
        <v>0</v>
      </c>
      <c r="S189" s="71">
        <v>10.367858292584287</v>
      </c>
      <c r="T189" s="72"/>
      <c r="U189" s="71">
        <v>15594895</v>
      </c>
      <c r="V189" s="71">
        <v>2143</v>
      </c>
      <c r="W189" s="71">
        <v>200</v>
      </c>
      <c r="X189" s="71">
        <v>14338</v>
      </c>
      <c r="Y189" s="71">
        <v>22561</v>
      </c>
      <c r="Z189" s="71">
        <v>40896</v>
      </c>
      <c r="AA189" s="71">
        <v>13396</v>
      </c>
      <c r="AB189" s="71">
        <v>62299</v>
      </c>
      <c r="AC189" s="71">
        <v>0</v>
      </c>
      <c r="AD189" s="71">
        <v>10.367858292584289</v>
      </c>
      <c r="AE189" s="72"/>
      <c r="AF189" s="71">
        <v>144020955.53952929</v>
      </c>
      <c r="AG189" s="71">
        <v>3627746.14722241</v>
      </c>
      <c r="AH189" s="71">
        <v>1428826.072960064</v>
      </c>
      <c r="AI189" s="71">
        <v>89987073.567769855</v>
      </c>
      <c r="AJ189" s="71">
        <v>115995072.7806249</v>
      </c>
      <c r="AK189" s="71">
        <v>0</v>
      </c>
      <c r="AL189" s="71">
        <v>0</v>
      </c>
      <c r="AM189" s="71">
        <v>8544449.6613111831</v>
      </c>
      <c r="AN189" s="71">
        <v>0</v>
      </c>
      <c r="AO189" s="71">
        <v>0</v>
      </c>
      <c r="AP189" s="71">
        <v>363604123.7694177</v>
      </c>
      <c r="AQ189" s="72"/>
      <c r="AR189" s="71">
        <v>1597</v>
      </c>
      <c r="AS189" s="71">
        <v>271</v>
      </c>
      <c r="AT189" s="71">
        <v>1</v>
      </c>
      <c r="AU189" s="71">
        <v>0</v>
      </c>
      <c r="AV189" s="71">
        <v>0</v>
      </c>
      <c r="AW189" s="71">
        <v>0</v>
      </c>
      <c r="AX189" s="71"/>
      <c r="AY189" s="72"/>
      <c r="AZ189" s="71">
        <v>6910.3</v>
      </c>
      <c r="BA189" s="71">
        <v>20653.5</v>
      </c>
      <c r="BB189" s="71">
        <v>19.5</v>
      </c>
      <c r="BC189" s="71">
        <v>0</v>
      </c>
      <c r="BD189" s="71">
        <v>0</v>
      </c>
      <c r="BE189" s="71">
        <v>0</v>
      </c>
      <c r="BF189" s="71"/>
      <c r="BG189" s="72"/>
      <c r="BH189" s="71">
        <v>0</v>
      </c>
      <c r="BI189" s="71">
        <v>0</v>
      </c>
      <c r="BJ189" s="71">
        <v>21.783999999999999</v>
      </c>
      <c r="BK189" s="71">
        <v>0</v>
      </c>
      <c r="BL189" s="71">
        <v>4.0289999999999999</v>
      </c>
      <c r="BM189" s="71">
        <v>0</v>
      </c>
      <c r="BN189" s="72"/>
      <c r="BO189" s="71">
        <v>0</v>
      </c>
      <c r="BP189" s="71">
        <v>0</v>
      </c>
      <c r="BQ189" s="71">
        <v>4</v>
      </c>
      <c r="BR189" s="71">
        <v>0</v>
      </c>
      <c r="BS189" s="71">
        <v>1</v>
      </c>
      <c r="BT189" s="71">
        <v>0</v>
      </c>
      <c r="BU189"/>
      <c r="BV189" s="70">
        <v>25.812999999999999</v>
      </c>
      <c r="BW189" s="70">
        <v>0</v>
      </c>
      <c r="BX189" s="70">
        <v>0</v>
      </c>
      <c r="BY189" s="70">
        <v>0</v>
      </c>
      <c r="BZ189" s="70">
        <v>0</v>
      </c>
      <c r="CA189" s="70">
        <v>0</v>
      </c>
      <c r="CB189" s="70">
        <v>0</v>
      </c>
      <c r="CC189" s="70">
        <v>0</v>
      </c>
      <c r="CD189" s="70">
        <v>0</v>
      </c>
    </row>
    <row r="190" spans="1:82">
      <c r="A190" s="70" t="s">
        <v>1875</v>
      </c>
      <c r="B190" s="70">
        <v>388</v>
      </c>
      <c r="C190" s="70">
        <v>14</v>
      </c>
      <c r="D190" s="70">
        <v>23</v>
      </c>
      <c r="E190" s="70">
        <v>2017</v>
      </c>
      <c r="F190" s="70" t="s">
        <v>156</v>
      </c>
      <c r="G190" s="70" t="s">
        <v>1862</v>
      </c>
      <c r="H190" s="70" t="s">
        <v>1640</v>
      </c>
      <c r="I190" s="148"/>
      <c r="J190" s="71">
        <v>127.81476043025593</v>
      </c>
      <c r="K190" s="71">
        <v>5.2842572754755484</v>
      </c>
      <c r="L190" s="71">
        <v>10.605855462673475</v>
      </c>
      <c r="M190" s="71">
        <v>61.102828725488301</v>
      </c>
      <c r="N190" s="71">
        <v>96.680630375164824</v>
      </c>
      <c r="O190" s="71">
        <v>68.261660381042702</v>
      </c>
      <c r="P190" s="71">
        <v>63.695060780199398</v>
      </c>
      <c r="Q190" s="71">
        <v>4.1995941613618104</v>
      </c>
      <c r="R190" s="71">
        <v>0</v>
      </c>
      <c r="S190" s="71">
        <v>11.197754727097033</v>
      </c>
      <c r="T190" s="72"/>
      <c r="U190" s="71">
        <v>16248882</v>
      </c>
      <c r="V190" s="71">
        <v>2143</v>
      </c>
      <c r="W190" s="71">
        <v>200</v>
      </c>
      <c r="X190" s="71">
        <v>14338</v>
      </c>
      <c r="Y190" s="71">
        <v>22590</v>
      </c>
      <c r="Z190" s="71">
        <v>40813</v>
      </c>
      <c r="AA190" s="71">
        <v>13193</v>
      </c>
      <c r="AB190" s="71">
        <v>61485</v>
      </c>
      <c r="AC190" s="71">
        <v>0</v>
      </c>
      <c r="AD190" s="71">
        <v>11.197754727097029</v>
      </c>
      <c r="AE190" s="72"/>
      <c r="AF190" s="71">
        <v>145060486.50224471</v>
      </c>
      <c r="AG190" s="71">
        <v>3800127.9049167959</v>
      </c>
      <c r="AH190" s="71">
        <v>2000865.639594465</v>
      </c>
      <c r="AI190" s="71">
        <v>88272425.053258821</v>
      </c>
      <c r="AJ190" s="71">
        <v>127790501.6019586</v>
      </c>
      <c r="AK190" s="71">
        <v>0</v>
      </c>
      <c r="AL190" s="71">
        <v>0</v>
      </c>
      <c r="AM190" s="71">
        <v>8446002.7505562566</v>
      </c>
      <c r="AN190" s="71">
        <v>0</v>
      </c>
      <c r="AO190" s="71">
        <v>0</v>
      </c>
      <c r="AP190" s="71">
        <v>375370409.45252967</v>
      </c>
      <c r="AQ190" s="72"/>
      <c r="AR190" s="71">
        <v>1714</v>
      </c>
      <c r="AS190" s="71">
        <v>292</v>
      </c>
      <c r="AT190" s="71">
        <v>1</v>
      </c>
      <c r="AU190" s="71">
        <v>0</v>
      </c>
      <c r="AV190" s="71">
        <v>0</v>
      </c>
      <c r="AW190" s="71">
        <v>0</v>
      </c>
      <c r="AX190" s="71"/>
      <c r="AY190" s="72"/>
      <c r="AZ190" s="71">
        <v>7533.9</v>
      </c>
      <c r="BA190" s="71">
        <v>21157.7</v>
      </c>
      <c r="BB190" s="71">
        <v>19.5</v>
      </c>
      <c r="BC190" s="71">
        <v>0</v>
      </c>
      <c r="BD190" s="71">
        <v>0</v>
      </c>
      <c r="BE190" s="71">
        <v>0</v>
      </c>
      <c r="BF190" s="71"/>
      <c r="BG190" s="72"/>
      <c r="BH190" s="71">
        <v>0</v>
      </c>
      <c r="BI190" s="71">
        <v>0</v>
      </c>
      <c r="BJ190" s="71">
        <v>21.454000000000001</v>
      </c>
      <c r="BK190" s="71">
        <v>0</v>
      </c>
      <c r="BL190" s="71">
        <v>4.3630000000000004</v>
      </c>
      <c r="BM190" s="71">
        <v>0</v>
      </c>
      <c r="BN190" s="72"/>
      <c r="BO190" s="71">
        <v>0</v>
      </c>
      <c r="BP190" s="71">
        <v>0</v>
      </c>
      <c r="BQ190" s="71">
        <v>4</v>
      </c>
      <c r="BR190" s="71">
        <v>0</v>
      </c>
      <c r="BS190" s="71">
        <v>1</v>
      </c>
      <c r="BT190" s="71">
        <v>0</v>
      </c>
      <c r="BU190"/>
      <c r="BV190" s="70">
        <v>25.817</v>
      </c>
      <c r="BW190" s="70">
        <v>0</v>
      </c>
      <c r="BX190" s="70">
        <v>0</v>
      </c>
      <c r="BY190" s="70">
        <v>0</v>
      </c>
      <c r="BZ190" s="70">
        <v>0</v>
      </c>
      <c r="CA190" s="70">
        <v>0</v>
      </c>
      <c r="CB190" s="70">
        <v>0</v>
      </c>
      <c r="CC190" s="70">
        <v>0</v>
      </c>
      <c r="CD190" s="70">
        <v>0</v>
      </c>
    </row>
    <row r="191" spans="1:82">
      <c r="A191" s="70" t="s">
        <v>1876</v>
      </c>
      <c r="B191" s="70">
        <v>389</v>
      </c>
      <c r="C191" s="70">
        <v>15</v>
      </c>
      <c r="D191" s="70">
        <v>23</v>
      </c>
      <c r="E191" s="70">
        <v>2018</v>
      </c>
      <c r="F191" s="70" t="s">
        <v>183</v>
      </c>
      <c r="G191" s="70" t="s">
        <v>1862</v>
      </c>
      <c r="H191" s="70" t="s">
        <v>1640</v>
      </c>
      <c r="I191" s="148"/>
      <c r="J191" s="71">
        <v>138.33924017123849</v>
      </c>
      <c r="K191" s="71">
        <v>5.0226427892945233</v>
      </c>
      <c r="L191" s="71">
        <v>9.6173242895788658</v>
      </c>
      <c r="M191" s="71">
        <v>64.809023474240206</v>
      </c>
      <c r="N191" s="71">
        <v>89.300045989499523</v>
      </c>
      <c r="O191" s="71">
        <v>66.792084682501411</v>
      </c>
      <c r="P191" s="71">
        <v>62.181526155745281</v>
      </c>
      <c r="Q191" s="71">
        <v>3.8545687628501901</v>
      </c>
      <c r="R191" s="71">
        <v>0</v>
      </c>
      <c r="S191" s="71">
        <v>11.602748729522064</v>
      </c>
      <c r="T191" s="72"/>
      <c r="U191" s="71">
        <v>16960764</v>
      </c>
      <c r="V191" s="71">
        <v>2143</v>
      </c>
      <c r="W191" s="71">
        <v>200</v>
      </c>
      <c r="X191" s="71">
        <v>14338</v>
      </c>
      <c r="Y191" s="71">
        <v>22732</v>
      </c>
      <c r="Z191" s="71">
        <v>40699</v>
      </c>
      <c r="AA191" s="71">
        <v>13009</v>
      </c>
      <c r="AB191" s="71">
        <v>60816</v>
      </c>
      <c r="AC191" s="71">
        <v>0</v>
      </c>
      <c r="AD191" s="71">
        <v>11.602748729522061</v>
      </c>
      <c r="AE191" s="72"/>
      <c r="AF191" s="71">
        <v>158435353.23454601</v>
      </c>
      <c r="AG191" s="71">
        <v>3377480.8645423818</v>
      </c>
      <c r="AH191" s="71">
        <v>1897084.9224815059</v>
      </c>
      <c r="AI191" s="71">
        <v>88049033.097796515</v>
      </c>
      <c r="AJ191" s="71">
        <v>113029558.380869</v>
      </c>
      <c r="AK191" s="71">
        <v>0</v>
      </c>
      <c r="AL191" s="71">
        <v>0</v>
      </c>
      <c r="AM191" s="71">
        <v>8371389.9490396371</v>
      </c>
      <c r="AN191" s="71">
        <v>0</v>
      </c>
      <c r="AO191" s="71">
        <v>0</v>
      </c>
      <c r="AP191" s="71">
        <v>373159900.44927508</v>
      </c>
      <c r="AQ191" s="72"/>
      <c r="AR191" s="71">
        <v>1864</v>
      </c>
      <c r="AS191" s="71">
        <v>311</v>
      </c>
      <c r="AT191" s="71">
        <v>1</v>
      </c>
      <c r="AU191" s="71">
        <v>0</v>
      </c>
      <c r="AV191" s="71">
        <v>0</v>
      </c>
      <c r="AW191" s="71">
        <v>0</v>
      </c>
      <c r="AX191" s="71"/>
      <c r="AY191" s="72"/>
      <c r="AZ191" s="71">
        <v>8314.7000000000007</v>
      </c>
      <c r="BA191" s="71">
        <v>21712</v>
      </c>
      <c r="BB191" s="71">
        <v>20</v>
      </c>
      <c r="BC191" s="71">
        <v>0</v>
      </c>
      <c r="BD191" s="71">
        <v>0</v>
      </c>
      <c r="BE191" s="71">
        <v>0</v>
      </c>
      <c r="BF191" s="71"/>
      <c r="BG191" s="72"/>
      <c r="BH191" s="71">
        <v>0</v>
      </c>
      <c r="BI191" s="71">
        <v>0</v>
      </c>
      <c r="BJ191" s="71">
        <v>20.260000000000002</v>
      </c>
      <c r="BK191" s="71">
        <v>0</v>
      </c>
      <c r="BL191" s="71">
        <v>4.3280000000000003</v>
      </c>
      <c r="BM191" s="71">
        <v>0</v>
      </c>
      <c r="BN191" s="72"/>
      <c r="BO191" s="71">
        <v>0</v>
      </c>
      <c r="BP191" s="71">
        <v>0</v>
      </c>
      <c r="BQ191" s="71">
        <v>4</v>
      </c>
      <c r="BR191" s="71">
        <v>0</v>
      </c>
      <c r="BS191" s="71">
        <v>1</v>
      </c>
      <c r="BT191" s="71">
        <v>0</v>
      </c>
      <c r="BU191"/>
      <c r="BV191" s="70">
        <v>24.588000000000001</v>
      </c>
      <c r="BW191" s="70">
        <v>0</v>
      </c>
      <c r="BX191" s="70">
        <v>0</v>
      </c>
      <c r="BY191" s="70">
        <v>0</v>
      </c>
      <c r="BZ191" s="70">
        <v>0</v>
      </c>
      <c r="CA191" s="70">
        <v>0</v>
      </c>
      <c r="CB191" s="70">
        <v>0</v>
      </c>
      <c r="CC191" s="70">
        <v>0</v>
      </c>
      <c r="CD191" s="70">
        <v>0</v>
      </c>
    </row>
    <row r="192" spans="1:82">
      <c r="A192" s="70" t="s">
        <v>1877</v>
      </c>
      <c r="B192" s="70">
        <v>390</v>
      </c>
      <c r="C192" s="70">
        <v>16</v>
      </c>
      <c r="D192" s="70">
        <v>23</v>
      </c>
      <c r="E192" s="70">
        <v>2019</v>
      </c>
      <c r="F192" s="70" t="s">
        <v>158</v>
      </c>
      <c r="G192" s="70" t="s">
        <v>1862</v>
      </c>
      <c r="H192" s="70" t="s">
        <v>1640</v>
      </c>
      <c r="I192" s="148"/>
      <c r="J192" s="71">
        <v>148.22687905567204</v>
      </c>
      <c r="K192" s="71">
        <v>4.6493127472161806</v>
      </c>
      <c r="L192" s="71">
        <v>9.7120798574708029</v>
      </c>
      <c r="M192" s="71">
        <v>64.883578385865235</v>
      </c>
      <c r="N192" s="71">
        <v>87.078338106068557</v>
      </c>
      <c r="O192" s="71">
        <v>64.780605056130327</v>
      </c>
      <c r="P192" s="71">
        <v>61.388694925471853</v>
      </c>
      <c r="Q192" s="71">
        <v>3.7044027690052301</v>
      </c>
      <c r="R192" s="71">
        <v>0</v>
      </c>
      <c r="S192" s="71">
        <v>11.457307687748912</v>
      </c>
      <c r="T192" s="72"/>
      <c r="U192" s="71">
        <v>18205049</v>
      </c>
      <c r="V192" s="71">
        <v>2143</v>
      </c>
      <c r="W192" s="71">
        <v>200</v>
      </c>
      <c r="X192" s="71">
        <v>14338</v>
      </c>
      <c r="Y192" s="71">
        <v>22766</v>
      </c>
      <c r="Z192" s="71">
        <v>40557</v>
      </c>
      <c r="AA192" s="71">
        <v>12747</v>
      </c>
      <c r="AB192" s="71">
        <v>60029</v>
      </c>
      <c r="AC192" s="71">
        <v>0</v>
      </c>
      <c r="AD192" s="71">
        <v>11.45730768774891</v>
      </c>
      <c r="AE192" s="72"/>
      <c r="AF192" s="71">
        <v>179621230.72628239</v>
      </c>
      <c r="AG192" s="71">
        <v>3270398.7668819311</v>
      </c>
      <c r="AH192" s="71">
        <v>1991482.715324562</v>
      </c>
      <c r="AI192" s="71">
        <v>94066201.314791217</v>
      </c>
      <c r="AJ192" s="71">
        <v>117734682.58500209</v>
      </c>
      <c r="AK192" s="71">
        <v>0</v>
      </c>
      <c r="AL192" s="71">
        <v>0</v>
      </c>
      <c r="AM192" s="71">
        <v>8175497.9019299438</v>
      </c>
      <c r="AN192" s="71">
        <v>0</v>
      </c>
      <c r="AO192" s="71">
        <v>0</v>
      </c>
      <c r="AP192" s="71">
        <v>404859494.01021212</v>
      </c>
      <c r="AQ192" s="72"/>
      <c r="AR192" s="71">
        <v>1995</v>
      </c>
      <c r="AS192" s="71">
        <v>335</v>
      </c>
      <c r="AT192" s="71">
        <v>1</v>
      </c>
      <c r="AU192" s="71">
        <v>0</v>
      </c>
      <c r="AV192" s="71">
        <v>0</v>
      </c>
      <c r="AW192" s="71">
        <v>0</v>
      </c>
      <c r="AX192" s="71"/>
      <c r="AY192" s="72"/>
      <c r="AZ192" s="71">
        <v>8973.3000000000011</v>
      </c>
      <c r="BA192" s="71">
        <v>22387.8</v>
      </c>
      <c r="BB192" s="71">
        <v>19.5</v>
      </c>
      <c r="BC192" s="71">
        <v>0</v>
      </c>
      <c r="BD192" s="71">
        <v>0</v>
      </c>
      <c r="BE192" s="71">
        <v>0</v>
      </c>
      <c r="BF192" s="71"/>
      <c r="BG192" s="72"/>
      <c r="BH192" s="71">
        <v>0</v>
      </c>
      <c r="BI192" s="71">
        <v>0</v>
      </c>
      <c r="BJ192" s="71">
        <v>20.914000000000001</v>
      </c>
      <c r="BK192" s="71">
        <v>0</v>
      </c>
      <c r="BL192" s="71">
        <v>4.4950000000000001</v>
      </c>
      <c r="BM192" s="71">
        <v>0</v>
      </c>
      <c r="BN192" s="72"/>
      <c r="BO192" s="71">
        <v>0</v>
      </c>
      <c r="BP192" s="71">
        <v>0</v>
      </c>
      <c r="BQ192" s="71">
        <v>4</v>
      </c>
      <c r="BR192" s="71">
        <v>0</v>
      </c>
      <c r="BS192" s="71">
        <v>1</v>
      </c>
      <c r="BT192" s="71">
        <v>0</v>
      </c>
      <c r="BU192"/>
      <c r="BV192" s="70">
        <v>25.408999999999999</v>
      </c>
      <c r="BW192" s="70">
        <v>0</v>
      </c>
      <c r="BX192" s="70">
        <v>0</v>
      </c>
      <c r="BY192" s="70">
        <v>0</v>
      </c>
      <c r="BZ192" s="70">
        <v>0</v>
      </c>
      <c r="CA192" s="70">
        <v>0</v>
      </c>
      <c r="CB192" s="70">
        <v>0</v>
      </c>
      <c r="CC192" s="70">
        <v>0</v>
      </c>
      <c r="CD192" s="70">
        <v>0</v>
      </c>
    </row>
    <row r="193" spans="1:82">
      <c r="A193" s="70" t="s">
        <v>1878</v>
      </c>
      <c r="B193" s="70">
        <v>391</v>
      </c>
      <c r="C193" s="70">
        <v>17</v>
      </c>
      <c r="D193" s="70">
        <v>23</v>
      </c>
      <c r="E193" s="70">
        <v>2020</v>
      </c>
      <c r="F193" s="70" t="s">
        <v>159</v>
      </c>
      <c r="G193" s="70" t="s">
        <v>1862</v>
      </c>
      <c r="H193" s="70" t="s">
        <v>1640</v>
      </c>
      <c r="I193" s="148"/>
      <c r="J193" s="71">
        <v>110.3258631659687</v>
      </c>
      <c r="K193" s="71">
        <v>3.960543319970228</v>
      </c>
      <c r="L193" s="71">
        <v>10.283554368215123</v>
      </c>
      <c r="M193" s="71">
        <v>52.998663874387233</v>
      </c>
      <c r="N193" s="71">
        <v>78.081609334918653</v>
      </c>
      <c r="O193" s="71">
        <v>56.880119365978899</v>
      </c>
      <c r="P193" s="71">
        <v>57.534124498378624</v>
      </c>
      <c r="Q193" s="71">
        <v>3.4912413146202401</v>
      </c>
      <c r="R193" s="71">
        <v>0</v>
      </c>
      <c r="S193" s="71">
        <v>10.835882774601311</v>
      </c>
      <c r="T193" s="72"/>
      <c r="U193" s="71">
        <v>14304774</v>
      </c>
      <c r="V193" s="71">
        <v>1810</v>
      </c>
      <c r="W193" s="71">
        <v>259</v>
      </c>
      <c r="X193" s="71">
        <v>14020</v>
      </c>
      <c r="Y193" s="71">
        <v>22889</v>
      </c>
      <c r="Z193" s="71">
        <v>40645</v>
      </c>
      <c r="AA193" s="71">
        <v>12698</v>
      </c>
      <c r="AB193" s="71">
        <v>59213</v>
      </c>
      <c r="AC193" s="71">
        <v>0</v>
      </c>
      <c r="AD193" s="71">
        <v>10.835882774601311</v>
      </c>
      <c r="AE193" s="72"/>
      <c r="AF193" s="71">
        <v>134028962.4334325</v>
      </c>
      <c r="AG193" s="71">
        <v>2710050.2805998027</v>
      </c>
      <c r="AH193" s="71">
        <v>2124756.0335198124</v>
      </c>
      <c r="AI193" s="71">
        <v>78696564.892727003</v>
      </c>
      <c r="AJ193" s="71">
        <v>115579196.4915251</v>
      </c>
      <c r="AK193" s="71"/>
      <c r="AL193" s="71"/>
      <c r="AM193" s="71">
        <v>7727954.3701512283</v>
      </c>
      <c r="AN193" s="71"/>
      <c r="AO193" s="71"/>
      <c r="AP193" s="71">
        <v>340867484.50195545</v>
      </c>
      <c r="AQ193" s="72"/>
      <c r="AR193" s="71">
        <v>2101</v>
      </c>
      <c r="AS193" s="71">
        <v>354</v>
      </c>
      <c r="AT193" s="71">
        <v>1</v>
      </c>
      <c r="AU193" s="71">
        <v>0</v>
      </c>
      <c r="AV193" s="71">
        <v>0</v>
      </c>
      <c r="AW193" s="71">
        <v>0</v>
      </c>
      <c r="AX193" s="71"/>
      <c r="AY193" s="72"/>
      <c r="AZ193" s="71">
        <v>9545.6999999999935</v>
      </c>
      <c r="BA193" s="71">
        <v>24128.700000000019</v>
      </c>
      <c r="BB193" s="71">
        <v>19.5</v>
      </c>
      <c r="BC193" s="71">
        <v>0</v>
      </c>
      <c r="BD193" s="71">
        <v>0</v>
      </c>
      <c r="BE193" s="71">
        <v>0</v>
      </c>
      <c r="BF193" s="71"/>
      <c r="BG193" s="72"/>
      <c r="BH193" s="71">
        <v>0</v>
      </c>
      <c r="BI193" s="71">
        <v>0</v>
      </c>
      <c r="BJ193" s="71">
        <v>20.545000000000002</v>
      </c>
      <c r="BK193" s="71">
        <v>0</v>
      </c>
      <c r="BL193" s="71">
        <v>2.9609999999999999</v>
      </c>
      <c r="BM193" s="71">
        <v>0</v>
      </c>
      <c r="BN193" s="72"/>
      <c r="BO193" s="71">
        <v>0</v>
      </c>
      <c r="BP193" s="71">
        <v>0</v>
      </c>
      <c r="BQ193" s="71">
        <v>4</v>
      </c>
      <c r="BR193" s="71">
        <v>0</v>
      </c>
      <c r="BS193" s="71">
        <v>1</v>
      </c>
      <c r="BT193" s="71">
        <v>0</v>
      </c>
      <c r="BU193"/>
      <c r="BV193" s="70">
        <v>23.506</v>
      </c>
      <c r="BW193" s="70">
        <v>0</v>
      </c>
      <c r="BX193" s="70">
        <v>0</v>
      </c>
      <c r="BY193" s="70">
        <v>0</v>
      </c>
      <c r="BZ193" s="70">
        <v>0</v>
      </c>
      <c r="CA193" s="70">
        <v>0</v>
      </c>
      <c r="CB193" s="70">
        <v>0</v>
      </c>
      <c r="CC193" s="70">
        <v>0</v>
      </c>
      <c r="CD193" s="70">
        <v>0</v>
      </c>
    </row>
    <row r="194" spans="1:82">
      <c r="A194" s="70" t="s">
        <v>1879</v>
      </c>
      <c r="B194" s="70">
        <v>391</v>
      </c>
      <c r="C194" s="70">
        <v>18</v>
      </c>
      <c r="D194" s="70">
        <v>23</v>
      </c>
      <c r="E194" s="70">
        <v>2021</v>
      </c>
      <c r="F194" s="70" t="s">
        <v>160</v>
      </c>
      <c r="G194" s="70" t="s">
        <v>1862</v>
      </c>
      <c r="H194" s="70" t="s">
        <v>1640</v>
      </c>
      <c r="I194" s="148"/>
      <c r="J194" s="71">
        <v>89.191029440087931</v>
      </c>
      <c r="K194" s="71">
        <v>4.3374343059718985</v>
      </c>
      <c r="L194" s="71">
        <v>8.4685460113467865</v>
      </c>
      <c r="M194" s="71">
        <v>58.134556523694222</v>
      </c>
      <c r="N194" s="71">
        <v>87.126937548571789</v>
      </c>
      <c r="O194" s="71">
        <v>55.167316733582027</v>
      </c>
      <c r="P194" s="71">
        <v>58.621630518938169</v>
      </c>
      <c r="Q194" s="71">
        <v>3.40513610341847</v>
      </c>
      <c r="R194" s="71">
        <v>0</v>
      </c>
      <c r="S194" s="71">
        <v>10.646773675389131</v>
      </c>
      <c r="T194" s="72"/>
      <c r="U194" s="71">
        <v>11994583</v>
      </c>
      <c r="V194" s="71">
        <v>1810</v>
      </c>
      <c r="W194" s="71">
        <v>259</v>
      </c>
      <c r="X194" s="71">
        <v>14020</v>
      </c>
      <c r="Y194" s="71">
        <v>22920</v>
      </c>
      <c r="Z194" s="71">
        <v>40590</v>
      </c>
      <c r="AA194" s="71">
        <v>12616</v>
      </c>
      <c r="AB194" s="71">
        <v>58320</v>
      </c>
      <c r="AC194" s="71">
        <v>0</v>
      </c>
      <c r="AD194" s="71">
        <v>10.646773675389131</v>
      </c>
      <c r="AE194" s="72"/>
      <c r="AF194" s="71">
        <v>109697332.15750298</v>
      </c>
      <c r="AG194" s="71">
        <v>2901939.5709012686</v>
      </c>
      <c r="AH194" s="71">
        <v>1696633.4056492636</v>
      </c>
      <c r="AI194" s="71">
        <v>87169709.82074216</v>
      </c>
      <c r="AJ194" s="71">
        <v>119552983.2841558</v>
      </c>
      <c r="AK194" s="71">
        <v>0</v>
      </c>
      <c r="AL194" s="71">
        <v>0</v>
      </c>
      <c r="AM194" s="71">
        <v>7655309.9369510664</v>
      </c>
      <c r="AN194" s="71">
        <v>0</v>
      </c>
      <c r="AO194" s="71">
        <v>0</v>
      </c>
      <c r="AP194" s="71">
        <v>328673908.17590249</v>
      </c>
      <c r="AQ194" s="72"/>
      <c r="AR194" s="71">
        <v>2183</v>
      </c>
      <c r="AS194" s="71">
        <v>359</v>
      </c>
      <c r="AT194" s="71">
        <v>1</v>
      </c>
      <c r="AU194" s="71">
        <v>0</v>
      </c>
      <c r="AV194" s="71">
        <v>0</v>
      </c>
      <c r="AW194" s="71">
        <v>0</v>
      </c>
      <c r="AX194" s="71"/>
      <c r="AY194" s="72"/>
      <c r="AZ194" s="71">
        <v>9991.6999999999935</v>
      </c>
      <c r="BA194" s="71">
        <v>24299.200000000019</v>
      </c>
      <c r="BB194" s="71">
        <v>19.5</v>
      </c>
      <c r="BC194" s="71">
        <v>0</v>
      </c>
      <c r="BD194" s="71">
        <v>0</v>
      </c>
      <c r="BE194" s="71">
        <v>0</v>
      </c>
      <c r="BF194" s="71"/>
      <c r="BG194" s="72"/>
      <c r="BH194" s="71">
        <v>0</v>
      </c>
      <c r="BI194" s="71">
        <v>0</v>
      </c>
      <c r="BJ194" s="71">
        <v>23.254000000000001</v>
      </c>
      <c r="BK194" s="71">
        <v>0</v>
      </c>
      <c r="BL194" s="71">
        <v>2.222</v>
      </c>
      <c r="BM194" s="71">
        <v>0</v>
      </c>
      <c r="BN194" s="72"/>
      <c r="BO194" s="71">
        <v>0</v>
      </c>
      <c r="BP194" s="71">
        <v>0</v>
      </c>
      <c r="BQ194" s="71">
        <v>5</v>
      </c>
      <c r="BR194" s="71">
        <v>0</v>
      </c>
      <c r="BS194" s="71">
        <v>1</v>
      </c>
      <c r="BT194" s="71">
        <v>0</v>
      </c>
      <c r="BU194"/>
      <c r="BV194" s="70">
        <v>25.475999999999999</v>
      </c>
      <c r="BW194" s="70">
        <v>0</v>
      </c>
      <c r="BX194" s="70">
        <v>0</v>
      </c>
      <c r="BY194" s="70">
        <v>0</v>
      </c>
      <c r="BZ194" s="70">
        <v>0</v>
      </c>
      <c r="CA194" s="70">
        <v>0</v>
      </c>
      <c r="CB194" s="70">
        <v>0</v>
      </c>
      <c r="CC194" s="70">
        <v>0</v>
      </c>
      <c r="CD194" s="70">
        <v>0</v>
      </c>
    </row>
    <row r="195" spans="1:82">
      <c r="A195" s="70" t="s">
        <v>1880</v>
      </c>
      <c r="B195" s="70">
        <v>391</v>
      </c>
      <c r="C195" s="70">
        <v>19</v>
      </c>
      <c r="D195" s="70">
        <v>23</v>
      </c>
      <c r="E195" s="70">
        <v>2022</v>
      </c>
      <c r="F195" s="70" t="s">
        <v>161</v>
      </c>
      <c r="G195" s="70" t="s">
        <v>1862</v>
      </c>
      <c r="H195" s="70" t="s">
        <v>1640</v>
      </c>
      <c r="I195" s="148"/>
      <c r="J195" s="71">
        <v>79.901022932896979</v>
      </c>
      <c r="K195" s="71">
        <v>3.8862888062209464</v>
      </c>
      <c r="L195" s="71">
        <v>7.7575357004354988</v>
      </c>
      <c r="M195" s="71">
        <v>57.855348666803508</v>
      </c>
      <c r="N195" s="71">
        <v>84.645040892240047</v>
      </c>
      <c r="O195" s="71">
        <v>57.856843713408011</v>
      </c>
      <c r="P195" s="71">
        <v>58.048044539442834</v>
      </c>
      <c r="Q195" s="71">
        <v>3.3884303950227563</v>
      </c>
      <c r="R195" s="71">
        <v>0</v>
      </c>
      <c r="S195" s="71">
        <v>8.9960265752019204</v>
      </c>
      <c r="T195" s="72"/>
      <c r="U195" s="71">
        <v>12978421</v>
      </c>
      <c r="V195" s="71">
        <v>1810</v>
      </c>
      <c r="W195" s="71">
        <v>259</v>
      </c>
      <c r="X195" s="71">
        <v>14020</v>
      </c>
      <c r="Y195" s="71">
        <v>23074</v>
      </c>
      <c r="Z195" s="71">
        <v>40445</v>
      </c>
      <c r="AA195" s="71">
        <v>12683</v>
      </c>
      <c r="AB195" s="71">
        <v>57558</v>
      </c>
      <c r="AC195" s="71">
        <v>0</v>
      </c>
      <c r="AD195" s="71">
        <v>8.9960265752019204</v>
      </c>
      <c r="AE195" s="72"/>
      <c r="AF195" s="71">
        <v>91344438.903000116</v>
      </c>
      <c r="AG195" s="71">
        <v>2822119.0216249251</v>
      </c>
      <c r="AH195" s="71">
        <v>1775836.4118517675</v>
      </c>
      <c r="AI195" s="71">
        <v>83165173.357217446</v>
      </c>
      <c r="AJ195" s="71">
        <v>121349425.24276534</v>
      </c>
      <c r="AK195" s="71">
        <v>0</v>
      </c>
      <c r="AL195" s="71">
        <v>0</v>
      </c>
      <c r="AM195" s="71">
        <v>7432308.8114847578</v>
      </c>
      <c r="AN195" s="71">
        <v>0</v>
      </c>
      <c r="AO195" s="71">
        <v>0</v>
      </c>
      <c r="AP195" s="71">
        <v>307889301.7479443</v>
      </c>
      <c r="AQ195" s="72"/>
      <c r="AR195" s="71">
        <v>2330</v>
      </c>
      <c r="AS195" s="71">
        <v>361</v>
      </c>
      <c r="AT195" s="71">
        <v>1</v>
      </c>
      <c r="AU195" s="71">
        <v>1</v>
      </c>
      <c r="AV195" s="71">
        <v>0</v>
      </c>
      <c r="AW195" s="71">
        <v>0</v>
      </c>
      <c r="AX195" s="71"/>
      <c r="AY195" s="72"/>
      <c r="AZ195" s="71">
        <v>10867.599999999984</v>
      </c>
      <c r="BA195" s="71">
        <v>24398.200000000015</v>
      </c>
      <c r="BB195" s="71">
        <v>19.5</v>
      </c>
      <c r="BC195" s="71">
        <v>24.7</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1881</v>
      </c>
      <c r="B196" s="70">
        <v>391</v>
      </c>
      <c r="C196" s="70">
        <v>20</v>
      </c>
      <c r="D196" s="70">
        <v>23</v>
      </c>
      <c r="E196" s="70">
        <v>2023</v>
      </c>
      <c r="F196" s="70" t="s">
        <v>1539</v>
      </c>
      <c r="G196" s="70" t="s">
        <v>1862</v>
      </c>
      <c r="H196" s="70" t="s">
        <v>1640</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2458</v>
      </c>
      <c r="AS196" s="71">
        <v>365</v>
      </c>
      <c r="AT196" s="71">
        <v>1</v>
      </c>
      <c r="AU196" s="71">
        <v>1</v>
      </c>
      <c r="AV196" s="71">
        <v>0</v>
      </c>
      <c r="AW196" s="71">
        <v>0</v>
      </c>
      <c r="AX196" s="71"/>
      <c r="AY196" s="72"/>
      <c r="AZ196" s="71">
        <v>11728.499999999971</v>
      </c>
      <c r="BA196" s="71">
        <v>24511.700000000012</v>
      </c>
      <c r="BB196" s="71">
        <v>19.5</v>
      </c>
      <c r="BC196" s="71">
        <v>24.7</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1882</v>
      </c>
      <c r="B197" s="70">
        <v>391</v>
      </c>
      <c r="C197" s="70">
        <v>21</v>
      </c>
      <c r="D197" s="70">
        <v>23</v>
      </c>
      <c r="E197" s="70">
        <v>2024</v>
      </c>
      <c r="F197" s="70" t="s">
        <v>1554</v>
      </c>
      <c r="G197" s="1064" t="s">
        <v>1862</v>
      </c>
      <c r="H197" s="70" t="s">
        <v>1640</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1883</v>
      </c>
      <c r="B198" s="70">
        <v>409</v>
      </c>
      <c r="C198" s="70">
        <v>1</v>
      </c>
      <c r="D198" s="70">
        <v>25</v>
      </c>
      <c r="E198" s="70">
        <v>1990</v>
      </c>
      <c r="F198" s="70" t="s">
        <v>787</v>
      </c>
      <c r="G198" s="1064" t="s">
        <v>1884</v>
      </c>
      <c r="H198" s="70" t="s">
        <v>1885</v>
      </c>
      <c r="I198" s="148"/>
      <c r="J198" s="71">
        <v>195.86402295458541</v>
      </c>
      <c r="K198" s="71">
        <v>13.98747263305617</v>
      </c>
      <c r="L198" s="71">
        <v>12.04465541227766</v>
      </c>
      <c r="M198" s="71">
        <v>53.447378182833837</v>
      </c>
      <c r="N198" s="71">
        <v>59.897478335019677</v>
      </c>
      <c r="O198" s="71">
        <v>57.523285527703052</v>
      </c>
      <c r="P198" s="71">
        <v>81.882585018199563</v>
      </c>
      <c r="Q198" s="71">
        <v>4.7579519015232501</v>
      </c>
      <c r="R198" s="71">
        <v>0</v>
      </c>
      <c r="S198" s="71">
        <v>4.6873588507826307</v>
      </c>
      <c r="T198" s="72"/>
      <c r="U198" s="71">
        <v>20366606</v>
      </c>
      <c r="V198" s="71">
        <v>4303</v>
      </c>
      <c r="W198" s="71">
        <v>136</v>
      </c>
      <c r="X198" s="71">
        <v>18432</v>
      </c>
      <c r="Y198" s="71">
        <v>20520</v>
      </c>
      <c r="Z198" s="71">
        <v>23660</v>
      </c>
      <c r="AA198" s="71">
        <v>19882</v>
      </c>
      <c r="AB198" s="71">
        <v>77253</v>
      </c>
      <c r="AC198" s="71">
        <v>0</v>
      </c>
      <c r="AD198" s="71">
        <v>4.6873588507826307</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1886</v>
      </c>
      <c r="B199" s="70">
        <v>410</v>
      </c>
      <c r="C199" s="70">
        <v>2</v>
      </c>
      <c r="D199" s="70">
        <v>25</v>
      </c>
      <c r="E199" s="70">
        <v>2005</v>
      </c>
      <c r="F199" s="70" t="s">
        <v>789</v>
      </c>
      <c r="G199" s="70" t="s">
        <v>1884</v>
      </c>
      <c r="H199" s="70" t="s">
        <v>1885</v>
      </c>
      <c r="I199" s="148"/>
      <c r="J199" s="71">
        <v>93.659044025953008</v>
      </c>
      <c r="K199" s="71">
        <v>9.320260303939099</v>
      </c>
      <c r="L199" s="71">
        <v>13.820102637138421</v>
      </c>
      <c r="M199" s="71">
        <v>97.868408520062658</v>
      </c>
      <c r="N199" s="71">
        <v>106.10463049590891</v>
      </c>
      <c r="O199" s="71">
        <v>84.884204691376297</v>
      </c>
      <c r="P199" s="71">
        <v>83.928393949091145</v>
      </c>
      <c r="Q199" s="71">
        <v>4.3226023482397302</v>
      </c>
      <c r="R199" s="71">
        <v>0</v>
      </c>
      <c r="S199" s="71">
        <v>9.59620161528</v>
      </c>
      <c r="T199" s="72"/>
      <c r="U199" s="71">
        <v>10137258</v>
      </c>
      <c r="V199" s="71">
        <v>3552</v>
      </c>
      <c r="W199" s="71">
        <v>165</v>
      </c>
      <c r="X199" s="71">
        <v>15837</v>
      </c>
      <c r="Y199" s="71">
        <v>23413</v>
      </c>
      <c r="Z199" s="71">
        <v>40402</v>
      </c>
      <c r="AA199" s="71">
        <v>16690</v>
      </c>
      <c r="AB199" s="71">
        <v>73371</v>
      </c>
      <c r="AC199" s="71">
        <v>0</v>
      </c>
      <c r="AD199" s="71">
        <v>9.59620161528</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1887</v>
      </c>
      <c r="B200" s="70">
        <v>411</v>
      </c>
      <c r="C200" s="70">
        <v>3</v>
      </c>
      <c r="D200" s="70">
        <v>25</v>
      </c>
      <c r="E200" s="70">
        <v>2006</v>
      </c>
      <c r="F200" s="70" t="s">
        <v>790</v>
      </c>
      <c r="G200" s="70" t="s">
        <v>1884</v>
      </c>
      <c r="H200" s="70" t="s">
        <v>1885</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1888</v>
      </c>
      <c r="B201" s="70">
        <v>412</v>
      </c>
      <c r="C201" s="70">
        <v>4</v>
      </c>
      <c r="D201" s="70">
        <v>25</v>
      </c>
      <c r="E201" s="70">
        <v>2007</v>
      </c>
      <c r="F201" s="70" t="s">
        <v>791</v>
      </c>
      <c r="G201" s="70" t="s">
        <v>1884</v>
      </c>
      <c r="H201" s="70" t="s">
        <v>1885</v>
      </c>
      <c r="I201" s="148"/>
      <c r="J201" s="71">
        <v>80.078736929926492</v>
      </c>
      <c r="K201" s="71">
        <v>8.3459159136451309</v>
      </c>
      <c r="L201" s="71">
        <v>13.499057039461031</v>
      </c>
      <c r="M201" s="71">
        <v>88.198485026560704</v>
      </c>
      <c r="N201" s="71">
        <v>109.54253021572509</v>
      </c>
      <c r="O201" s="71">
        <v>82.657075133305327</v>
      </c>
      <c r="P201" s="71">
        <v>82.122755681856361</v>
      </c>
      <c r="Q201" s="71">
        <v>4.5046621613489801</v>
      </c>
      <c r="R201" s="71">
        <v>0</v>
      </c>
      <c r="S201" s="71">
        <v>7.9964896428999994</v>
      </c>
      <c r="T201" s="72"/>
      <c r="U201" s="71">
        <v>10226989</v>
      </c>
      <c r="V201" s="71">
        <v>3325</v>
      </c>
      <c r="W201" s="71">
        <v>202</v>
      </c>
      <c r="X201" s="71">
        <v>19219</v>
      </c>
      <c r="Y201" s="71">
        <v>23705</v>
      </c>
      <c r="Z201" s="71">
        <v>40898</v>
      </c>
      <c r="AA201" s="71">
        <v>16082</v>
      </c>
      <c r="AB201" s="71">
        <v>72418</v>
      </c>
      <c r="AC201" s="71">
        <v>0</v>
      </c>
      <c r="AD201" s="71">
        <v>7.9964896428999994</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1889</v>
      </c>
      <c r="B202" s="70">
        <v>413</v>
      </c>
      <c r="C202" s="70">
        <v>5</v>
      </c>
      <c r="D202" s="70">
        <v>25</v>
      </c>
      <c r="E202" s="70">
        <v>2008</v>
      </c>
      <c r="F202" s="70" t="s">
        <v>792</v>
      </c>
      <c r="G202" s="70" t="s">
        <v>1884</v>
      </c>
      <c r="H202" s="70" t="s">
        <v>1885</v>
      </c>
      <c r="I202" s="148"/>
      <c r="J202" s="71">
        <v>78.053528483979505</v>
      </c>
      <c r="K202" s="71">
        <v>6.612002429946366</v>
      </c>
      <c r="L202" s="71">
        <v>13.18753031093579</v>
      </c>
      <c r="M202" s="71">
        <v>98.835887413785073</v>
      </c>
      <c r="N202" s="71">
        <v>104.78343585560241</v>
      </c>
      <c r="O202" s="71">
        <v>80.225307725725656</v>
      </c>
      <c r="P202" s="71">
        <v>79.693052383228761</v>
      </c>
      <c r="Q202" s="71">
        <v>4.4061274420667704</v>
      </c>
      <c r="R202" s="71">
        <v>0</v>
      </c>
      <c r="S202" s="71">
        <v>7.5015626283000021</v>
      </c>
      <c r="T202" s="72"/>
      <c r="U202" s="71">
        <v>10388005</v>
      </c>
      <c r="V202" s="71">
        <v>3325</v>
      </c>
      <c r="W202" s="71">
        <v>202</v>
      </c>
      <c r="X202" s="71">
        <v>19219</v>
      </c>
      <c r="Y202" s="71">
        <v>23764</v>
      </c>
      <c r="Z202" s="71">
        <v>41088</v>
      </c>
      <c r="AA202" s="71">
        <v>15624</v>
      </c>
      <c r="AB202" s="71">
        <v>71999</v>
      </c>
      <c r="AC202" s="71">
        <v>0</v>
      </c>
      <c r="AD202" s="71">
        <v>7.5015626283000021</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1890</v>
      </c>
      <c r="B203" s="70">
        <v>414</v>
      </c>
      <c r="C203" s="70">
        <v>6</v>
      </c>
      <c r="D203" s="70">
        <v>25</v>
      </c>
      <c r="E203" s="70">
        <v>2009</v>
      </c>
      <c r="F203" s="70" t="s">
        <v>176</v>
      </c>
      <c r="G203" s="70" t="s">
        <v>1884</v>
      </c>
      <c r="H203" s="70" t="s">
        <v>1885</v>
      </c>
      <c r="I203" s="148"/>
      <c r="J203" s="71">
        <v>72.995009683001626</v>
      </c>
      <c r="K203" s="71">
        <v>6.4259665490365192</v>
      </c>
      <c r="L203" s="71">
        <v>23.597783592960401</v>
      </c>
      <c r="M203" s="71">
        <v>107.5384355596869</v>
      </c>
      <c r="N203" s="71">
        <v>96.164851015225338</v>
      </c>
      <c r="O203" s="71">
        <v>81.988125647499402</v>
      </c>
      <c r="P203" s="71">
        <v>76.439709073860499</v>
      </c>
      <c r="Q203" s="71">
        <v>4.1817861096352296</v>
      </c>
      <c r="R203" s="71">
        <v>0</v>
      </c>
      <c r="S203" s="71">
        <v>8.6848345839600007</v>
      </c>
      <c r="T203" s="72"/>
      <c r="U203" s="71">
        <v>8409492</v>
      </c>
      <c r="V203" s="71">
        <v>3296</v>
      </c>
      <c r="W203" s="71">
        <v>498</v>
      </c>
      <c r="X203" s="71">
        <v>20716</v>
      </c>
      <c r="Y203" s="71">
        <v>23824</v>
      </c>
      <c r="Z203" s="71">
        <v>41447</v>
      </c>
      <c r="AA203" s="71">
        <v>15385</v>
      </c>
      <c r="AB203" s="71">
        <v>71732</v>
      </c>
      <c r="AC203" s="71">
        <v>0</v>
      </c>
      <c r="AD203" s="71">
        <v>8.6848345839600007</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188.09800000000001</v>
      </c>
      <c r="BK203" s="71">
        <v>635.9</v>
      </c>
      <c r="BL203" s="71">
        <v>0</v>
      </c>
      <c r="BM203" s="71">
        <v>0</v>
      </c>
      <c r="BN203" s="72"/>
      <c r="BO203" s="71">
        <v>0</v>
      </c>
      <c r="BP203" s="71">
        <v>0</v>
      </c>
      <c r="BQ203" s="71">
        <v>9</v>
      </c>
      <c r="BR203" s="71">
        <v>1</v>
      </c>
      <c r="BS203" s="71">
        <v>0</v>
      </c>
      <c r="BT203" s="71">
        <v>0</v>
      </c>
      <c r="BU203"/>
      <c r="BV203" s="70">
        <v>796.10400000000004</v>
      </c>
      <c r="BW203" s="70">
        <v>5.9939999999999998</v>
      </c>
      <c r="BX203" s="70">
        <v>0</v>
      </c>
      <c r="BY203" s="70">
        <v>0</v>
      </c>
      <c r="BZ203" s="70">
        <v>21.9</v>
      </c>
      <c r="CA203" s="70">
        <v>0</v>
      </c>
      <c r="CB203" s="70">
        <v>0</v>
      </c>
      <c r="CC203" s="70">
        <v>0</v>
      </c>
      <c r="CD203" s="70">
        <v>0</v>
      </c>
    </row>
    <row r="204" spans="1:82">
      <c r="A204" s="70" t="s">
        <v>1891</v>
      </c>
      <c r="B204" s="70">
        <v>415</v>
      </c>
      <c r="C204" s="70">
        <v>7</v>
      </c>
      <c r="D204" s="70">
        <v>25</v>
      </c>
      <c r="E204" s="70">
        <v>2010</v>
      </c>
      <c r="F204" s="70" t="s">
        <v>177</v>
      </c>
      <c r="G204" s="70" t="s">
        <v>1884</v>
      </c>
      <c r="H204" s="70" t="s">
        <v>1885</v>
      </c>
      <c r="I204" s="148"/>
      <c r="J204" s="71">
        <v>72.394341858203063</v>
      </c>
      <c r="K204" s="71">
        <v>6.5497088169173727</v>
      </c>
      <c r="L204" s="71">
        <v>22.34089803834857</v>
      </c>
      <c r="M204" s="71">
        <v>104.8790223868081</v>
      </c>
      <c r="N204" s="71">
        <v>95.935832788176327</v>
      </c>
      <c r="O204" s="71">
        <v>82.300022411942635</v>
      </c>
      <c r="P204" s="71">
        <v>76.894349914247357</v>
      </c>
      <c r="Q204" s="71">
        <v>4.2901205406324499</v>
      </c>
      <c r="R204" s="71">
        <v>0</v>
      </c>
      <c r="S204" s="71">
        <v>8.0371663979200001</v>
      </c>
      <c r="T204" s="72"/>
      <c r="U204" s="71">
        <v>8922451</v>
      </c>
      <c r="V204" s="71">
        <v>3296</v>
      </c>
      <c r="W204" s="71">
        <v>498</v>
      </c>
      <c r="X204" s="71">
        <v>20716</v>
      </c>
      <c r="Y204" s="71">
        <v>23726</v>
      </c>
      <c r="Z204" s="71">
        <v>41798</v>
      </c>
      <c r="AA204" s="71">
        <v>15090</v>
      </c>
      <c r="AB204" s="71">
        <v>70516</v>
      </c>
      <c r="AC204" s="71">
        <v>0</v>
      </c>
      <c r="AD204" s="71">
        <v>8.0371663979200001</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182.88</v>
      </c>
      <c r="BK204" s="71">
        <v>578.70000000000005</v>
      </c>
      <c r="BL204" s="71">
        <v>0</v>
      </c>
      <c r="BM204" s="71">
        <v>0</v>
      </c>
      <c r="BN204" s="72"/>
      <c r="BO204" s="71">
        <v>0</v>
      </c>
      <c r="BP204" s="71">
        <v>0</v>
      </c>
      <c r="BQ204" s="71">
        <v>9</v>
      </c>
      <c r="BR204" s="71">
        <v>1</v>
      </c>
      <c r="BS204" s="71">
        <v>0</v>
      </c>
      <c r="BT204" s="71">
        <v>0</v>
      </c>
      <c r="BU204"/>
      <c r="BV204" s="70">
        <v>733.78499999999997</v>
      </c>
      <c r="BW204" s="70">
        <v>8.0950000000000006</v>
      </c>
      <c r="BX204" s="70">
        <v>0</v>
      </c>
      <c r="BY204" s="70">
        <v>0</v>
      </c>
      <c r="BZ204" s="70">
        <v>19.7</v>
      </c>
      <c r="CA204" s="70">
        <v>0</v>
      </c>
      <c r="CB204" s="70">
        <v>0</v>
      </c>
      <c r="CC204" s="70">
        <v>0</v>
      </c>
      <c r="CD204" s="70">
        <v>0</v>
      </c>
    </row>
    <row r="205" spans="1:82">
      <c r="A205" s="70" t="s">
        <v>1892</v>
      </c>
      <c r="B205" s="70">
        <v>416</v>
      </c>
      <c r="C205" s="70">
        <v>8</v>
      </c>
      <c r="D205" s="70">
        <v>25</v>
      </c>
      <c r="E205" s="70">
        <v>2011</v>
      </c>
      <c r="F205" s="70" t="s">
        <v>178</v>
      </c>
      <c r="G205" s="70" t="s">
        <v>1884</v>
      </c>
      <c r="H205" s="70" t="s">
        <v>1885</v>
      </c>
      <c r="I205" s="148"/>
      <c r="J205" s="71">
        <v>57.309336543131323</v>
      </c>
      <c r="K205" s="71">
        <v>8.7979898629032309</v>
      </c>
      <c r="L205" s="71">
        <v>20.85634024135301</v>
      </c>
      <c r="M205" s="71">
        <v>122.0585458712598</v>
      </c>
      <c r="N205" s="71">
        <v>108.2412256987451</v>
      </c>
      <c r="O205" s="71">
        <v>79.742605824719803</v>
      </c>
      <c r="P205" s="71">
        <v>69.090366940653297</v>
      </c>
      <c r="Q205" s="71">
        <v>4.6587029201349903</v>
      </c>
      <c r="R205" s="71">
        <v>0</v>
      </c>
      <c r="S205" s="71">
        <v>6.7380963733500003</v>
      </c>
      <c r="T205" s="72"/>
      <c r="U205" s="71">
        <v>5824437</v>
      </c>
      <c r="V205" s="71">
        <v>3296</v>
      </c>
      <c r="W205" s="71">
        <v>498</v>
      </c>
      <c r="X205" s="71">
        <v>20716</v>
      </c>
      <c r="Y205" s="71">
        <v>22870</v>
      </c>
      <c r="Z205" s="71">
        <v>41379</v>
      </c>
      <c r="AA205" s="71">
        <v>13962</v>
      </c>
      <c r="AB205" s="71">
        <v>66385</v>
      </c>
      <c r="AC205" s="71">
        <v>0</v>
      </c>
      <c r="AD205" s="71">
        <v>6.7380963733500003</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114.127</v>
      </c>
      <c r="BK205" s="71">
        <v>0</v>
      </c>
      <c r="BL205" s="71">
        <v>0</v>
      </c>
      <c r="BM205" s="71">
        <v>0</v>
      </c>
      <c r="BN205" s="72"/>
      <c r="BO205" s="71">
        <v>0</v>
      </c>
      <c r="BP205" s="71">
        <v>0</v>
      </c>
      <c r="BQ205" s="71">
        <v>6</v>
      </c>
      <c r="BR205" s="71">
        <v>0</v>
      </c>
      <c r="BS205" s="71">
        <v>0</v>
      </c>
      <c r="BT205" s="71">
        <v>0</v>
      </c>
      <c r="BU205"/>
      <c r="BV205" s="70">
        <v>114.127</v>
      </c>
      <c r="BW205" s="70">
        <v>0</v>
      </c>
      <c r="BX205" s="70">
        <v>0</v>
      </c>
      <c r="BY205" s="70">
        <v>0</v>
      </c>
      <c r="BZ205" s="70">
        <v>0</v>
      </c>
      <c r="CA205" s="70">
        <v>0</v>
      </c>
      <c r="CB205" s="70">
        <v>0</v>
      </c>
      <c r="CC205" s="70">
        <v>0</v>
      </c>
      <c r="CD205" s="70">
        <v>0</v>
      </c>
    </row>
    <row r="206" spans="1:82">
      <c r="A206" s="70" t="s">
        <v>1893</v>
      </c>
      <c r="B206" s="70">
        <v>417</v>
      </c>
      <c r="C206" s="70">
        <v>9</v>
      </c>
      <c r="D206" s="70">
        <v>25</v>
      </c>
      <c r="E206" s="70">
        <v>2012</v>
      </c>
      <c r="F206" s="70" t="s">
        <v>179</v>
      </c>
      <c r="G206" s="70" t="s">
        <v>1884</v>
      </c>
      <c r="H206" s="70" t="s">
        <v>1885</v>
      </c>
      <c r="I206" s="148"/>
      <c r="J206" s="71">
        <v>58.632735800901997</v>
      </c>
      <c r="K206" s="71">
        <v>8.259290263231323</v>
      </c>
      <c r="L206" s="71">
        <v>20.91863028257643</v>
      </c>
      <c r="M206" s="71">
        <v>137.33061799364131</v>
      </c>
      <c r="N206" s="71">
        <v>114.71671179609589</v>
      </c>
      <c r="O206" s="71">
        <v>80.474504428272525</v>
      </c>
      <c r="P206" s="71">
        <v>68.786731198685388</v>
      </c>
      <c r="Q206" s="71">
        <v>4.9787075111178103</v>
      </c>
      <c r="R206" s="71">
        <v>0</v>
      </c>
      <c r="S206" s="71">
        <v>8.2566498384000013</v>
      </c>
      <c r="T206" s="72"/>
      <c r="U206" s="71">
        <v>5464909</v>
      </c>
      <c r="V206" s="71">
        <v>3296</v>
      </c>
      <c r="W206" s="71">
        <v>498</v>
      </c>
      <c r="X206" s="71">
        <v>20716</v>
      </c>
      <c r="Y206" s="71">
        <v>22795</v>
      </c>
      <c r="Z206" s="71">
        <v>42090</v>
      </c>
      <c r="AA206" s="71">
        <v>13822</v>
      </c>
      <c r="AB206" s="71">
        <v>65298</v>
      </c>
      <c r="AC206" s="71">
        <v>0</v>
      </c>
      <c r="AD206" s="71">
        <v>8.2566498384000013</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164.35599999999999</v>
      </c>
      <c r="BK206" s="71">
        <v>198.68</v>
      </c>
      <c r="BL206" s="71">
        <v>0</v>
      </c>
      <c r="BM206" s="71">
        <v>0</v>
      </c>
      <c r="BN206" s="72"/>
      <c r="BO206" s="71">
        <v>0</v>
      </c>
      <c r="BP206" s="71">
        <v>0</v>
      </c>
      <c r="BQ206" s="71">
        <v>6</v>
      </c>
      <c r="BR206" s="71">
        <v>1</v>
      </c>
      <c r="BS206" s="71">
        <v>0</v>
      </c>
      <c r="BT206" s="71">
        <v>0</v>
      </c>
      <c r="BU206"/>
      <c r="BV206" s="70">
        <v>354.13099999999997</v>
      </c>
      <c r="BW206" s="70">
        <v>3.2250000000000001</v>
      </c>
      <c r="BX206" s="70">
        <v>0</v>
      </c>
      <c r="BY206" s="70">
        <v>0</v>
      </c>
      <c r="BZ206" s="70">
        <v>5.68</v>
      </c>
      <c r="CA206" s="70">
        <v>0</v>
      </c>
      <c r="CB206" s="70">
        <v>0</v>
      </c>
      <c r="CC206" s="70">
        <v>0</v>
      </c>
      <c r="CD206" s="70">
        <v>0</v>
      </c>
    </row>
    <row r="207" spans="1:82">
      <c r="A207" s="70" t="s">
        <v>1894</v>
      </c>
      <c r="B207" s="70">
        <v>418</v>
      </c>
      <c r="C207" s="70">
        <v>10</v>
      </c>
      <c r="D207" s="70">
        <v>25</v>
      </c>
      <c r="E207" s="70">
        <v>2013</v>
      </c>
      <c r="F207" s="70" t="s">
        <v>180</v>
      </c>
      <c r="G207" s="70" t="s">
        <v>1884</v>
      </c>
      <c r="H207" s="70" t="s">
        <v>1885</v>
      </c>
      <c r="I207" s="148"/>
      <c r="J207" s="71">
        <v>65.049083898595271</v>
      </c>
      <c r="K207" s="71">
        <v>7.0119261152287127</v>
      </c>
      <c r="L207" s="71">
        <v>15.175361126752881</v>
      </c>
      <c r="M207" s="71">
        <v>118.5249879356747</v>
      </c>
      <c r="N207" s="71">
        <v>113.7743018736968</v>
      </c>
      <c r="O207" s="71">
        <v>77.997741339447316</v>
      </c>
      <c r="P207" s="71">
        <v>72.098087455733847</v>
      </c>
      <c r="Q207" s="71">
        <v>5.02350415813601</v>
      </c>
      <c r="R207" s="71">
        <v>0</v>
      </c>
      <c r="S207" s="71">
        <v>8.8435718475400016</v>
      </c>
      <c r="T207" s="72"/>
      <c r="U207" s="71">
        <v>6665851</v>
      </c>
      <c r="V207" s="71">
        <v>3296</v>
      </c>
      <c r="W207" s="71">
        <v>498</v>
      </c>
      <c r="X207" s="71">
        <v>20716</v>
      </c>
      <c r="Y207" s="71">
        <v>22985</v>
      </c>
      <c r="Z207" s="71">
        <v>42616</v>
      </c>
      <c r="AA207" s="71">
        <v>14433</v>
      </c>
      <c r="AB207" s="71">
        <v>64941</v>
      </c>
      <c r="AC207" s="71">
        <v>0</v>
      </c>
      <c r="AD207" s="71">
        <v>8.8435718475400016</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182.624</v>
      </c>
      <c r="BK207" s="71">
        <v>759.5</v>
      </c>
      <c r="BL207" s="71">
        <v>0</v>
      </c>
      <c r="BM207" s="71">
        <v>0</v>
      </c>
      <c r="BN207" s="72"/>
      <c r="BO207" s="71">
        <v>0</v>
      </c>
      <c r="BP207" s="71">
        <v>0</v>
      </c>
      <c r="BQ207" s="71">
        <v>6</v>
      </c>
      <c r="BR207" s="71">
        <v>1</v>
      </c>
      <c r="BS207" s="71">
        <v>0</v>
      </c>
      <c r="BT207" s="71">
        <v>0</v>
      </c>
      <c r="BU207"/>
      <c r="BV207" s="70">
        <v>915.62400000000002</v>
      </c>
      <c r="BW207" s="70">
        <v>0</v>
      </c>
      <c r="BX207" s="70">
        <v>0</v>
      </c>
      <c r="BY207" s="70">
        <v>0</v>
      </c>
      <c r="BZ207" s="70">
        <v>26.5</v>
      </c>
      <c r="CA207" s="70">
        <v>0</v>
      </c>
      <c r="CB207" s="70">
        <v>0</v>
      </c>
      <c r="CC207" s="70">
        <v>0</v>
      </c>
      <c r="CD207" s="70">
        <v>0</v>
      </c>
    </row>
    <row r="208" spans="1:82">
      <c r="A208" s="70" t="s">
        <v>1895</v>
      </c>
      <c r="B208" s="70">
        <v>419</v>
      </c>
      <c r="C208" s="70">
        <v>11</v>
      </c>
      <c r="D208" s="70">
        <v>25</v>
      </c>
      <c r="E208" s="70">
        <v>2014</v>
      </c>
      <c r="F208" s="70" t="s">
        <v>181</v>
      </c>
      <c r="G208" s="70" t="s">
        <v>1884</v>
      </c>
      <c r="H208" s="70" t="s">
        <v>1885</v>
      </c>
      <c r="I208" s="148"/>
      <c r="J208" s="71">
        <v>65.698014331284952</v>
      </c>
      <c r="K208" s="71">
        <v>7.3786550597118898</v>
      </c>
      <c r="L208" s="71">
        <v>6.5171111910795627</v>
      </c>
      <c r="M208" s="71">
        <v>105.6658972583876</v>
      </c>
      <c r="N208" s="71">
        <v>113.76694077299889</v>
      </c>
      <c r="O208" s="71">
        <v>75.264019108573336</v>
      </c>
      <c r="P208" s="71">
        <v>78.975463433750619</v>
      </c>
      <c r="Q208" s="71">
        <v>4.7899176231630598</v>
      </c>
      <c r="R208" s="71">
        <v>0</v>
      </c>
      <c r="S208" s="71">
        <v>9.4610394188800004</v>
      </c>
      <c r="T208" s="72"/>
      <c r="U208" s="71">
        <v>7240764</v>
      </c>
      <c r="V208" s="71">
        <v>3193</v>
      </c>
      <c r="W208" s="71">
        <v>142</v>
      </c>
      <c r="X208" s="71">
        <v>16518</v>
      </c>
      <c r="Y208" s="71">
        <v>23532</v>
      </c>
      <c r="Z208" s="71">
        <v>43311</v>
      </c>
      <c r="AA208" s="71">
        <v>15728</v>
      </c>
      <c r="AB208" s="71">
        <v>64539</v>
      </c>
      <c r="AC208" s="71">
        <v>0</v>
      </c>
      <c r="AD208" s="71">
        <v>9.4610394188800004</v>
      </c>
      <c r="AE208" s="72"/>
      <c r="AF208" s="71"/>
      <c r="AG208" s="71"/>
      <c r="AH208" s="71"/>
      <c r="AI208" s="71"/>
      <c r="AJ208" s="71"/>
      <c r="AK208" s="71"/>
      <c r="AL208" s="71"/>
      <c r="AM208" s="71"/>
      <c r="AN208" s="71"/>
      <c r="AO208" s="71"/>
      <c r="AP208" s="71"/>
      <c r="AQ208" s="72"/>
      <c r="AR208" s="71">
        <v>1314</v>
      </c>
      <c r="AS208" s="71">
        <v>281</v>
      </c>
      <c r="AT208" s="71">
        <v>0</v>
      </c>
      <c r="AU208" s="71">
        <v>0</v>
      </c>
      <c r="AV208" s="71">
        <v>0</v>
      </c>
      <c r="AW208" s="71">
        <v>0</v>
      </c>
      <c r="AX208" s="71"/>
      <c r="AY208" s="72"/>
      <c r="AZ208" s="71">
        <v>5933.8</v>
      </c>
      <c r="BA208" s="71">
        <v>10775.6</v>
      </c>
      <c r="BB208" s="71">
        <v>0</v>
      </c>
      <c r="BC208" s="71">
        <v>0</v>
      </c>
      <c r="BD208" s="71">
        <v>0</v>
      </c>
      <c r="BE208" s="71">
        <v>0</v>
      </c>
      <c r="BF208" s="71"/>
      <c r="BG208" s="72"/>
      <c r="BH208" s="71">
        <v>0</v>
      </c>
      <c r="BI208" s="71">
        <v>0</v>
      </c>
      <c r="BJ208" s="71">
        <v>190.81200000000001</v>
      </c>
      <c r="BK208" s="71">
        <v>639.87400000000002</v>
      </c>
      <c r="BL208" s="71">
        <v>0</v>
      </c>
      <c r="BM208" s="71">
        <v>0</v>
      </c>
      <c r="BN208" s="72"/>
      <c r="BO208" s="71">
        <v>0</v>
      </c>
      <c r="BP208" s="71">
        <v>0</v>
      </c>
      <c r="BQ208" s="71">
        <v>5</v>
      </c>
      <c r="BR208" s="71">
        <v>1</v>
      </c>
      <c r="BS208" s="71">
        <v>0</v>
      </c>
      <c r="BT208" s="71">
        <v>0</v>
      </c>
      <c r="BU208"/>
      <c r="BV208" s="70">
        <v>808.58600000000001</v>
      </c>
      <c r="BW208" s="70">
        <v>0</v>
      </c>
      <c r="BX208" s="70">
        <v>0</v>
      </c>
      <c r="BY208" s="70">
        <v>0</v>
      </c>
      <c r="BZ208" s="70">
        <v>22.1</v>
      </c>
      <c r="CA208" s="70">
        <v>0</v>
      </c>
      <c r="CB208" s="70">
        <v>0</v>
      </c>
      <c r="CC208" s="70">
        <v>0</v>
      </c>
      <c r="CD208" s="70">
        <v>0</v>
      </c>
    </row>
    <row r="209" spans="1:82">
      <c r="A209" s="70" t="s">
        <v>1896</v>
      </c>
      <c r="B209" s="70">
        <v>420</v>
      </c>
      <c r="C209" s="70">
        <v>12</v>
      </c>
      <c r="D209" s="70">
        <v>25</v>
      </c>
      <c r="E209" s="70">
        <v>2015</v>
      </c>
      <c r="F209" s="70" t="s">
        <v>182</v>
      </c>
      <c r="G209" s="70" t="s">
        <v>1884</v>
      </c>
      <c r="H209" s="70" t="s">
        <v>1885</v>
      </c>
      <c r="I209" s="148"/>
      <c r="J209" s="71">
        <v>63.538168241493189</v>
      </c>
      <c r="K209" s="71">
        <v>7.4569256116942313</v>
      </c>
      <c r="L209" s="71">
        <v>6.6292559274871827</v>
      </c>
      <c r="M209" s="71">
        <v>103.95396956120879</v>
      </c>
      <c r="N209" s="71">
        <v>103.25384132644579</v>
      </c>
      <c r="O209" s="71">
        <v>74.777228823398858</v>
      </c>
      <c r="P209" s="71">
        <v>83.811890056777429</v>
      </c>
      <c r="Q209" s="71">
        <v>4.64477432342286</v>
      </c>
      <c r="R209" s="71">
        <v>0</v>
      </c>
      <c r="S209" s="71">
        <v>9.8918339176799996</v>
      </c>
      <c r="T209" s="72"/>
      <c r="U209" s="71">
        <v>7753520</v>
      </c>
      <c r="V209" s="71">
        <v>3193</v>
      </c>
      <c r="W209" s="71">
        <v>142</v>
      </c>
      <c r="X209" s="71">
        <v>16518</v>
      </c>
      <c r="Y209" s="71">
        <v>23820</v>
      </c>
      <c r="Z209" s="71">
        <v>43445</v>
      </c>
      <c r="AA209" s="71">
        <v>16678</v>
      </c>
      <c r="AB209" s="71">
        <v>63930</v>
      </c>
      <c r="AC209" s="71">
        <v>0</v>
      </c>
      <c r="AD209" s="71">
        <v>9.8918339176799996</v>
      </c>
      <c r="AE209" s="72"/>
      <c r="AF209" s="71">
        <v>67584926.549275741</v>
      </c>
      <c r="AG209" s="71">
        <v>5483493.8739603143</v>
      </c>
      <c r="AH209" s="71">
        <v>1153051.428709558</v>
      </c>
      <c r="AI209" s="71">
        <v>116387813.6130542</v>
      </c>
      <c r="AJ209" s="71">
        <v>137414196.18074521</v>
      </c>
      <c r="AK209" s="71">
        <v>0</v>
      </c>
      <c r="AL209" s="71">
        <v>0</v>
      </c>
      <c r="AM209" s="71">
        <v>8761338.3237363007</v>
      </c>
      <c r="AN209" s="71">
        <v>0</v>
      </c>
      <c r="AO209" s="71">
        <v>0</v>
      </c>
      <c r="AP209" s="71">
        <v>336784819.96948135</v>
      </c>
      <c r="AQ209" s="72"/>
      <c r="AR209" s="71">
        <v>1673</v>
      </c>
      <c r="AS209" s="71">
        <v>480</v>
      </c>
      <c r="AT209" s="71">
        <v>0</v>
      </c>
      <c r="AU209" s="71">
        <v>0</v>
      </c>
      <c r="AV209" s="71">
        <v>0</v>
      </c>
      <c r="AW209" s="71">
        <v>0</v>
      </c>
      <c r="AX209" s="71"/>
      <c r="AY209" s="72"/>
      <c r="AZ209" s="71">
        <v>7830.2</v>
      </c>
      <c r="BA209" s="71">
        <v>25563.3</v>
      </c>
      <c r="BB209" s="71">
        <v>0</v>
      </c>
      <c r="BC209" s="71">
        <v>0</v>
      </c>
      <c r="BD209" s="71">
        <v>0</v>
      </c>
      <c r="BE209" s="71">
        <v>0</v>
      </c>
      <c r="BF209" s="71"/>
      <c r="BG209" s="72"/>
      <c r="BH209" s="71">
        <v>0</v>
      </c>
      <c r="BI209" s="71">
        <v>0</v>
      </c>
      <c r="BJ209" s="71">
        <v>210.11</v>
      </c>
      <c r="BK209" s="71">
        <v>656.024</v>
      </c>
      <c r="BL209" s="71">
        <v>0</v>
      </c>
      <c r="BM209" s="71">
        <v>0</v>
      </c>
      <c r="BN209" s="72"/>
      <c r="BO209" s="71">
        <v>0</v>
      </c>
      <c r="BP209" s="71">
        <v>0</v>
      </c>
      <c r="BQ209" s="71">
        <v>5</v>
      </c>
      <c r="BR209" s="71">
        <v>1</v>
      </c>
      <c r="BS209" s="71">
        <v>0</v>
      </c>
      <c r="BT209" s="71">
        <v>0</v>
      </c>
      <c r="BU209"/>
      <c r="BV209" s="70">
        <v>843.73400000000004</v>
      </c>
      <c r="BW209" s="70">
        <v>0</v>
      </c>
      <c r="BX209" s="70">
        <v>0</v>
      </c>
      <c r="BY209" s="70">
        <v>0</v>
      </c>
      <c r="BZ209" s="70">
        <v>22.4</v>
      </c>
      <c r="CA209" s="70">
        <v>0</v>
      </c>
      <c r="CB209" s="70">
        <v>0</v>
      </c>
      <c r="CC209" s="70">
        <v>0</v>
      </c>
      <c r="CD209" s="70">
        <v>0</v>
      </c>
    </row>
    <row r="210" spans="1:82">
      <c r="A210" s="70" t="s">
        <v>1897</v>
      </c>
      <c r="B210" s="70">
        <v>421</v>
      </c>
      <c r="C210" s="70">
        <v>13</v>
      </c>
      <c r="D210" s="70">
        <v>25</v>
      </c>
      <c r="E210" s="70">
        <v>2016</v>
      </c>
      <c r="F210" s="70" t="s">
        <v>155</v>
      </c>
      <c r="G210" s="70" t="s">
        <v>1884</v>
      </c>
      <c r="H210" s="70" t="s">
        <v>1885</v>
      </c>
      <c r="I210" s="148"/>
      <c r="J210" s="71">
        <v>75.407498578055566</v>
      </c>
      <c r="K210" s="71">
        <v>7.6599615478008305</v>
      </c>
      <c r="L210" s="71">
        <v>7.2682732425879557</v>
      </c>
      <c r="M210" s="71">
        <v>75.946111049726667</v>
      </c>
      <c r="N210" s="71">
        <v>96.552003802999565</v>
      </c>
      <c r="O210" s="71">
        <v>74.289145005251456</v>
      </c>
      <c r="P210" s="71">
        <v>83.108438682108584</v>
      </c>
      <c r="Q210" s="71">
        <v>4.4469924735182307</v>
      </c>
      <c r="R210" s="71">
        <v>0</v>
      </c>
      <c r="S210" s="71">
        <v>10.216785071680002</v>
      </c>
      <c r="T210" s="72"/>
      <c r="U210" s="71">
        <v>9067692</v>
      </c>
      <c r="V210" s="71">
        <v>3193</v>
      </c>
      <c r="W210" s="71">
        <v>142</v>
      </c>
      <c r="X210" s="71">
        <v>16518</v>
      </c>
      <c r="Y210" s="71">
        <v>23940</v>
      </c>
      <c r="Z210" s="71">
        <v>43692</v>
      </c>
      <c r="AA210" s="71">
        <v>17105</v>
      </c>
      <c r="AB210" s="71">
        <v>62960</v>
      </c>
      <c r="AC210" s="71">
        <v>0</v>
      </c>
      <c r="AD210" s="71">
        <v>10.21678507168</v>
      </c>
      <c r="AE210" s="72"/>
      <c r="AF210" s="71">
        <v>83741356.795165718</v>
      </c>
      <c r="AG210" s="71">
        <v>5405223.2608871479</v>
      </c>
      <c r="AH210" s="71">
        <v>1014466.511801645</v>
      </c>
      <c r="AI210" s="71">
        <v>103669025.0517801</v>
      </c>
      <c r="AJ210" s="71">
        <v>123085060.16436151</v>
      </c>
      <c r="AK210" s="71">
        <v>0</v>
      </c>
      <c r="AL210" s="71">
        <v>0</v>
      </c>
      <c r="AM210" s="71">
        <v>8635107.3159465175</v>
      </c>
      <c r="AN210" s="71">
        <v>0</v>
      </c>
      <c r="AO210" s="71">
        <v>0</v>
      </c>
      <c r="AP210" s="71">
        <v>325550239.09994262</v>
      </c>
      <c r="AQ210" s="72"/>
      <c r="AR210" s="71">
        <v>2071</v>
      </c>
      <c r="AS210" s="71">
        <v>611</v>
      </c>
      <c r="AT210" s="71">
        <v>0</v>
      </c>
      <c r="AU210" s="71">
        <v>0</v>
      </c>
      <c r="AV210" s="71">
        <v>0</v>
      </c>
      <c r="AW210" s="71">
        <v>0</v>
      </c>
      <c r="AX210" s="71"/>
      <c r="AY210" s="72"/>
      <c r="AZ210" s="71">
        <v>10090</v>
      </c>
      <c r="BA210" s="71">
        <v>33447.199999999997</v>
      </c>
      <c r="BB210" s="71">
        <v>0</v>
      </c>
      <c r="BC210" s="71">
        <v>0</v>
      </c>
      <c r="BD210" s="71">
        <v>0</v>
      </c>
      <c r="BE210" s="71">
        <v>0</v>
      </c>
      <c r="BF210" s="71"/>
      <c r="BG210" s="72"/>
      <c r="BH210" s="71">
        <v>0</v>
      </c>
      <c r="BI210" s="71">
        <v>0</v>
      </c>
      <c r="BJ210" s="71">
        <v>222.72499999999999</v>
      </c>
      <c r="BK210" s="71">
        <v>583.11699999999996</v>
      </c>
      <c r="BL210" s="71">
        <v>0</v>
      </c>
      <c r="BM210" s="71">
        <v>0</v>
      </c>
      <c r="BN210" s="72"/>
      <c r="BO210" s="71">
        <v>0</v>
      </c>
      <c r="BP210" s="71">
        <v>0</v>
      </c>
      <c r="BQ210" s="71">
        <v>5</v>
      </c>
      <c r="BR210" s="71">
        <v>1</v>
      </c>
      <c r="BS210" s="71">
        <v>0</v>
      </c>
      <c r="BT210" s="71">
        <v>0</v>
      </c>
      <c r="BU210"/>
      <c r="BV210" s="70">
        <v>786.94200000000001</v>
      </c>
      <c r="BW210" s="70">
        <v>0</v>
      </c>
      <c r="BX210" s="70">
        <v>0</v>
      </c>
      <c r="BY210" s="70">
        <v>0</v>
      </c>
      <c r="BZ210" s="70">
        <v>18.899999999999999</v>
      </c>
      <c r="CA210" s="70">
        <v>0</v>
      </c>
      <c r="CB210" s="70">
        <v>0</v>
      </c>
      <c r="CC210" s="70">
        <v>0</v>
      </c>
      <c r="CD210" s="70">
        <v>0</v>
      </c>
    </row>
    <row r="211" spans="1:82">
      <c r="A211" s="70" t="s">
        <v>1898</v>
      </c>
      <c r="B211" s="70">
        <v>422</v>
      </c>
      <c r="C211" s="70">
        <v>14</v>
      </c>
      <c r="D211" s="70">
        <v>25</v>
      </c>
      <c r="E211" s="70">
        <v>2017</v>
      </c>
      <c r="F211" s="70" t="s">
        <v>156</v>
      </c>
      <c r="G211" s="70" t="s">
        <v>1884</v>
      </c>
      <c r="H211" s="70" t="s">
        <v>1885</v>
      </c>
      <c r="I211" s="148"/>
      <c r="J211" s="71">
        <v>71.315435624075107</v>
      </c>
      <c r="K211" s="71">
        <v>7.8733707328947391</v>
      </c>
      <c r="L211" s="71">
        <v>7.5301573784981661</v>
      </c>
      <c r="M211" s="71">
        <v>70.393117930507444</v>
      </c>
      <c r="N211" s="71">
        <v>101.62807653336273</v>
      </c>
      <c r="O211" s="71">
        <v>72.697255003602322</v>
      </c>
      <c r="P211" s="71">
        <v>81.466721413255883</v>
      </c>
      <c r="Q211" s="71">
        <v>4.1973401708385101</v>
      </c>
      <c r="R211" s="71">
        <v>0</v>
      </c>
      <c r="S211" s="71">
        <v>10.28547193905</v>
      </c>
      <c r="T211" s="72"/>
      <c r="U211" s="71">
        <v>9066215</v>
      </c>
      <c r="V211" s="71">
        <v>3193</v>
      </c>
      <c r="W211" s="71">
        <v>142</v>
      </c>
      <c r="X211" s="71">
        <v>16518</v>
      </c>
      <c r="Y211" s="71">
        <v>23746</v>
      </c>
      <c r="Z211" s="71">
        <v>43465</v>
      </c>
      <c r="AA211" s="71">
        <v>16874</v>
      </c>
      <c r="AB211" s="71">
        <v>61452</v>
      </c>
      <c r="AC211" s="71">
        <v>0</v>
      </c>
      <c r="AD211" s="71">
        <v>10.28547193905</v>
      </c>
      <c r="AE211" s="72"/>
      <c r="AF211" s="71">
        <v>80937849.055334881</v>
      </c>
      <c r="AG211" s="71">
        <v>5662066.4490897479</v>
      </c>
      <c r="AH211" s="71">
        <v>1420614.6041120689</v>
      </c>
      <c r="AI211" s="71">
        <v>101693675.3403354</v>
      </c>
      <c r="AJ211" s="71">
        <v>134329935.8583492</v>
      </c>
      <c r="AK211" s="71">
        <v>0</v>
      </c>
      <c r="AL211" s="71">
        <v>0</v>
      </c>
      <c r="AM211" s="71">
        <v>8441469.6434444692</v>
      </c>
      <c r="AN211" s="71">
        <v>0</v>
      </c>
      <c r="AO211" s="71">
        <v>0</v>
      </c>
      <c r="AP211" s="71">
        <v>332485610.95066577</v>
      </c>
      <c r="AQ211" s="72"/>
      <c r="AR211" s="71">
        <v>2361</v>
      </c>
      <c r="AS211" s="71">
        <v>681</v>
      </c>
      <c r="AT211" s="71">
        <v>1</v>
      </c>
      <c r="AU211" s="71">
        <v>0</v>
      </c>
      <c r="AV211" s="71">
        <v>0</v>
      </c>
      <c r="AW211" s="71">
        <v>0</v>
      </c>
      <c r="AX211" s="71"/>
      <c r="AY211" s="72"/>
      <c r="AZ211" s="71">
        <v>11754.7</v>
      </c>
      <c r="BA211" s="71">
        <v>88812.700000000026</v>
      </c>
      <c r="BB211" s="71">
        <v>9400</v>
      </c>
      <c r="BC211" s="71">
        <v>0</v>
      </c>
      <c r="BD211" s="71">
        <v>0</v>
      </c>
      <c r="BE211" s="71">
        <v>0</v>
      </c>
      <c r="BF211" s="71"/>
      <c r="BG211" s="72"/>
      <c r="BH211" s="71">
        <v>0</v>
      </c>
      <c r="BI211" s="71">
        <v>0</v>
      </c>
      <c r="BJ211" s="71">
        <v>223.297</v>
      </c>
      <c r="BK211" s="71">
        <v>704.98500000000001</v>
      </c>
      <c r="BL211" s="71">
        <v>32.853000000000002</v>
      </c>
      <c r="BM211" s="71">
        <v>0</v>
      </c>
      <c r="BN211" s="72"/>
      <c r="BO211" s="71">
        <v>0</v>
      </c>
      <c r="BP211" s="71">
        <v>0</v>
      </c>
      <c r="BQ211" s="71">
        <v>5</v>
      </c>
      <c r="BR211" s="71">
        <v>1</v>
      </c>
      <c r="BS211" s="71">
        <v>2</v>
      </c>
      <c r="BT211" s="71">
        <v>0</v>
      </c>
      <c r="BU211"/>
      <c r="BV211" s="70">
        <v>929.68600000000004</v>
      </c>
      <c r="BW211" s="70">
        <v>0</v>
      </c>
      <c r="BX211" s="70">
        <v>7.649</v>
      </c>
      <c r="BY211" s="70">
        <v>0</v>
      </c>
      <c r="BZ211" s="70">
        <v>23.8</v>
      </c>
      <c r="CA211" s="70">
        <v>0</v>
      </c>
      <c r="CB211" s="70">
        <v>0</v>
      </c>
      <c r="CC211" s="70">
        <v>0</v>
      </c>
      <c r="CD211" s="70">
        <v>0</v>
      </c>
    </row>
    <row r="212" spans="1:82">
      <c r="A212" s="70" t="s">
        <v>1899</v>
      </c>
      <c r="B212" s="70">
        <v>423</v>
      </c>
      <c r="C212" s="70">
        <v>15</v>
      </c>
      <c r="D212" s="70">
        <v>25</v>
      </c>
      <c r="E212" s="70">
        <v>2018</v>
      </c>
      <c r="F212" s="70" t="s">
        <v>183</v>
      </c>
      <c r="G212" s="70" t="s">
        <v>1884</v>
      </c>
      <c r="H212" s="70" t="s">
        <v>1885</v>
      </c>
      <c r="I212" s="148"/>
      <c r="J212" s="71">
        <v>75.185988531806544</v>
      </c>
      <c r="K212" s="71">
        <v>7.483573693988526</v>
      </c>
      <c r="L212" s="71">
        <v>6.8283002456009942</v>
      </c>
      <c r="M212" s="71">
        <v>74.662815577312017</v>
      </c>
      <c r="N212" s="71">
        <v>93.656624865197003</v>
      </c>
      <c r="O212" s="71">
        <v>71.142703039053444</v>
      </c>
      <c r="P212" s="71">
        <v>80.373769106684364</v>
      </c>
      <c r="Q212" s="71">
        <v>3.8399277903393698</v>
      </c>
      <c r="R212" s="71">
        <v>0</v>
      </c>
      <c r="S212" s="71">
        <v>10.093673044799999</v>
      </c>
      <c r="T212" s="72"/>
      <c r="U212" s="71">
        <v>9218005</v>
      </c>
      <c r="V212" s="71">
        <v>3193</v>
      </c>
      <c r="W212" s="71">
        <v>142</v>
      </c>
      <c r="X212" s="71">
        <v>16518</v>
      </c>
      <c r="Y212" s="71">
        <v>23841</v>
      </c>
      <c r="Z212" s="71">
        <v>43350</v>
      </c>
      <c r="AA212" s="71">
        <v>16815</v>
      </c>
      <c r="AB212" s="71">
        <v>60585</v>
      </c>
      <c r="AC212" s="71">
        <v>0</v>
      </c>
      <c r="AD212" s="71">
        <v>10.093673044799999</v>
      </c>
      <c r="AE212" s="72"/>
      <c r="AF212" s="71">
        <v>86108024.278435305</v>
      </c>
      <c r="AG212" s="71">
        <v>5032336.1644814871</v>
      </c>
      <c r="AH212" s="71">
        <v>1346930.294961869</v>
      </c>
      <c r="AI212" s="71">
        <v>101436318.0854654</v>
      </c>
      <c r="AJ212" s="71">
        <v>118543801.74900129</v>
      </c>
      <c r="AK212" s="71">
        <v>0</v>
      </c>
      <c r="AL212" s="71">
        <v>0</v>
      </c>
      <c r="AM212" s="71">
        <v>8339592.5424652454</v>
      </c>
      <c r="AN212" s="71">
        <v>0</v>
      </c>
      <c r="AO212" s="71">
        <v>0</v>
      </c>
      <c r="AP212" s="71">
        <v>320807003.11481065</v>
      </c>
      <c r="AQ212" s="72"/>
      <c r="AR212" s="71">
        <v>2633</v>
      </c>
      <c r="AS212" s="71">
        <v>794</v>
      </c>
      <c r="AT212" s="71">
        <v>1</v>
      </c>
      <c r="AU212" s="71">
        <v>0</v>
      </c>
      <c r="AV212" s="71">
        <v>0</v>
      </c>
      <c r="AW212" s="71">
        <v>0</v>
      </c>
      <c r="AX212" s="71"/>
      <c r="AY212" s="72"/>
      <c r="AZ212" s="71">
        <v>13259.700000000003</v>
      </c>
      <c r="BA212" s="71">
        <v>138846</v>
      </c>
      <c r="BB212" s="71">
        <v>9400</v>
      </c>
      <c r="BC212" s="71">
        <v>0</v>
      </c>
      <c r="BD212" s="71">
        <v>0</v>
      </c>
      <c r="BE212" s="71">
        <v>0</v>
      </c>
      <c r="BF212" s="71"/>
      <c r="BG212" s="72"/>
      <c r="BH212" s="71">
        <v>0</v>
      </c>
      <c r="BI212" s="71">
        <v>0</v>
      </c>
      <c r="BJ212" s="71">
        <v>219.35400000000001</v>
      </c>
      <c r="BK212" s="71">
        <v>674.00400000000002</v>
      </c>
      <c r="BL212" s="71">
        <v>23.808</v>
      </c>
      <c r="BM212" s="71">
        <v>0</v>
      </c>
      <c r="BN212" s="72"/>
      <c r="BO212" s="71">
        <v>0</v>
      </c>
      <c r="BP212" s="71">
        <v>0</v>
      </c>
      <c r="BQ212" s="71">
        <v>5</v>
      </c>
      <c r="BR212" s="71">
        <v>1</v>
      </c>
      <c r="BS212" s="71">
        <v>2</v>
      </c>
      <c r="BT212" s="71">
        <v>0</v>
      </c>
      <c r="BU212"/>
      <c r="BV212" s="70">
        <v>895.16600000000005</v>
      </c>
      <c r="BW212" s="70">
        <v>0</v>
      </c>
      <c r="BX212" s="70">
        <v>0</v>
      </c>
      <c r="BY212" s="70">
        <v>0</v>
      </c>
      <c r="BZ212" s="70">
        <v>22</v>
      </c>
      <c r="CA212" s="70">
        <v>0</v>
      </c>
      <c r="CB212" s="70">
        <v>0</v>
      </c>
      <c r="CC212" s="70">
        <v>0</v>
      </c>
      <c r="CD212" s="70">
        <v>0</v>
      </c>
    </row>
    <row r="213" spans="1:82">
      <c r="A213" s="70" t="s">
        <v>1900</v>
      </c>
      <c r="B213" s="70">
        <v>424</v>
      </c>
      <c r="C213" s="70">
        <v>16</v>
      </c>
      <c r="D213" s="70">
        <v>25</v>
      </c>
      <c r="E213" s="70">
        <v>2019</v>
      </c>
      <c r="F213" s="70" t="s">
        <v>158</v>
      </c>
      <c r="G213" s="70" t="s">
        <v>1884</v>
      </c>
      <c r="H213" s="70" t="s">
        <v>1885</v>
      </c>
      <c r="I213" s="148"/>
      <c r="J213" s="71">
        <v>76.138915092807196</v>
      </c>
      <c r="K213" s="71">
        <v>6.9273241259268614</v>
      </c>
      <c r="L213" s="71">
        <v>6.8955766988042697</v>
      </c>
      <c r="M213" s="71">
        <v>74.748706080187048</v>
      </c>
      <c r="N213" s="71">
        <v>92.337615752376394</v>
      </c>
      <c r="O213" s="71">
        <v>69.134771522659193</v>
      </c>
      <c r="P213" s="71">
        <v>81.750458645946864</v>
      </c>
      <c r="Q213" s="71">
        <v>3.6921224353159801</v>
      </c>
      <c r="R213" s="71">
        <v>0</v>
      </c>
      <c r="S213" s="71">
        <v>10.29194749635</v>
      </c>
      <c r="T213" s="72"/>
      <c r="U213" s="71">
        <v>9351291</v>
      </c>
      <c r="V213" s="71">
        <v>3193</v>
      </c>
      <c r="W213" s="71">
        <v>142</v>
      </c>
      <c r="X213" s="71">
        <v>16518</v>
      </c>
      <c r="Y213" s="71">
        <v>24141</v>
      </c>
      <c r="Z213" s="71">
        <v>43283</v>
      </c>
      <c r="AA213" s="71">
        <v>16975</v>
      </c>
      <c r="AB213" s="71">
        <v>59830</v>
      </c>
      <c r="AC213" s="71">
        <v>0</v>
      </c>
      <c r="AD213" s="71">
        <v>10.29194749635</v>
      </c>
      <c r="AE213" s="72"/>
      <c r="AF213" s="71">
        <v>92265085.268356502</v>
      </c>
      <c r="AG213" s="71">
        <v>4872787.3367494196</v>
      </c>
      <c r="AH213" s="71">
        <v>1413952.727880439</v>
      </c>
      <c r="AI213" s="71">
        <v>108368357.7429015</v>
      </c>
      <c r="AJ213" s="71">
        <v>124845514.02462161</v>
      </c>
      <c r="AK213" s="71">
        <v>0</v>
      </c>
      <c r="AL213" s="71">
        <v>0</v>
      </c>
      <c r="AM213" s="71">
        <v>8148395.6000011424</v>
      </c>
      <c r="AN213" s="71">
        <v>0</v>
      </c>
      <c r="AO213" s="71">
        <v>0</v>
      </c>
      <c r="AP213" s="71">
        <v>339914092.70051062</v>
      </c>
      <c r="AQ213" s="72"/>
      <c r="AR213" s="71">
        <v>2804</v>
      </c>
      <c r="AS213" s="71">
        <v>879</v>
      </c>
      <c r="AT213" s="71">
        <v>1</v>
      </c>
      <c r="AU213" s="71">
        <v>0</v>
      </c>
      <c r="AV213" s="71">
        <v>0</v>
      </c>
      <c r="AW213" s="71">
        <v>0</v>
      </c>
      <c r="AX213" s="71"/>
      <c r="AY213" s="72"/>
      <c r="AZ213" s="71">
        <v>14260.49999999996</v>
      </c>
      <c r="BA213" s="71">
        <v>144184.90000000011</v>
      </c>
      <c r="BB213" s="71">
        <v>9400</v>
      </c>
      <c r="BC213" s="71">
        <v>0</v>
      </c>
      <c r="BD213" s="71">
        <v>0</v>
      </c>
      <c r="BE213" s="71">
        <v>0</v>
      </c>
      <c r="BF213" s="71"/>
      <c r="BG213" s="72"/>
      <c r="BH213" s="71">
        <v>0</v>
      </c>
      <c r="BI213" s="71">
        <v>0</v>
      </c>
      <c r="BJ213" s="71">
        <v>32.996000000000002</v>
      </c>
      <c r="BK213" s="71">
        <v>629.05700000000002</v>
      </c>
      <c r="BL213" s="71">
        <v>15.516999999999999</v>
      </c>
      <c r="BM213" s="71">
        <v>0</v>
      </c>
      <c r="BN213" s="72"/>
      <c r="BO213" s="71">
        <v>0</v>
      </c>
      <c r="BP213" s="71">
        <v>0</v>
      </c>
      <c r="BQ213" s="71">
        <v>4</v>
      </c>
      <c r="BR213" s="71">
        <v>1</v>
      </c>
      <c r="BS213" s="71">
        <v>1</v>
      </c>
      <c r="BT213" s="71">
        <v>0</v>
      </c>
      <c r="BU213"/>
      <c r="BV213" s="70">
        <v>657.18200000000002</v>
      </c>
      <c r="BW213" s="70">
        <v>0</v>
      </c>
      <c r="BX213" s="70">
        <v>0</v>
      </c>
      <c r="BY213" s="70">
        <v>0</v>
      </c>
      <c r="BZ213" s="70">
        <v>20.388000000000002</v>
      </c>
      <c r="CA213" s="70">
        <v>0</v>
      </c>
      <c r="CB213" s="70">
        <v>0</v>
      </c>
      <c r="CC213" s="70">
        <v>0</v>
      </c>
      <c r="CD213" s="70">
        <v>0</v>
      </c>
    </row>
    <row r="214" spans="1:82">
      <c r="A214" s="70" t="s">
        <v>1901</v>
      </c>
      <c r="B214" s="70">
        <v>425</v>
      </c>
      <c r="C214" s="70">
        <v>17</v>
      </c>
      <c r="D214" s="70">
        <v>25</v>
      </c>
      <c r="E214" s="70">
        <v>2020</v>
      </c>
      <c r="F214" s="70" t="s">
        <v>159</v>
      </c>
      <c r="G214" s="70" t="s">
        <v>1884</v>
      </c>
      <c r="H214" s="70" t="s">
        <v>1885</v>
      </c>
      <c r="I214" s="148"/>
      <c r="J214" s="71">
        <v>65.361907032982472</v>
      </c>
      <c r="K214" s="71">
        <v>8.0567516597405415</v>
      </c>
      <c r="L214" s="71">
        <v>17.192197071185898</v>
      </c>
      <c r="M214" s="71">
        <v>66.320153995167587</v>
      </c>
      <c r="N214" s="71">
        <v>82.973436316712238</v>
      </c>
      <c r="O214" s="71">
        <v>60.673993239792871</v>
      </c>
      <c r="P214" s="71">
        <v>77.533779998130015</v>
      </c>
      <c r="Q214" s="71">
        <v>3.4797439735574498</v>
      </c>
      <c r="R214" s="71">
        <v>0</v>
      </c>
      <c r="S214" s="71">
        <v>10.5677325216</v>
      </c>
      <c r="T214" s="72"/>
      <c r="U214" s="71">
        <v>8474779</v>
      </c>
      <c r="V214" s="71">
        <v>3682</v>
      </c>
      <c r="W214" s="71">
        <v>433</v>
      </c>
      <c r="X214" s="71">
        <v>17544</v>
      </c>
      <c r="Y214" s="71">
        <v>24323</v>
      </c>
      <c r="Z214" s="71">
        <v>43356</v>
      </c>
      <c r="AA214" s="71">
        <v>17112</v>
      </c>
      <c r="AB214" s="71">
        <v>59018</v>
      </c>
      <c r="AC214" s="71">
        <v>0</v>
      </c>
      <c r="AD214" s="71">
        <v>10.5677325216</v>
      </c>
      <c r="AE214" s="72"/>
      <c r="AF214" s="71">
        <v>79404668.415078968</v>
      </c>
      <c r="AG214" s="71">
        <v>5512931.0128002623</v>
      </c>
      <c r="AH214" s="71">
        <v>3552198.3108651689</v>
      </c>
      <c r="AI214" s="71">
        <v>98477356.239515156</v>
      </c>
      <c r="AJ214" s="71">
        <v>122820254.10736009</v>
      </c>
      <c r="AK214" s="71"/>
      <c r="AL214" s="71"/>
      <c r="AM214" s="71">
        <v>7702504.7036560411</v>
      </c>
      <c r="AN214" s="71"/>
      <c r="AO214" s="71"/>
      <c r="AP214" s="71">
        <v>317469912.78927571</v>
      </c>
      <c r="AQ214" s="72"/>
      <c r="AR214" s="71">
        <v>2906</v>
      </c>
      <c r="AS214" s="71">
        <v>1004</v>
      </c>
      <c r="AT214" s="71">
        <v>1</v>
      </c>
      <c r="AU214" s="71">
        <v>0</v>
      </c>
      <c r="AV214" s="71">
        <v>0</v>
      </c>
      <c r="AW214" s="71">
        <v>0</v>
      </c>
      <c r="AX214" s="71"/>
      <c r="AY214" s="72"/>
      <c r="AZ214" s="71">
        <v>14825.299999999959</v>
      </c>
      <c r="BA214" s="71">
        <v>259765.5</v>
      </c>
      <c r="BB214" s="71">
        <v>9400</v>
      </c>
      <c r="BC214" s="71">
        <v>0</v>
      </c>
      <c r="BD214" s="71">
        <v>0</v>
      </c>
      <c r="BE214" s="71">
        <v>0</v>
      </c>
      <c r="BF214" s="71"/>
      <c r="BG214" s="72"/>
      <c r="BH214" s="71">
        <v>0</v>
      </c>
      <c r="BI214" s="71">
        <v>0</v>
      </c>
      <c r="BJ214" s="71">
        <v>194.33600000000001</v>
      </c>
      <c r="BK214" s="71">
        <v>555.28200000000004</v>
      </c>
      <c r="BL214" s="71">
        <v>0</v>
      </c>
      <c r="BM214" s="71">
        <v>0</v>
      </c>
      <c r="BN214" s="72"/>
      <c r="BO214" s="71">
        <v>0</v>
      </c>
      <c r="BP214" s="71">
        <v>0</v>
      </c>
      <c r="BQ214" s="71">
        <v>5</v>
      </c>
      <c r="BR214" s="71">
        <v>1</v>
      </c>
      <c r="BS214" s="71">
        <v>0</v>
      </c>
      <c r="BT214" s="71">
        <v>0</v>
      </c>
      <c r="BU214"/>
      <c r="BV214" s="70">
        <v>731.80100000000004</v>
      </c>
      <c r="BW214" s="70">
        <v>0</v>
      </c>
      <c r="BX214" s="70">
        <v>0</v>
      </c>
      <c r="BY214" s="70">
        <v>0</v>
      </c>
      <c r="BZ214" s="70">
        <v>17.817</v>
      </c>
      <c r="CA214" s="70">
        <v>0</v>
      </c>
      <c r="CB214" s="70">
        <v>0</v>
      </c>
      <c r="CC214" s="70">
        <v>0</v>
      </c>
      <c r="CD214" s="70">
        <v>0</v>
      </c>
    </row>
    <row r="215" spans="1:82">
      <c r="A215" s="70" t="s">
        <v>1902</v>
      </c>
      <c r="B215" s="70">
        <v>425</v>
      </c>
      <c r="C215" s="70">
        <v>18</v>
      </c>
      <c r="D215" s="70">
        <v>25</v>
      </c>
      <c r="E215" s="70">
        <v>2021</v>
      </c>
      <c r="F215" s="70" t="s">
        <v>160</v>
      </c>
      <c r="G215" s="70" t="s">
        <v>1884</v>
      </c>
      <c r="H215" s="70" t="s">
        <v>1885</v>
      </c>
      <c r="I215" s="148"/>
      <c r="J215" s="71">
        <v>70.680700607450902</v>
      </c>
      <c r="K215" s="71">
        <v>8.8234437097174201</v>
      </c>
      <c r="L215" s="71">
        <v>14.157839470707176</v>
      </c>
      <c r="M215" s="71">
        <v>72.746980003686957</v>
      </c>
      <c r="N215" s="71">
        <v>93.20909723782637</v>
      </c>
      <c r="O215" s="71">
        <v>58.472734676328308</v>
      </c>
      <c r="P215" s="71">
        <v>78.030520078038109</v>
      </c>
      <c r="Q215" s="71">
        <v>3.4137190082058901</v>
      </c>
      <c r="R215" s="71">
        <v>0</v>
      </c>
      <c r="S215" s="71">
        <v>9.4655291919999982</v>
      </c>
      <c r="T215" s="72"/>
      <c r="U215" s="71">
        <v>9505278</v>
      </c>
      <c r="V215" s="71">
        <v>3682</v>
      </c>
      <c r="W215" s="71">
        <v>433</v>
      </c>
      <c r="X215" s="71">
        <v>17544</v>
      </c>
      <c r="Y215" s="71">
        <v>24520</v>
      </c>
      <c r="Z215" s="71">
        <v>43022</v>
      </c>
      <c r="AA215" s="71">
        <v>16793</v>
      </c>
      <c r="AB215" s="71">
        <v>58467</v>
      </c>
      <c r="AC215" s="71">
        <v>0</v>
      </c>
      <c r="AD215" s="71">
        <v>9.4655291919999982</v>
      </c>
      <c r="AE215" s="72"/>
      <c r="AF215" s="71">
        <v>86931212.032582179</v>
      </c>
      <c r="AG215" s="71">
        <v>5903282.5967173874</v>
      </c>
      <c r="AH215" s="71">
        <v>2836456.6202553329</v>
      </c>
      <c r="AI215" s="71">
        <v>109080270.26355921</v>
      </c>
      <c r="AJ215" s="71">
        <v>127898741.2795594</v>
      </c>
      <c r="AK215" s="71">
        <v>0</v>
      </c>
      <c r="AL215" s="71">
        <v>0</v>
      </c>
      <c r="AM215" s="71">
        <v>7674605.7284588134</v>
      </c>
      <c r="AN215" s="71">
        <v>0</v>
      </c>
      <c r="AO215" s="71">
        <v>0</v>
      </c>
      <c r="AP215" s="71">
        <v>340324568.52113229</v>
      </c>
      <c r="AQ215" s="72"/>
      <c r="AR215" s="71">
        <v>2998</v>
      </c>
      <c r="AS215" s="71">
        <v>1109</v>
      </c>
      <c r="AT215" s="71">
        <v>1</v>
      </c>
      <c r="AU215" s="71">
        <v>0</v>
      </c>
      <c r="AV215" s="71">
        <v>0</v>
      </c>
      <c r="AW215" s="71">
        <v>0</v>
      </c>
      <c r="AX215" s="71"/>
      <c r="AY215" s="72"/>
      <c r="AZ215" s="71">
        <v>15376.99999999994</v>
      </c>
      <c r="BA215" s="71">
        <v>263081.20000000013</v>
      </c>
      <c r="BB215" s="71">
        <v>9400</v>
      </c>
      <c r="BC215" s="71">
        <v>0</v>
      </c>
      <c r="BD215" s="71">
        <v>0</v>
      </c>
      <c r="BE215" s="71">
        <v>0</v>
      </c>
      <c r="BF215" s="71"/>
      <c r="BG215" s="72"/>
      <c r="BH215" s="71">
        <v>0</v>
      </c>
      <c r="BI215" s="71">
        <v>0</v>
      </c>
      <c r="BJ215" s="71">
        <v>200.44</v>
      </c>
      <c r="BK215" s="71">
        <v>652.77700000000004</v>
      </c>
      <c r="BL215" s="71">
        <v>0</v>
      </c>
      <c r="BM215" s="71">
        <v>0</v>
      </c>
      <c r="BN215" s="72"/>
      <c r="BO215" s="71">
        <v>0</v>
      </c>
      <c r="BP215" s="71">
        <v>0</v>
      </c>
      <c r="BQ215" s="71">
        <v>5</v>
      </c>
      <c r="BR215" s="71">
        <v>1</v>
      </c>
      <c r="BS215" s="71">
        <v>0</v>
      </c>
      <c r="BT215" s="71">
        <v>0</v>
      </c>
      <c r="BU215"/>
      <c r="BV215" s="70">
        <v>831.84400000000005</v>
      </c>
      <c r="BW215" s="70">
        <v>0</v>
      </c>
      <c r="BX215" s="70">
        <v>0</v>
      </c>
      <c r="BY215" s="70">
        <v>0</v>
      </c>
      <c r="BZ215" s="70">
        <v>21.373000000000001</v>
      </c>
      <c r="CA215" s="70">
        <v>0</v>
      </c>
      <c r="CB215" s="70">
        <v>0</v>
      </c>
      <c r="CC215" s="70">
        <v>0</v>
      </c>
      <c r="CD215" s="70">
        <v>0</v>
      </c>
    </row>
    <row r="216" spans="1:82">
      <c r="A216" s="70" t="s">
        <v>1903</v>
      </c>
      <c r="B216" s="70">
        <v>425</v>
      </c>
      <c r="C216" s="70">
        <v>19</v>
      </c>
      <c r="D216" s="70">
        <v>25</v>
      </c>
      <c r="E216" s="70">
        <v>2022</v>
      </c>
      <c r="F216" s="70" t="s">
        <v>161</v>
      </c>
      <c r="G216" s="1064" t="s">
        <v>1884</v>
      </c>
      <c r="H216" s="70" t="s">
        <v>1885</v>
      </c>
      <c r="I216" s="148"/>
      <c r="J216" s="71">
        <v>59.855702161195133</v>
      </c>
      <c r="K216" s="71">
        <v>7.9056991074616159</v>
      </c>
      <c r="L216" s="71">
        <v>12.969162001114173</v>
      </c>
      <c r="M216" s="71">
        <v>72.397591798174091</v>
      </c>
      <c r="N216" s="71">
        <v>89.872534316502936</v>
      </c>
      <c r="O216" s="71">
        <v>61.394486796687971</v>
      </c>
      <c r="P216" s="71">
        <v>75.920599449678917</v>
      </c>
      <c r="Q216" s="71">
        <v>3.3866054299050363</v>
      </c>
      <c r="R216" s="71">
        <v>0</v>
      </c>
      <c r="S216" s="71">
        <v>9.3779225589000017</v>
      </c>
      <c r="T216" s="72"/>
      <c r="U216" s="71">
        <v>9722435</v>
      </c>
      <c r="V216" s="71">
        <v>3682</v>
      </c>
      <c r="W216" s="71">
        <v>433</v>
      </c>
      <c r="X216" s="71">
        <v>17544</v>
      </c>
      <c r="Y216" s="71">
        <v>24499</v>
      </c>
      <c r="Z216" s="71">
        <v>42918</v>
      </c>
      <c r="AA216" s="71">
        <v>16588</v>
      </c>
      <c r="AB216" s="71">
        <v>57527</v>
      </c>
      <c r="AC216" s="71">
        <v>0</v>
      </c>
      <c r="AD216" s="71">
        <v>9.3779225589000017</v>
      </c>
      <c r="AE216" s="72"/>
      <c r="AF216" s="71">
        <v>68428229.431445479</v>
      </c>
      <c r="AG216" s="71">
        <v>5740907.3136038538</v>
      </c>
      <c r="AH216" s="71">
        <v>2968869.3680765075</v>
      </c>
      <c r="AI216" s="71">
        <v>104069172.70891745</v>
      </c>
      <c r="AJ216" s="71">
        <v>128843701.52650203</v>
      </c>
      <c r="AK216" s="71">
        <v>0</v>
      </c>
      <c r="AL216" s="71">
        <v>0</v>
      </c>
      <c r="AM216" s="71">
        <v>7428305.8653581375</v>
      </c>
      <c r="AN216" s="71">
        <v>0</v>
      </c>
      <c r="AO216" s="71">
        <v>0</v>
      </c>
      <c r="AP216" s="71">
        <v>317479186.21390343</v>
      </c>
      <c r="AQ216" s="72"/>
      <c r="AR216" s="71">
        <v>3114</v>
      </c>
      <c r="AS216" s="71">
        <v>1182</v>
      </c>
      <c r="AT216" s="71">
        <v>1</v>
      </c>
      <c r="AU216" s="71">
        <v>0</v>
      </c>
      <c r="AV216" s="71">
        <v>0</v>
      </c>
      <c r="AW216" s="71">
        <v>0</v>
      </c>
      <c r="AX216" s="71"/>
      <c r="AY216" s="72"/>
      <c r="AZ216" s="71">
        <v>16238.899999999921</v>
      </c>
      <c r="BA216" s="71">
        <v>274673.29999999987</v>
      </c>
      <c r="BB216" s="71">
        <v>9400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1904</v>
      </c>
      <c r="B217" s="70">
        <v>425</v>
      </c>
      <c r="C217" s="70">
        <v>20</v>
      </c>
      <c r="D217" s="70">
        <v>25</v>
      </c>
      <c r="E217" s="70">
        <v>2023</v>
      </c>
      <c r="F217" s="70" t="s">
        <v>1539</v>
      </c>
      <c r="G217" s="1064" t="s">
        <v>1884</v>
      </c>
      <c r="H217" s="70" t="s">
        <v>1885</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3199</v>
      </c>
      <c r="AS217" s="71">
        <v>1236</v>
      </c>
      <c r="AT217" s="71">
        <v>0</v>
      </c>
      <c r="AU217" s="71">
        <v>0</v>
      </c>
      <c r="AV217" s="71">
        <v>0</v>
      </c>
      <c r="AW217" s="71">
        <v>0</v>
      </c>
      <c r="AX217" s="71"/>
      <c r="AY217" s="72"/>
      <c r="AZ217" s="71">
        <v>16801.099999999908</v>
      </c>
      <c r="BA217" s="71">
        <v>277252.79999999987</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1905</v>
      </c>
      <c r="B218" s="70">
        <v>425</v>
      </c>
      <c r="C218" s="70">
        <v>21</v>
      </c>
      <c r="D218" s="70">
        <v>25</v>
      </c>
      <c r="E218" s="70">
        <v>2024</v>
      </c>
      <c r="F218" s="70" t="s">
        <v>1554</v>
      </c>
      <c r="G218" s="70" t="s">
        <v>1884</v>
      </c>
      <c r="H218" s="70" t="s">
        <v>1885</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1906</v>
      </c>
      <c r="B219" s="70">
        <v>290</v>
      </c>
      <c r="C219" s="70">
        <v>1</v>
      </c>
      <c r="D219" s="70">
        <v>18</v>
      </c>
      <c r="E219" s="70">
        <v>1990</v>
      </c>
      <c r="F219" s="70" t="s">
        <v>787</v>
      </c>
      <c r="G219" s="70" t="s">
        <v>1907</v>
      </c>
      <c r="H219" s="70" t="s">
        <v>1908</v>
      </c>
      <c r="I219" s="148"/>
      <c r="J219" s="71">
        <v>23.99289852870859</v>
      </c>
      <c r="K219" s="71">
        <v>2.9013863960989918</v>
      </c>
      <c r="L219" s="71">
        <v>1.611019079643037</v>
      </c>
      <c r="M219" s="71">
        <v>27.697161494580179</v>
      </c>
      <c r="N219" s="71">
        <v>39.113536990563077</v>
      </c>
      <c r="O219" s="71">
        <v>32.700261637684108</v>
      </c>
      <c r="P219" s="71">
        <v>21.41170704705862</v>
      </c>
      <c r="Q219" s="71">
        <v>3.2597941600173801</v>
      </c>
      <c r="R219" s="71">
        <v>0</v>
      </c>
      <c r="S219" s="71">
        <v>4.3466935435549443</v>
      </c>
      <c r="T219" s="72"/>
      <c r="U219" s="71">
        <v>4106299</v>
      </c>
      <c r="V219" s="71">
        <v>1144</v>
      </c>
      <c r="W219" s="71">
        <v>17</v>
      </c>
      <c r="X219" s="71">
        <v>11460</v>
      </c>
      <c r="Y219" s="71">
        <v>17427</v>
      </c>
      <c r="Z219" s="71">
        <v>13450</v>
      </c>
      <c r="AA219" s="71">
        <v>5199</v>
      </c>
      <c r="AB219" s="71">
        <v>52928</v>
      </c>
      <c r="AC219" s="71">
        <v>0</v>
      </c>
      <c r="AD219" s="71">
        <v>4.3466935435549443</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1909</v>
      </c>
      <c r="B220" s="70">
        <v>291</v>
      </c>
      <c r="C220" s="70">
        <v>2</v>
      </c>
      <c r="D220" s="70">
        <v>18</v>
      </c>
      <c r="E220" s="70">
        <v>2005</v>
      </c>
      <c r="F220" s="70" t="s">
        <v>789</v>
      </c>
      <c r="G220" s="70" t="s">
        <v>1907</v>
      </c>
      <c r="H220" s="70" t="s">
        <v>1908</v>
      </c>
      <c r="I220" s="148"/>
      <c r="J220" s="71">
        <v>34.214160660848393</v>
      </c>
      <c r="K220" s="71">
        <v>1.824585227625682</v>
      </c>
      <c r="L220" s="71">
        <v>1.546611356074616</v>
      </c>
      <c r="M220" s="71">
        <v>48.077065395826729</v>
      </c>
      <c r="N220" s="71">
        <v>65.095784996266346</v>
      </c>
      <c r="O220" s="71">
        <v>40.944096357248178</v>
      </c>
      <c r="P220" s="71">
        <v>20.376144534554658</v>
      </c>
      <c r="Q220" s="71">
        <v>3.22856348265507</v>
      </c>
      <c r="R220" s="71">
        <v>0</v>
      </c>
      <c r="S220" s="71">
        <v>8.0468650851578118</v>
      </c>
      <c r="T220" s="72"/>
      <c r="U220" s="71">
        <v>4638478</v>
      </c>
      <c r="V220" s="71">
        <v>807</v>
      </c>
      <c r="W220" s="71">
        <v>14</v>
      </c>
      <c r="X220" s="71">
        <v>10231</v>
      </c>
      <c r="Y220" s="71">
        <v>21849</v>
      </c>
      <c r="Z220" s="71">
        <v>19488</v>
      </c>
      <c r="AA220" s="71">
        <v>4052</v>
      </c>
      <c r="AB220" s="71">
        <v>54801</v>
      </c>
      <c r="AC220" s="71">
        <v>0</v>
      </c>
      <c r="AD220" s="71">
        <v>8.0468650851578118</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1910</v>
      </c>
      <c r="B221" s="70">
        <v>292</v>
      </c>
      <c r="C221" s="70">
        <v>3</v>
      </c>
      <c r="D221" s="70">
        <v>18</v>
      </c>
      <c r="E221" s="70">
        <v>2006</v>
      </c>
      <c r="F221" s="70" t="s">
        <v>790</v>
      </c>
      <c r="G221" s="70" t="s">
        <v>1907</v>
      </c>
      <c r="H221" s="70" t="s">
        <v>1908</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1911</v>
      </c>
      <c r="B222" s="70">
        <v>293</v>
      </c>
      <c r="C222" s="70">
        <v>4</v>
      </c>
      <c r="D222" s="70">
        <v>18</v>
      </c>
      <c r="E222" s="70">
        <v>2007</v>
      </c>
      <c r="F222" s="70" t="s">
        <v>791</v>
      </c>
      <c r="G222" s="70" t="s">
        <v>1907</v>
      </c>
      <c r="H222" s="70" t="s">
        <v>1908</v>
      </c>
      <c r="I222" s="148"/>
      <c r="J222" s="71">
        <v>34.804163528173142</v>
      </c>
      <c r="K222" s="71">
        <v>1.7789893258901279</v>
      </c>
      <c r="L222" s="71">
        <v>1.292828566366143</v>
      </c>
      <c r="M222" s="71">
        <v>47.36197288093485</v>
      </c>
      <c r="N222" s="71">
        <v>65.315407060418011</v>
      </c>
      <c r="O222" s="71">
        <v>39.068998958431351</v>
      </c>
      <c r="P222" s="71">
        <v>20.385153630268039</v>
      </c>
      <c r="Q222" s="71">
        <v>3.4173427852217699</v>
      </c>
      <c r="R222" s="71">
        <v>0</v>
      </c>
      <c r="S222" s="71">
        <v>6.9747490543139126</v>
      </c>
      <c r="T222" s="72"/>
      <c r="U222" s="71">
        <v>6165551</v>
      </c>
      <c r="V222" s="71">
        <v>813</v>
      </c>
      <c r="W222" s="71">
        <v>17</v>
      </c>
      <c r="X222" s="71">
        <v>12306</v>
      </c>
      <c r="Y222" s="71">
        <v>22324</v>
      </c>
      <c r="Z222" s="71">
        <v>19331</v>
      </c>
      <c r="AA222" s="71">
        <v>3992</v>
      </c>
      <c r="AB222" s="71">
        <v>54938</v>
      </c>
      <c r="AC222" s="71">
        <v>0</v>
      </c>
      <c r="AD222" s="71">
        <v>6.9747490543139126</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1912</v>
      </c>
      <c r="B223" s="70">
        <v>294</v>
      </c>
      <c r="C223" s="70">
        <v>5</v>
      </c>
      <c r="D223" s="70">
        <v>18</v>
      </c>
      <c r="E223" s="70">
        <v>2008</v>
      </c>
      <c r="F223" s="70" t="s">
        <v>792</v>
      </c>
      <c r="G223" s="70" t="s">
        <v>1907</v>
      </c>
      <c r="H223" s="70" t="s">
        <v>1908</v>
      </c>
      <c r="I223" s="148"/>
      <c r="J223" s="71">
        <v>31.451987261395971</v>
      </c>
      <c r="K223" s="71">
        <v>1.3435039079899189</v>
      </c>
      <c r="L223" s="71">
        <v>1.1119274964315971</v>
      </c>
      <c r="M223" s="71">
        <v>49.816191880558861</v>
      </c>
      <c r="N223" s="71">
        <v>61.573154922532943</v>
      </c>
      <c r="O223" s="71">
        <v>37.714954342633298</v>
      </c>
      <c r="P223" s="71">
        <v>19.902860368622541</v>
      </c>
      <c r="Q223" s="71">
        <v>3.3501108982216601</v>
      </c>
      <c r="R223" s="71">
        <v>0</v>
      </c>
      <c r="S223" s="71">
        <v>5.7693627797781684</v>
      </c>
      <c r="T223" s="72"/>
      <c r="U223" s="71">
        <v>6435910</v>
      </c>
      <c r="V223" s="71">
        <v>813</v>
      </c>
      <c r="W223" s="71">
        <v>17</v>
      </c>
      <c r="X223" s="71">
        <v>12306</v>
      </c>
      <c r="Y223" s="71">
        <v>22463</v>
      </c>
      <c r="Z223" s="71">
        <v>19316</v>
      </c>
      <c r="AA223" s="71">
        <v>3902</v>
      </c>
      <c r="AB223" s="71">
        <v>54743</v>
      </c>
      <c r="AC223" s="71">
        <v>0</v>
      </c>
      <c r="AD223" s="71">
        <v>5.7693627797781684</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1913</v>
      </c>
      <c r="B224" s="70">
        <v>295</v>
      </c>
      <c r="C224" s="70">
        <v>6</v>
      </c>
      <c r="D224" s="70">
        <v>18</v>
      </c>
      <c r="E224" s="70">
        <v>2009</v>
      </c>
      <c r="F224" s="70" t="s">
        <v>176</v>
      </c>
      <c r="G224" s="70" t="s">
        <v>1907</v>
      </c>
      <c r="H224" s="70" t="s">
        <v>1908</v>
      </c>
      <c r="I224" s="148"/>
      <c r="J224" s="71">
        <v>31.256277442910971</v>
      </c>
      <c r="K224" s="71">
        <v>1.405239966236089</v>
      </c>
      <c r="L224" s="71">
        <v>0.136100841153173</v>
      </c>
      <c r="M224" s="71">
        <v>43.255954162543887</v>
      </c>
      <c r="N224" s="71">
        <v>59.877784776626783</v>
      </c>
      <c r="O224" s="71">
        <v>38.124765256936712</v>
      </c>
      <c r="P224" s="71">
        <v>18.785735457150899</v>
      </c>
      <c r="Q224" s="71">
        <v>3.1855425526793901</v>
      </c>
      <c r="R224" s="71">
        <v>0</v>
      </c>
      <c r="S224" s="71">
        <v>6.0494139886028817</v>
      </c>
      <c r="T224" s="72"/>
      <c r="U224" s="71">
        <v>5793374</v>
      </c>
      <c r="V224" s="71">
        <v>918</v>
      </c>
      <c r="W224" s="71">
        <v>3</v>
      </c>
      <c r="X224" s="71">
        <v>13559</v>
      </c>
      <c r="Y224" s="71">
        <v>22603</v>
      </c>
      <c r="Z224" s="71">
        <v>19273</v>
      </c>
      <c r="AA224" s="71">
        <v>3781</v>
      </c>
      <c r="AB224" s="71">
        <v>54643</v>
      </c>
      <c r="AC224" s="71">
        <v>0</v>
      </c>
      <c r="AD224" s="71">
        <v>6.0494139886028817</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2.2799999999999998</v>
      </c>
      <c r="BM224" s="71">
        <v>0</v>
      </c>
      <c r="BN224" s="72"/>
      <c r="BO224" s="71">
        <v>0</v>
      </c>
      <c r="BP224" s="71">
        <v>0</v>
      </c>
      <c r="BQ224" s="71">
        <v>0</v>
      </c>
      <c r="BR224" s="71">
        <v>0</v>
      </c>
      <c r="BS224" s="71">
        <v>1</v>
      </c>
      <c r="BT224" s="71">
        <v>0</v>
      </c>
      <c r="BU224"/>
      <c r="BV224" s="70">
        <v>2.2799999999999998</v>
      </c>
      <c r="BW224" s="70">
        <v>0</v>
      </c>
      <c r="BX224" s="70">
        <v>0</v>
      </c>
      <c r="BY224" s="70">
        <v>0</v>
      </c>
      <c r="BZ224" s="70">
        <v>0</v>
      </c>
      <c r="CA224" s="70">
        <v>0</v>
      </c>
      <c r="CB224" s="70">
        <v>0</v>
      </c>
      <c r="CC224" s="70">
        <v>0</v>
      </c>
      <c r="CD224" s="70">
        <v>0</v>
      </c>
    </row>
    <row r="225" spans="1:82">
      <c r="A225" s="70" t="s">
        <v>1914</v>
      </c>
      <c r="B225" s="70">
        <v>296</v>
      </c>
      <c r="C225" s="70">
        <v>7</v>
      </c>
      <c r="D225" s="70">
        <v>18</v>
      </c>
      <c r="E225" s="70">
        <v>2010</v>
      </c>
      <c r="F225" s="70" t="s">
        <v>177</v>
      </c>
      <c r="G225" s="70" t="s">
        <v>1907</v>
      </c>
      <c r="H225" s="70" t="s">
        <v>1908</v>
      </c>
      <c r="I225" s="148"/>
      <c r="J225" s="71">
        <v>29.093959095520841</v>
      </c>
      <c r="K225" s="71">
        <v>1.5205732791101809</v>
      </c>
      <c r="L225" s="71">
        <v>0.12523788644386619</v>
      </c>
      <c r="M225" s="71">
        <v>47.518153132389664</v>
      </c>
      <c r="N225" s="71">
        <v>60.810475585859301</v>
      </c>
      <c r="O225" s="71">
        <v>37.849976812880357</v>
      </c>
      <c r="P225" s="71">
        <v>18.400629392998489</v>
      </c>
      <c r="Q225" s="71">
        <v>3.3117082861873399</v>
      </c>
      <c r="R225" s="71">
        <v>0</v>
      </c>
      <c r="S225" s="71">
        <v>6.0549082738824023</v>
      </c>
      <c r="T225" s="72"/>
      <c r="U225" s="71">
        <v>4691257</v>
      </c>
      <c r="V225" s="71">
        <v>918</v>
      </c>
      <c r="W225" s="71">
        <v>3</v>
      </c>
      <c r="X225" s="71">
        <v>13559</v>
      </c>
      <c r="Y225" s="71">
        <v>22682</v>
      </c>
      <c r="Z225" s="71">
        <v>19223</v>
      </c>
      <c r="AA225" s="71">
        <v>3611</v>
      </c>
      <c r="AB225" s="71">
        <v>54434</v>
      </c>
      <c r="AC225" s="71">
        <v>0</v>
      </c>
      <c r="AD225" s="71">
        <v>6.0549082738824023</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1915</v>
      </c>
      <c r="B226" s="70">
        <v>297</v>
      </c>
      <c r="C226" s="70">
        <v>8</v>
      </c>
      <c r="D226" s="70">
        <v>18</v>
      </c>
      <c r="E226" s="70">
        <v>2011</v>
      </c>
      <c r="F226" s="70" t="s">
        <v>178</v>
      </c>
      <c r="G226" s="70" t="s">
        <v>1907</v>
      </c>
      <c r="H226" s="70" t="s">
        <v>1908</v>
      </c>
      <c r="I226" s="148"/>
      <c r="J226" s="71">
        <v>22.751664871324401</v>
      </c>
      <c r="K226" s="71">
        <v>2.1345385569248809</v>
      </c>
      <c r="L226" s="71">
        <v>0.12921862305327891</v>
      </c>
      <c r="M226" s="71">
        <v>62.719227644066883</v>
      </c>
      <c r="N226" s="71">
        <v>71.773683263282095</v>
      </c>
      <c r="O226" s="71">
        <v>37.085640215831887</v>
      </c>
      <c r="P226" s="71">
        <v>18.056922286666943</v>
      </c>
      <c r="Q226" s="71">
        <v>3.7993850432493499</v>
      </c>
      <c r="R226" s="71">
        <v>0</v>
      </c>
      <c r="S226" s="71">
        <v>6.2017809621241478</v>
      </c>
      <c r="T226" s="72"/>
      <c r="U226" s="71">
        <v>3511715</v>
      </c>
      <c r="V226" s="71">
        <v>918</v>
      </c>
      <c r="W226" s="71">
        <v>3</v>
      </c>
      <c r="X226" s="71">
        <v>13559</v>
      </c>
      <c r="Y226" s="71">
        <v>22661</v>
      </c>
      <c r="Z226" s="71">
        <v>19244</v>
      </c>
      <c r="AA226" s="71">
        <v>3649</v>
      </c>
      <c r="AB226" s="71">
        <v>54140</v>
      </c>
      <c r="AC226" s="71">
        <v>0</v>
      </c>
      <c r="AD226" s="71">
        <v>6.2017809621241478</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1916</v>
      </c>
      <c r="B227" s="70">
        <v>298</v>
      </c>
      <c r="C227" s="70">
        <v>9</v>
      </c>
      <c r="D227" s="70">
        <v>18</v>
      </c>
      <c r="E227" s="70">
        <v>2012</v>
      </c>
      <c r="F227" s="70" t="s">
        <v>179</v>
      </c>
      <c r="G227" s="70" t="s">
        <v>1907</v>
      </c>
      <c r="H227" s="70" t="s">
        <v>1908</v>
      </c>
      <c r="I227" s="148"/>
      <c r="J227" s="71">
        <v>23.712380533208819</v>
      </c>
      <c r="K227" s="71">
        <v>2.0535281659461382</v>
      </c>
      <c r="L227" s="71">
        <v>0.12672114816566851</v>
      </c>
      <c r="M227" s="71">
        <v>69.416876508499882</v>
      </c>
      <c r="N227" s="71">
        <v>83.543607021416463</v>
      </c>
      <c r="O227" s="71">
        <v>36.973532112946877</v>
      </c>
      <c r="P227" s="71">
        <v>17.532604110329082</v>
      </c>
      <c r="Q227" s="71">
        <v>4.1361898536420503</v>
      </c>
      <c r="R227" s="71">
        <v>0</v>
      </c>
      <c r="S227" s="71">
        <v>7.0235500043295964</v>
      </c>
      <c r="T227" s="72"/>
      <c r="U227" s="71">
        <v>3344101</v>
      </c>
      <c r="V227" s="71">
        <v>918</v>
      </c>
      <c r="W227" s="71">
        <v>3</v>
      </c>
      <c r="X227" s="71">
        <v>13559</v>
      </c>
      <c r="Y227" s="71">
        <v>22909</v>
      </c>
      <c r="Z227" s="71">
        <v>19338</v>
      </c>
      <c r="AA227" s="71">
        <v>3523</v>
      </c>
      <c r="AB227" s="71">
        <v>54248</v>
      </c>
      <c r="AC227" s="71">
        <v>0</v>
      </c>
      <c r="AD227" s="71">
        <v>7.0235500043295964</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0</v>
      </c>
      <c r="BM227" s="71">
        <v>0</v>
      </c>
      <c r="BN227" s="72"/>
      <c r="BO227" s="71">
        <v>0</v>
      </c>
      <c r="BP227" s="71">
        <v>0</v>
      </c>
      <c r="BQ227" s="71">
        <v>0</v>
      </c>
      <c r="BR227" s="71">
        <v>0</v>
      </c>
      <c r="BS227" s="71">
        <v>0</v>
      </c>
      <c r="BT227" s="71">
        <v>0</v>
      </c>
      <c r="BU227"/>
      <c r="BV227" s="70">
        <v>0</v>
      </c>
      <c r="BW227" s="70">
        <v>0</v>
      </c>
      <c r="BX227" s="70">
        <v>0</v>
      </c>
      <c r="BY227" s="70">
        <v>0</v>
      </c>
      <c r="BZ227" s="70">
        <v>0</v>
      </c>
      <c r="CA227" s="70">
        <v>0</v>
      </c>
      <c r="CB227" s="70">
        <v>0</v>
      </c>
      <c r="CC227" s="70">
        <v>0</v>
      </c>
      <c r="CD227" s="70">
        <v>0</v>
      </c>
    </row>
    <row r="228" spans="1:82">
      <c r="A228" s="70" t="s">
        <v>1917</v>
      </c>
      <c r="B228" s="70">
        <v>299</v>
      </c>
      <c r="C228" s="70">
        <v>10</v>
      </c>
      <c r="D228" s="70">
        <v>18</v>
      </c>
      <c r="E228" s="70">
        <v>2013</v>
      </c>
      <c r="F228" s="70" t="s">
        <v>180</v>
      </c>
      <c r="G228" s="70" t="s">
        <v>1907</v>
      </c>
      <c r="H228" s="70" t="s">
        <v>1908</v>
      </c>
      <c r="I228" s="148"/>
      <c r="J228" s="71">
        <v>28.115563124826991</v>
      </c>
      <c r="K228" s="71">
        <v>1.856994359640795</v>
      </c>
      <c r="L228" s="71">
        <v>0.12463923650594499</v>
      </c>
      <c r="M228" s="71">
        <v>66.154957297987124</v>
      </c>
      <c r="N228" s="71">
        <v>81.400670629808957</v>
      </c>
      <c r="O228" s="71">
        <v>35.530555486734812</v>
      </c>
      <c r="P228" s="71">
        <v>17.199037976172079</v>
      </c>
      <c r="Q228" s="71">
        <v>4.2018404762136399</v>
      </c>
      <c r="R228" s="71">
        <v>0</v>
      </c>
      <c r="S228" s="71">
        <v>5.9336666902485851</v>
      </c>
      <c r="T228" s="72"/>
      <c r="U228" s="71">
        <v>3703480</v>
      </c>
      <c r="V228" s="71">
        <v>918</v>
      </c>
      <c r="W228" s="71">
        <v>3</v>
      </c>
      <c r="X228" s="71">
        <v>13559</v>
      </c>
      <c r="Y228" s="71">
        <v>23044</v>
      </c>
      <c r="Z228" s="71">
        <v>19413</v>
      </c>
      <c r="AA228" s="71">
        <v>3443</v>
      </c>
      <c r="AB228" s="71">
        <v>54319</v>
      </c>
      <c r="AC228" s="71">
        <v>0</v>
      </c>
      <c r="AD228" s="71">
        <v>5.9336666902485851</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0</v>
      </c>
      <c r="BM228" s="71">
        <v>0</v>
      </c>
      <c r="BN228" s="72"/>
      <c r="BO228" s="71">
        <v>0</v>
      </c>
      <c r="BP228" s="71">
        <v>0</v>
      </c>
      <c r="BQ228" s="71">
        <v>0</v>
      </c>
      <c r="BR228" s="71">
        <v>0</v>
      </c>
      <c r="BS228" s="71">
        <v>0</v>
      </c>
      <c r="BT228" s="71">
        <v>0</v>
      </c>
      <c r="BU228"/>
      <c r="BV228" s="70">
        <v>0</v>
      </c>
      <c r="BW228" s="70">
        <v>0</v>
      </c>
      <c r="BX228" s="70">
        <v>0</v>
      </c>
      <c r="BY228" s="70">
        <v>0</v>
      </c>
      <c r="BZ228" s="70">
        <v>0</v>
      </c>
      <c r="CA228" s="70">
        <v>0</v>
      </c>
      <c r="CB228" s="70">
        <v>0</v>
      </c>
      <c r="CC228" s="70">
        <v>0</v>
      </c>
      <c r="CD228" s="70">
        <v>0</v>
      </c>
    </row>
    <row r="229" spans="1:82">
      <c r="A229" s="70" t="s">
        <v>1918</v>
      </c>
      <c r="B229" s="70">
        <v>300</v>
      </c>
      <c r="C229" s="70">
        <v>11</v>
      </c>
      <c r="D229" s="70">
        <v>18</v>
      </c>
      <c r="E229" s="70">
        <v>2014</v>
      </c>
      <c r="F229" s="70" t="s">
        <v>181</v>
      </c>
      <c r="G229" s="70" t="s">
        <v>1907</v>
      </c>
      <c r="H229" s="70" t="s">
        <v>1908</v>
      </c>
      <c r="I229" s="148"/>
      <c r="J229" s="71">
        <v>23.359621124720231</v>
      </c>
      <c r="K229" s="71">
        <v>1.867625231544279</v>
      </c>
      <c r="L229" s="71">
        <v>0.1953374685405608</v>
      </c>
      <c r="M229" s="71">
        <v>61.301812052774856</v>
      </c>
      <c r="N229" s="71">
        <v>77.729055706625815</v>
      </c>
      <c r="O229" s="71">
        <v>34.268579733117832</v>
      </c>
      <c r="P229" s="71">
        <v>17.15286006419711</v>
      </c>
      <c r="Q229" s="71">
        <v>4.0329742270980402</v>
      </c>
      <c r="R229" s="71">
        <v>0</v>
      </c>
      <c r="S229" s="71">
        <v>7.09703395986757</v>
      </c>
      <c r="T229" s="72"/>
      <c r="U229" s="71">
        <v>3351644</v>
      </c>
      <c r="V229" s="71">
        <v>738</v>
      </c>
      <c r="W229" s="71">
        <v>6</v>
      </c>
      <c r="X229" s="71">
        <v>12547</v>
      </c>
      <c r="Y229" s="71">
        <v>23226</v>
      </c>
      <c r="Z229" s="71">
        <v>19720</v>
      </c>
      <c r="AA229" s="71">
        <v>3416</v>
      </c>
      <c r="AB229" s="71">
        <v>54340</v>
      </c>
      <c r="AC229" s="71">
        <v>0</v>
      </c>
      <c r="AD229" s="71">
        <v>7.09703395986757</v>
      </c>
      <c r="AE229" s="72"/>
      <c r="AF229" s="71"/>
      <c r="AG229" s="71"/>
      <c r="AH229" s="71"/>
      <c r="AI229" s="71"/>
      <c r="AJ229" s="71"/>
      <c r="AK229" s="71"/>
      <c r="AL229" s="71"/>
      <c r="AM229" s="71"/>
      <c r="AN229" s="71"/>
      <c r="AO229" s="71"/>
      <c r="AP229" s="71"/>
      <c r="AQ229" s="72"/>
      <c r="AR229" s="71">
        <v>563</v>
      </c>
      <c r="AS229" s="71">
        <v>27</v>
      </c>
      <c r="AT229" s="71">
        <v>0</v>
      </c>
      <c r="AU229" s="71">
        <v>0</v>
      </c>
      <c r="AV229" s="71">
        <v>0</v>
      </c>
      <c r="AW229" s="71">
        <v>0</v>
      </c>
      <c r="AX229" s="71"/>
      <c r="AY229" s="72"/>
      <c r="AZ229" s="71">
        <v>2053.9</v>
      </c>
      <c r="BA229" s="71">
        <v>805.2</v>
      </c>
      <c r="BB229" s="71">
        <v>0</v>
      </c>
      <c r="BC229" s="71">
        <v>0</v>
      </c>
      <c r="BD229" s="71">
        <v>0</v>
      </c>
      <c r="BE229" s="71">
        <v>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1919</v>
      </c>
      <c r="B230" s="70">
        <v>301</v>
      </c>
      <c r="C230" s="70">
        <v>12</v>
      </c>
      <c r="D230" s="70">
        <v>18</v>
      </c>
      <c r="E230" s="70">
        <v>2015</v>
      </c>
      <c r="F230" s="70" t="s">
        <v>182</v>
      </c>
      <c r="G230" s="70" t="s">
        <v>1907</v>
      </c>
      <c r="H230" s="70" t="s">
        <v>1908</v>
      </c>
      <c r="I230" s="148"/>
      <c r="J230" s="71">
        <v>23.803574857837141</v>
      </c>
      <c r="K230" s="71">
        <v>1.775269328181537</v>
      </c>
      <c r="L230" s="71">
        <v>0.2255180093949799</v>
      </c>
      <c r="M230" s="71">
        <v>55.823386369281543</v>
      </c>
      <c r="N230" s="71">
        <v>74.747421125256437</v>
      </c>
      <c r="O230" s="71">
        <v>34.191498459588409</v>
      </c>
      <c r="P230" s="71">
        <v>16.925197608299939</v>
      </c>
      <c r="Q230" s="71">
        <v>3.9844941880988101</v>
      </c>
      <c r="R230" s="71">
        <v>0</v>
      </c>
      <c r="S230" s="71">
        <v>7.7391661242799898</v>
      </c>
      <c r="T230" s="72"/>
      <c r="U230" s="71">
        <v>4132335</v>
      </c>
      <c r="V230" s="71">
        <v>738</v>
      </c>
      <c r="W230" s="71">
        <v>6</v>
      </c>
      <c r="X230" s="71">
        <v>12547</v>
      </c>
      <c r="Y230" s="71">
        <v>23617</v>
      </c>
      <c r="Z230" s="71">
        <v>19865</v>
      </c>
      <c r="AA230" s="71">
        <v>3368</v>
      </c>
      <c r="AB230" s="71">
        <v>54842</v>
      </c>
      <c r="AC230" s="71">
        <v>0</v>
      </c>
      <c r="AD230" s="71">
        <v>7.7391661242799898</v>
      </c>
      <c r="AE230" s="72"/>
      <c r="AF230" s="71">
        <v>26451332.261810642</v>
      </c>
      <c r="AG230" s="71">
        <v>1375151.4280608529</v>
      </c>
      <c r="AH230" s="71">
        <v>35742.857120111279</v>
      </c>
      <c r="AI230" s="71">
        <v>77560118.521543309</v>
      </c>
      <c r="AJ230" s="71">
        <v>113055217.7693249</v>
      </c>
      <c r="AK230" s="71">
        <v>0</v>
      </c>
      <c r="AL230" s="71">
        <v>0</v>
      </c>
      <c r="AM230" s="71">
        <v>7515866.0464624781</v>
      </c>
      <c r="AN230" s="71">
        <v>0</v>
      </c>
      <c r="AO230" s="71">
        <v>0</v>
      </c>
      <c r="AP230" s="71">
        <v>225993428.88432229</v>
      </c>
      <c r="AQ230" s="72"/>
      <c r="AR230" s="71">
        <v>637</v>
      </c>
      <c r="AS230" s="71">
        <v>36</v>
      </c>
      <c r="AT230" s="71">
        <v>0</v>
      </c>
      <c r="AU230" s="71">
        <v>0</v>
      </c>
      <c r="AV230" s="71">
        <v>0</v>
      </c>
      <c r="AW230" s="71">
        <v>0</v>
      </c>
      <c r="AX230" s="71"/>
      <c r="AY230" s="72"/>
      <c r="AZ230" s="71">
        <v>2367.9</v>
      </c>
      <c r="BA230" s="71">
        <v>1003.7</v>
      </c>
      <c r="BB230" s="71">
        <v>0</v>
      </c>
      <c r="BC230" s="71">
        <v>0</v>
      </c>
      <c r="BD230" s="71">
        <v>0</v>
      </c>
      <c r="BE230" s="71">
        <v>0</v>
      </c>
      <c r="BF230" s="71"/>
      <c r="BG230" s="72"/>
      <c r="BH230" s="71">
        <v>0</v>
      </c>
      <c r="BI230" s="71">
        <v>0</v>
      </c>
      <c r="BJ230" s="71">
        <v>0</v>
      </c>
      <c r="BK230" s="71">
        <v>0</v>
      </c>
      <c r="BL230" s="71">
        <v>0</v>
      </c>
      <c r="BM230" s="71">
        <v>0</v>
      </c>
      <c r="BN230" s="72"/>
      <c r="BO230" s="71">
        <v>0</v>
      </c>
      <c r="BP230" s="71">
        <v>0</v>
      </c>
      <c r="BQ230" s="71">
        <v>0</v>
      </c>
      <c r="BR230" s="71">
        <v>0</v>
      </c>
      <c r="BS230" s="71">
        <v>0</v>
      </c>
      <c r="BT230" s="71">
        <v>0</v>
      </c>
      <c r="BU230"/>
      <c r="BV230" s="70">
        <v>0</v>
      </c>
      <c r="BW230" s="70">
        <v>0</v>
      </c>
      <c r="BX230" s="70">
        <v>0</v>
      </c>
      <c r="BY230" s="70">
        <v>0</v>
      </c>
      <c r="BZ230" s="70">
        <v>0</v>
      </c>
      <c r="CA230" s="70">
        <v>0</v>
      </c>
      <c r="CB230" s="70">
        <v>0</v>
      </c>
      <c r="CC230" s="70">
        <v>0</v>
      </c>
      <c r="CD230" s="70">
        <v>0</v>
      </c>
    </row>
    <row r="231" spans="1:82">
      <c r="A231" s="70" t="s">
        <v>1920</v>
      </c>
      <c r="B231" s="70">
        <v>302</v>
      </c>
      <c r="C231" s="70">
        <v>13</v>
      </c>
      <c r="D231" s="70">
        <v>18</v>
      </c>
      <c r="E231" s="70">
        <v>2016</v>
      </c>
      <c r="F231" s="70" t="s">
        <v>155</v>
      </c>
      <c r="G231" s="70" t="s">
        <v>1907</v>
      </c>
      <c r="H231" s="70" t="s">
        <v>1908</v>
      </c>
      <c r="I231" s="148"/>
      <c r="J231" s="71">
        <v>17.706132607204903</v>
      </c>
      <c r="K231" s="71">
        <v>1.6345615181862447</v>
      </c>
      <c r="L231" s="71">
        <v>0.27193929152245233</v>
      </c>
      <c r="M231" s="71">
        <v>54.556132393879551</v>
      </c>
      <c r="N231" s="71">
        <v>75.393995542675299</v>
      </c>
      <c r="O231" s="71">
        <v>34.167361733967958</v>
      </c>
      <c r="P231" s="71">
        <v>16.203837650092495</v>
      </c>
      <c r="Q231" s="71">
        <v>3.9363935441811391</v>
      </c>
      <c r="R231" s="71">
        <v>0</v>
      </c>
      <c r="S231" s="71">
        <v>6.7176603945498634</v>
      </c>
      <c r="T231" s="72"/>
      <c r="U231" s="71">
        <v>3280854</v>
      </c>
      <c r="V231" s="71">
        <v>738</v>
      </c>
      <c r="W231" s="71">
        <v>6</v>
      </c>
      <c r="X231" s="71">
        <v>12547</v>
      </c>
      <c r="Y231" s="71">
        <v>24172</v>
      </c>
      <c r="Z231" s="71">
        <v>20095</v>
      </c>
      <c r="AA231" s="71">
        <v>3335</v>
      </c>
      <c r="AB231" s="71">
        <v>55731</v>
      </c>
      <c r="AC231" s="71">
        <v>0</v>
      </c>
      <c r="AD231" s="71">
        <v>6.7176603945498634</v>
      </c>
      <c r="AE231" s="72"/>
      <c r="AF231" s="71">
        <v>19544925.652003761</v>
      </c>
      <c r="AG231" s="71">
        <v>1221948.7234924999</v>
      </c>
      <c r="AH231" s="71">
        <v>33564.496054198353</v>
      </c>
      <c r="AI231" s="71">
        <v>82010645.002477124</v>
      </c>
      <c r="AJ231" s="71">
        <v>107831581.7950685</v>
      </c>
      <c r="AK231" s="71">
        <v>0</v>
      </c>
      <c r="AL231" s="71">
        <v>0</v>
      </c>
      <c r="AM231" s="71">
        <v>7643633.5105625074</v>
      </c>
      <c r="AN231" s="71">
        <v>0</v>
      </c>
      <c r="AO231" s="71">
        <v>0</v>
      </c>
      <c r="AP231" s="71">
        <v>218286299.17965859</v>
      </c>
      <c r="AQ231" s="72"/>
      <c r="AR231" s="71">
        <v>702</v>
      </c>
      <c r="AS231" s="71">
        <v>39</v>
      </c>
      <c r="AT231" s="71">
        <v>0</v>
      </c>
      <c r="AU231" s="71">
        <v>0</v>
      </c>
      <c r="AV231" s="71">
        <v>0</v>
      </c>
      <c r="AW231" s="71">
        <v>0</v>
      </c>
      <c r="AX231" s="71"/>
      <c r="AY231" s="72"/>
      <c r="AZ231" s="71">
        <v>2629.7</v>
      </c>
      <c r="BA231" s="71">
        <v>1050</v>
      </c>
      <c r="BB231" s="71">
        <v>0</v>
      </c>
      <c r="BC231" s="71">
        <v>0</v>
      </c>
      <c r="BD231" s="71">
        <v>0</v>
      </c>
      <c r="BE231" s="71">
        <v>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1921</v>
      </c>
      <c r="B232" s="70">
        <v>303</v>
      </c>
      <c r="C232" s="70">
        <v>14</v>
      </c>
      <c r="D232" s="70">
        <v>18</v>
      </c>
      <c r="E232" s="70">
        <v>2017</v>
      </c>
      <c r="F232" s="70" t="s">
        <v>156</v>
      </c>
      <c r="G232" s="70" t="s">
        <v>1907</v>
      </c>
      <c r="H232" s="70" t="s">
        <v>1908</v>
      </c>
      <c r="I232" s="148"/>
      <c r="J232" s="71">
        <v>22.546134826758507</v>
      </c>
      <c r="K232" s="71">
        <v>1.6665109475711271</v>
      </c>
      <c r="L232" s="71">
        <v>0.24046910029547605</v>
      </c>
      <c r="M232" s="71">
        <v>47.668608823039079</v>
      </c>
      <c r="N232" s="71">
        <v>70.092595507588641</v>
      </c>
      <c r="O232" s="71">
        <v>33.701821887095065</v>
      </c>
      <c r="P232" s="71">
        <v>15.917730265467858</v>
      </c>
      <c r="Q232" s="71">
        <v>3.8901827349818898</v>
      </c>
      <c r="R232" s="71">
        <v>0</v>
      </c>
      <c r="S232" s="71">
        <v>7.5585874143278193</v>
      </c>
      <c r="T232" s="72"/>
      <c r="U232" s="71">
        <v>4522090</v>
      </c>
      <c r="V232" s="71">
        <v>738</v>
      </c>
      <c r="W232" s="71">
        <v>6</v>
      </c>
      <c r="X232" s="71">
        <v>12547</v>
      </c>
      <c r="Y232" s="71">
        <v>24807</v>
      </c>
      <c r="Z232" s="71">
        <v>20150</v>
      </c>
      <c r="AA232" s="71">
        <v>3297</v>
      </c>
      <c r="AB232" s="71">
        <v>56955</v>
      </c>
      <c r="AC232" s="71">
        <v>0</v>
      </c>
      <c r="AD232" s="71">
        <v>7.5585874143278193</v>
      </c>
      <c r="AE232" s="72"/>
      <c r="AF232" s="71">
        <v>27216107.532781649</v>
      </c>
      <c r="AG232" s="71">
        <v>1340741.7826151061</v>
      </c>
      <c r="AH232" s="71">
        <v>40479.592506266148</v>
      </c>
      <c r="AI232" s="71">
        <v>82476596.036092311</v>
      </c>
      <c r="AJ232" s="71">
        <v>111104799.0850236</v>
      </c>
      <c r="AK232" s="71">
        <v>0</v>
      </c>
      <c r="AL232" s="71">
        <v>0</v>
      </c>
      <c r="AM232" s="71">
        <v>7823730.7743015643</v>
      </c>
      <c r="AN232" s="71">
        <v>0</v>
      </c>
      <c r="AO232" s="71">
        <v>0</v>
      </c>
      <c r="AP232" s="71">
        <v>230002454.8033205</v>
      </c>
      <c r="AQ232" s="72"/>
      <c r="AR232" s="71">
        <v>738</v>
      </c>
      <c r="AS232" s="71">
        <v>43</v>
      </c>
      <c r="AT232" s="71">
        <v>0</v>
      </c>
      <c r="AU232" s="71">
        <v>0</v>
      </c>
      <c r="AV232" s="71">
        <v>0</v>
      </c>
      <c r="AW232" s="71">
        <v>0</v>
      </c>
      <c r="AX232" s="71"/>
      <c r="AY232" s="72"/>
      <c r="AZ232" s="71">
        <v>2807</v>
      </c>
      <c r="BA232" s="71">
        <v>1129.5</v>
      </c>
      <c r="BB232" s="71">
        <v>0</v>
      </c>
      <c r="BC232" s="71">
        <v>0</v>
      </c>
      <c r="BD232" s="71">
        <v>0</v>
      </c>
      <c r="BE232" s="71">
        <v>0</v>
      </c>
      <c r="BF232" s="71"/>
      <c r="BG232" s="72"/>
      <c r="BH232" s="71">
        <v>0</v>
      </c>
      <c r="BI232" s="71">
        <v>0</v>
      </c>
      <c r="BJ232" s="71">
        <v>0</v>
      </c>
      <c r="BK232" s="71">
        <v>0</v>
      </c>
      <c r="BL232" s="71">
        <v>0</v>
      </c>
      <c r="BM232" s="71">
        <v>0</v>
      </c>
      <c r="BN232" s="72"/>
      <c r="BO232" s="71">
        <v>0</v>
      </c>
      <c r="BP232" s="71">
        <v>0</v>
      </c>
      <c r="BQ232" s="71">
        <v>0</v>
      </c>
      <c r="BR232" s="71">
        <v>0</v>
      </c>
      <c r="BS232" s="71">
        <v>0</v>
      </c>
      <c r="BT232" s="71">
        <v>0</v>
      </c>
      <c r="BU232"/>
      <c r="BV232" s="70">
        <v>0</v>
      </c>
      <c r="BW232" s="70">
        <v>0</v>
      </c>
      <c r="BX232" s="70">
        <v>0</v>
      </c>
      <c r="BY232" s="70">
        <v>0</v>
      </c>
      <c r="BZ232" s="70">
        <v>0</v>
      </c>
      <c r="CA232" s="70">
        <v>0</v>
      </c>
      <c r="CB232" s="70">
        <v>0</v>
      </c>
      <c r="CC232" s="70">
        <v>0</v>
      </c>
      <c r="CD232" s="70">
        <v>0</v>
      </c>
    </row>
    <row r="233" spans="1:82">
      <c r="A233" s="70" t="s">
        <v>1922</v>
      </c>
      <c r="B233" s="70">
        <v>304</v>
      </c>
      <c r="C233" s="70">
        <v>15</v>
      </c>
      <c r="D233" s="70">
        <v>18</v>
      </c>
      <c r="E233" s="70">
        <v>2018</v>
      </c>
      <c r="F233" s="70" t="s">
        <v>183</v>
      </c>
      <c r="G233" s="70" t="s">
        <v>1907</v>
      </c>
      <c r="H233" s="70" t="s">
        <v>1908</v>
      </c>
      <c r="I233" s="148"/>
      <c r="J233" s="71">
        <v>15.749361519913855</v>
      </c>
      <c r="K233" s="71">
        <v>1.4165415718547061</v>
      </c>
      <c r="L233" s="71">
        <v>0.21607211494101869</v>
      </c>
      <c r="M233" s="71">
        <v>42.445261036045011</v>
      </c>
      <c r="N233" s="71">
        <v>55.666211149772373</v>
      </c>
      <c r="O233" s="71">
        <v>33.121154157651134</v>
      </c>
      <c r="P233" s="71">
        <v>15.921797495948001</v>
      </c>
      <c r="Q233" s="71">
        <v>3.6483909118644</v>
      </c>
      <c r="R233" s="71">
        <v>0</v>
      </c>
      <c r="S233" s="71">
        <v>11.003408461240067</v>
      </c>
      <c r="T233" s="72"/>
      <c r="U233" s="71">
        <v>3676920</v>
      </c>
      <c r="V233" s="71">
        <v>738</v>
      </c>
      <c r="W233" s="71">
        <v>6</v>
      </c>
      <c r="X233" s="71">
        <v>12547</v>
      </c>
      <c r="Y233" s="71">
        <v>25202</v>
      </c>
      <c r="Z233" s="71">
        <v>20182</v>
      </c>
      <c r="AA233" s="71">
        <v>3331</v>
      </c>
      <c r="AB233" s="71">
        <v>57563</v>
      </c>
      <c r="AC233" s="71">
        <v>0</v>
      </c>
      <c r="AD233" s="71">
        <v>11.00340846124007</v>
      </c>
      <c r="AE233" s="72"/>
      <c r="AF233" s="71">
        <v>21739836.202259719</v>
      </c>
      <c r="AG233" s="71">
        <v>1121211.0410201971</v>
      </c>
      <c r="AH233" s="71">
        <v>38272.791779760511</v>
      </c>
      <c r="AI233" s="71">
        <v>82307694.539045602</v>
      </c>
      <c r="AJ233" s="71">
        <v>100238928.4869819</v>
      </c>
      <c r="AK233" s="71">
        <v>0</v>
      </c>
      <c r="AL233" s="71">
        <v>0</v>
      </c>
      <c r="AM233" s="71">
        <v>7923610.8858946422</v>
      </c>
      <c r="AN233" s="71">
        <v>0</v>
      </c>
      <c r="AO233" s="71">
        <v>0</v>
      </c>
      <c r="AP233" s="71">
        <v>213369553.94698185</v>
      </c>
      <c r="AQ233" s="72"/>
      <c r="AR233" s="71">
        <v>784</v>
      </c>
      <c r="AS233" s="71">
        <v>48</v>
      </c>
      <c r="AT233" s="71">
        <v>0</v>
      </c>
      <c r="AU233" s="71">
        <v>0</v>
      </c>
      <c r="AV233" s="71">
        <v>0</v>
      </c>
      <c r="AW233" s="71">
        <v>0</v>
      </c>
      <c r="AX233" s="71"/>
      <c r="AY233" s="72"/>
      <c r="AZ233" s="71">
        <v>3017.1000000000004</v>
      </c>
      <c r="BA233" s="71">
        <v>1182</v>
      </c>
      <c r="BB233" s="71">
        <v>0</v>
      </c>
      <c r="BC233" s="71">
        <v>0</v>
      </c>
      <c r="BD233" s="71">
        <v>0</v>
      </c>
      <c r="BE233" s="71">
        <v>0</v>
      </c>
      <c r="BF233" s="71"/>
      <c r="BG233" s="72"/>
      <c r="BH233" s="71">
        <v>0</v>
      </c>
      <c r="BI233" s="71">
        <v>0</v>
      </c>
      <c r="BJ233" s="71">
        <v>0</v>
      </c>
      <c r="BK233" s="71">
        <v>0</v>
      </c>
      <c r="BL233" s="71">
        <v>0</v>
      </c>
      <c r="BM233" s="71">
        <v>0</v>
      </c>
      <c r="BN233" s="72"/>
      <c r="BO233" s="71">
        <v>0</v>
      </c>
      <c r="BP233" s="71">
        <v>0</v>
      </c>
      <c r="BQ233" s="71">
        <v>0</v>
      </c>
      <c r="BR233" s="71">
        <v>0</v>
      </c>
      <c r="BS233" s="71">
        <v>0</v>
      </c>
      <c r="BT233" s="71">
        <v>0</v>
      </c>
      <c r="BU233"/>
      <c r="BV233" s="70">
        <v>0</v>
      </c>
      <c r="BW233" s="70">
        <v>0</v>
      </c>
      <c r="BX233" s="70">
        <v>0</v>
      </c>
      <c r="BY233" s="70">
        <v>0</v>
      </c>
      <c r="BZ233" s="70">
        <v>0</v>
      </c>
      <c r="CA233" s="70">
        <v>0</v>
      </c>
      <c r="CB233" s="70">
        <v>0</v>
      </c>
      <c r="CC233" s="70">
        <v>0</v>
      </c>
      <c r="CD233" s="70">
        <v>0</v>
      </c>
    </row>
    <row r="234" spans="1:82">
      <c r="A234" s="70" t="s">
        <v>1923</v>
      </c>
      <c r="B234" s="70">
        <v>305</v>
      </c>
      <c r="C234" s="70">
        <v>16</v>
      </c>
      <c r="D234" s="70">
        <v>18</v>
      </c>
      <c r="E234" s="70">
        <v>2019</v>
      </c>
      <c r="F234" s="70" t="s">
        <v>158</v>
      </c>
      <c r="G234" s="70" t="s">
        <v>1907</v>
      </c>
      <c r="H234" s="70" t="s">
        <v>1908</v>
      </c>
      <c r="I234" s="148"/>
      <c r="J234" s="71">
        <v>13.634697914467912</v>
      </c>
      <c r="K234" s="71">
        <v>1.3547497302795632</v>
      </c>
      <c r="L234" s="71">
        <v>0.21799159986886993</v>
      </c>
      <c r="M234" s="71">
        <v>39.263995608481899</v>
      </c>
      <c r="N234" s="71">
        <v>54.80063400547413</v>
      </c>
      <c r="O234" s="71">
        <v>32.601941213617287</v>
      </c>
      <c r="P234" s="71">
        <v>16.215245611835236</v>
      </c>
      <c r="Q234" s="71">
        <v>3.5501889303648402</v>
      </c>
      <c r="R234" s="71">
        <v>0</v>
      </c>
      <c r="S234" s="71">
        <v>7.9005003474133986</v>
      </c>
      <c r="T234" s="72"/>
      <c r="U234" s="71">
        <v>3291295</v>
      </c>
      <c r="V234" s="71">
        <v>738</v>
      </c>
      <c r="W234" s="71">
        <v>6</v>
      </c>
      <c r="X234" s="71">
        <v>12547</v>
      </c>
      <c r="Y234" s="71">
        <v>25346</v>
      </c>
      <c r="Z234" s="71">
        <v>20411</v>
      </c>
      <c r="AA234" s="71">
        <v>3367</v>
      </c>
      <c r="AB234" s="71">
        <v>57530</v>
      </c>
      <c r="AC234" s="71">
        <v>0</v>
      </c>
      <c r="AD234" s="71">
        <v>7.9005003474133986</v>
      </c>
      <c r="AE234" s="72"/>
      <c r="AF234" s="71">
        <v>19092915.931256648</v>
      </c>
      <c r="AG234" s="71">
        <v>1178212.6393959119</v>
      </c>
      <c r="AH234" s="71">
        <v>40562.661401211451</v>
      </c>
      <c r="AI234" s="71">
        <v>79496507.558815598</v>
      </c>
      <c r="AJ234" s="71">
        <v>97181722.429686725</v>
      </c>
      <c r="AK234" s="71">
        <v>0</v>
      </c>
      <c r="AL234" s="71">
        <v>0</v>
      </c>
      <c r="AM234" s="71">
        <v>7835152.9143918725</v>
      </c>
      <c r="AN234" s="71">
        <v>0</v>
      </c>
      <c r="AO234" s="71">
        <v>0</v>
      </c>
      <c r="AP234" s="71">
        <v>204825074.13494796</v>
      </c>
      <c r="AQ234" s="72"/>
      <c r="AR234" s="71">
        <v>845</v>
      </c>
      <c r="AS234" s="71">
        <v>50</v>
      </c>
      <c r="AT234" s="71">
        <v>0</v>
      </c>
      <c r="AU234" s="71">
        <v>0</v>
      </c>
      <c r="AV234" s="71">
        <v>0</v>
      </c>
      <c r="AW234" s="71">
        <v>0</v>
      </c>
      <c r="AX234" s="71"/>
      <c r="AY234" s="72"/>
      <c r="AZ234" s="71">
        <v>3283.1000000000008</v>
      </c>
      <c r="BA234" s="71">
        <v>1220.4000000000001</v>
      </c>
      <c r="BB234" s="71">
        <v>0</v>
      </c>
      <c r="BC234" s="71">
        <v>0</v>
      </c>
      <c r="BD234" s="71">
        <v>0</v>
      </c>
      <c r="BE234" s="71">
        <v>0</v>
      </c>
      <c r="BF234" s="71"/>
      <c r="BG234" s="72"/>
      <c r="BH234" s="71">
        <v>0</v>
      </c>
      <c r="BI234" s="71">
        <v>0</v>
      </c>
      <c r="BJ234" s="71">
        <v>0</v>
      </c>
      <c r="BK234" s="71">
        <v>0</v>
      </c>
      <c r="BL234" s="71">
        <v>0</v>
      </c>
      <c r="BM234" s="71">
        <v>0</v>
      </c>
      <c r="BN234" s="72"/>
      <c r="BO234" s="71">
        <v>0</v>
      </c>
      <c r="BP234" s="71">
        <v>0</v>
      </c>
      <c r="BQ234" s="71">
        <v>0</v>
      </c>
      <c r="BR234" s="71">
        <v>0</v>
      </c>
      <c r="BS234" s="71">
        <v>0</v>
      </c>
      <c r="BT234" s="71">
        <v>0</v>
      </c>
      <c r="BU234"/>
      <c r="BV234" s="70">
        <v>0</v>
      </c>
      <c r="BW234" s="70">
        <v>0</v>
      </c>
      <c r="BX234" s="70">
        <v>0</v>
      </c>
      <c r="BY234" s="70">
        <v>0</v>
      </c>
      <c r="BZ234" s="70">
        <v>0</v>
      </c>
      <c r="CA234" s="70">
        <v>0</v>
      </c>
      <c r="CB234" s="70">
        <v>0</v>
      </c>
      <c r="CC234" s="70">
        <v>0</v>
      </c>
      <c r="CD234" s="70">
        <v>0</v>
      </c>
    </row>
    <row r="235" spans="1:82">
      <c r="A235" s="70" t="s">
        <v>1924</v>
      </c>
      <c r="B235" s="70">
        <v>306</v>
      </c>
      <c r="C235" s="70">
        <v>17</v>
      </c>
      <c r="D235" s="70">
        <v>18</v>
      </c>
      <c r="E235" s="70">
        <v>2020</v>
      </c>
      <c r="F235" s="70" t="s">
        <v>159</v>
      </c>
      <c r="G235" s="1064" t="s">
        <v>1907</v>
      </c>
      <c r="H235" s="70" t="s">
        <v>1908</v>
      </c>
      <c r="I235" s="148"/>
      <c r="J235" s="71">
        <v>14.185642036326939</v>
      </c>
      <c r="K235" s="71">
        <v>1.3793275705703216</v>
      </c>
      <c r="L235" s="71">
        <v>0</v>
      </c>
      <c r="M235" s="71">
        <v>44.651413922505967</v>
      </c>
      <c r="N235" s="71">
        <v>62.527167477574288</v>
      </c>
      <c r="O235" s="71">
        <v>28.572306485304253</v>
      </c>
      <c r="P235" s="71">
        <v>15.119812053165024</v>
      </c>
      <c r="Q235" s="71">
        <v>3.3793928223324898</v>
      </c>
      <c r="R235" s="71">
        <v>0</v>
      </c>
      <c r="S235" s="71">
        <v>8.2118115812889894</v>
      </c>
      <c r="T235" s="72"/>
      <c r="U235" s="71">
        <v>3358496</v>
      </c>
      <c r="V235" s="71">
        <v>712</v>
      </c>
      <c r="W235" s="71">
        <v>0</v>
      </c>
      <c r="X235" s="71">
        <v>13521</v>
      </c>
      <c r="Y235" s="71">
        <v>25436</v>
      </c>
      <c r="Z235" s="71">
        <v>20417</v>
      </c>
      <c r="AA235" s="71">
        <v>3337</v>
      </c>
      <c r="AB235" s="71">
        <v>57316</v>
      </c>
      <c r="AC235" s="71">
        <v>0</v>
      </c>
      <c r="AD235" s="71">
        <v>8.2118115812889894</v>
      </c>
      <c r="AE235" s="72"/>
      <c r="AF235" s="71">
        <v>19793765.492874421</v>
      </c>
      <c r="AG235" s="71">
        <v>1062001.7330465482</v>
      </c>
      <c r="AH235" s="71">
        <v>0</v>
      </c>
      <c r="AI235" s="71">
        <v>87526958.832712337</v>
      </c>
      <c r="AJ235" s="71">
        <v>119204616.9912121</v>
      </c>
      <c r="AK235" s="71"/>
      <c r="AL235" s="71"/>
      <c r="AM235" s="71">
        <v>7480374.7940416429</v>
      </c>
      <c r="AN235" s="71"/>
      <c r="AO235" s="71"/>
      <c r="AP235" s="71">
        <v>235067717.84388703</v>
      </c>
      <c r="AQ235" s="72"/>
      <c r="AR235" s="71">
        <v>883</v>
      </c>
      <c r="AS235" s="71">
        <v>50</v>
      </c>
      <c r="AT235" s="71">
        <v>0</v>
      </c>
      <c r="AU235" s="71">
        <v>0</v>
      </c>
      <c r="AV235" s="71">
        <v>0</v>
      </c>
      <c r="AW235" s="71">
        <v>0</v>
      </c>
      <c r="AX235" s="71"/>
      <c r="AY235" s="72"/>
      <c r="AZ235" s="71">
        <v>3465.300000000002</v>
      </c>
      <c r="BA235" s="71">
        <v>1220.4000000000001</v>
      </c>
      <c r="BB235" s="71">
        <v>0</v>
      </c>
      <c r="BC235" s="71">
        <v>0</v>
      </c>
      <c r="BD235" s="71">
        <v>0</v>
      </c>
      <c r="BE235" s="71">
        <v>0</v>
      </c>
      <c r="BF235" s="71"/>
      <c r="BG235" s="72"/>
      <c r="BH235" s="71">
        <v>0</v>
      </c>
      <c r="BI235" s="71">
        <v>0</v>
      </c>
      <c r="BJ235" s="71">
        <v>0</v>
      </c>
      <c r="BK235" s="71">
        <v>0</v>
      </c>
      <c r="BL235" s="71">
        <v>0</v>
      </c>
      <c r="BM235" s="71">
        <v>0</v>
      </c>
      <c r="BN235" s="72"/>
      <c r="BO235" s="71">
        <v>0</v>
      </c>
      <c r="BP235" s="71">
        <v>0</v>
      </c>
      <c r="BQ235" s="71">
        <v>0</v>
      </c>
      <c r="BR235" s="71">
        <v>0</v>
      </c>
      <c r="BS235" s="71">
        <v>0</v>
      </c>
      <c r="BT235" s="71">
        <v>0</v>
      </c>
      <c r="BU235"/>
      <c r="BV235" s="70">
        <v>0</v>
      </c>
      <c r="BW235" s="70">
        <v>0</v>
      </c>
      <c r="BX235" s="70">
        <v>0</v>
      </c>
      <c r="BY235" s="70">
        <v>0</v>
      </c>
      <c r="BZ235" s="70">
        <v>0</v>
      </c>
      <c r="CA235" s="70">
        <v>0</v>
      </c>
      <c r="CB235" s="70">
        <v>0</v>
      </c>
      <c r="CC235" s="70">
        <v>0</v>
      </c>
      <c r="CD235" s="70">
        <v>0</v>
      </c>
    </row>
    <row r="236" spans="1:82">
      <c r="A236" s="70" t="s">
        <v>1925</v>
      </c>
      <c r="B236" s="70">
        <v>306</v>
      </c>
      <c r="C236" s="70">
        <v>18</v>
      </c>
      <c r="D236" s="70">
        <v>18</v>
      </c>
      <c r="E236" s="70">
        <v>2021</v>
      </c>
      <c r="F236" s="70" t="s">
        <v>160</v>
      </c>
      <c r="G236" s="1064" t="s">
        <v>1907</v>
      </c>
      <c r="H236" s="70" t="s">
        <v>1908</v>
      </c>
      <c r="I236" s="148"/>
      <c r="J236" s="71">
        <v>12.800220878764486</v>
      </c>
      <c r="K236" s="71">
        <v>1.554350659704443</v>
      </c>
      <c r="L236" s="71">
        <v>0</v>
      </c>
      <c r="M236" s="71">
        <v>41.960042435209239</v>
      </c>
      <c r="N236" s="71">
        <v>55.555056650842026</v>
      </c>
      <c r="O236" s="71">
        <v>27.666565642493122</v>
      </c>
      <c r="P236" s="71">
        <v>15.291993186257571</v>
      </c>
      <c r="Q236" s="71">
        <v>3.3348380261119499</v>
      </c>
      <c r="R236" s="71">
        <v>0</v>
      </c>
      <c r="S236" s="71">
        <v>9.758184798250424</v>
      </c>
      <c r="T236" s="72"/>
      <c r="U236" s="71">
        <v>3755760</v>
      </c>
      <c r="V236" s="71">
        <v>712</v>
      </c>
      <c r="W236" s="71">
        <v>0</v>
      </c>
      <c r="X236" s="71">
        <v>13521</v>
      </c>
      <c r="Y236" s="71">
        <v>25495</v>
      </c>
      <c r="Z236" s="71">
        <v>20356</v>
      </c>
      <c r="AA236" s="71">
        <v>3291</v>
      </c>
      <c r="AB236" s="71">
        <v>57116</v>
      </c>
      <c r="AC236" s="71">
        <v>0</v>
      </c>
      <c r="AD236" s="71">
        <v>9.758184798250424</v>
      </c>
      <c r="AE236" s="72"/>
      <c r="AF236" s="71">
        <v>19667309.276365124</v>
      </c>
      <c r="AG236" s="71">
        <v>1201437.477953658</v>
      </c>
      <c r="AH236" s="71">
        <v>0</v>
      </c>
      <c r="AI236" s="71">
        <v>93933829.053812608</v>
      </c>
      <c r="AJ236" s="71">
        <v>111569832.53744639</v>
      </c>
      <c r="AK236" s="71">
        <v>0</v>
      </c>
      <c r="AL236" s="71">
        <v>0</v>
      </c>
      <c r="AM236" s="71">
        <v>7497268.216030472</v>
      </c>
      <c r="AN236" s="71">
        <v>0</v>
      </c>
      <c r="AO236" s="71">
        <v>0</v>
      </c>
      <c r="AP236" s="71">
        <v>233869676.56160825</v>
      </c>
      <c r="AQ236" s="72"/>
      <c r="AR236" s="71">
        <v>925</v>
      </c>
      <c r="AS236" s="71">
        <v>50</v>
      </c>
      <c r="AT236" s="71">
        <v>0</v>
      </c>
      <c r="AU236" s="71">
        <v>0</v>
      </c>
      <c r="AV236" s="71">
        <v>0</v>
      </c>
      <c r="AW236" s="71">
        <v>0</v>
      </c>
      <c r="AX236" s="71"/>
      <c r="AY236" s="72"/>
      <c r="AZ236" s="71">
        <v>3696.1999999999989</v>
      </c>
      <c r="BA236" s="71">
        <v>1220.4000000000001</v>
      </c>
      <c r="BB236" s="71">
        <v>0</v>
      </c>
      <c r="BC236" s="71">
        <v>0</v>
      </c>
      <c r="BD236" s="71">
        <v>0</v>
      </c>
      <c r="BE236" s="71">
        <v>0</v>
      </c>
      <c r="BF236" s="71"/>
      <c r="BG236" s="72"/>
      <c r="BH236" s="71">
        <v>0</v>
      </c>
      <c r="BI236" s="71">
        <v>0</v>
      </c>
      <c r="BJ236" s="71">
        <v>0</v>
      </c>
      <c r="BK236" s="71">
        <v>0</v>
      </c>
      <c r="BL236" s="71">
        <v>0</v>
      </c>
      <c r="BM236" s="71">
        <v>0</v>
      </c>
      <c r="BN236" s="72"/>
      <c r="BO236" s="71">
        <v>0</v>
      </c>
      <c r="BP236" s="71">
        <v>0</v>
      </c>
      <c r="BQ236" s="71">
        <v>0</v>
      </c>
      <c r="BR236" s="71">
        <v>0</v>
      </c>
      <c r="BS236" s="71">
        <v>0</v>
      </c>
      <c r="BT236" s="71">
        <v>0</v>
      </c>
      <c r="BU236"/>
      <c r="BV236" s="70">
        <v>0</v>
      </c>
      <c r="BW236" s="70">
        <v>0</v>
      </c>
      <c r="BX236" s="70">
        <v>0</v>
      </c>
      <c r="BY236" s="70">
        <v>0</v>
      </c>
      <c r="BZ236" s="70">
        <v>0</v>
      </c>
      <c r="CA236" s="70">
        <v>0</v>
      </c>
      <c r="CB236" s="70">
        <v>0</v>
      </c>
      <c r="CC236" s="70">
        <v>0</v>
      </c>
      <c r="CD236" s="70">
        <v>0</v>
      </c>
    </row>
    <row r="237" spans="1:82">
      <c r="A237" s="70" t="s">
        <v>1926</v>
      </c>
      <c r="B237" s="70">
        <v>306</v>
      </c>
      <c r="C237" s="70">
        <v>19</v>
      </c>
      <c r="D237" s="70">
        <v>18</v>
      </c>
      <c r="E237" s="70">
        <v>2022</v>
      </c>
      <c r="F237" s="70" t="s">
        <v>161</v>
      </c>
      <c r="G237" s="70" t="s">
        <v>1907</v>
      </c>
      <c r="H237" s="70" t="s">
        <v>1908</v>
      </c>
      <c r="I237" s="148"/>
      <c r="J237" s="71">
        <v>25.505363959539395</v>
      </c>
      <c r="K237" s="71">
        <v>1.4589089862427982</v>
      </c>
      <c r="L237" s="71">
        <v>0</v>
      </c>
      <c r="M237" s="71">
        <v>48.356371184364704</v>
      </c>
      <c r="N237" s="71">
        <v>60.338195095513242</v>
      </c>
      <c r="O237" s="71">
        <v>29.229543518260993</v>
      </c>
      <c r="P237" s="71">
        <v>15.195104302684712</v>
      </c>
      <c r="Q237" s="71">
        <v>3.3434538353473435</v>
      </c>
      <c r="R237" s="71">
        <v>0</v>
      </c>
      <c r="S237" s="71">
        <v>6.5652371948646806</v>
      </c>
      <c r="T237" s="72"/>
      <c r="U237" s="71">
        <v>7591653</v>
      </c>
      <c r="V237" s="71">
        <v>712</v>
      </c>
      <c r="W237" s="71">
        <v>0</v>
      </c>
      <c r="X237" s="71">
        <v>13521</v>
      </c>
      <c r="Y237" s="71">
        <v>25575</v>
      </c>
      <c r="Z237" s="71">
        <v>20433</v>
      </c>
      <c r="AA237" s="71">
        <v>3320</v>
      </c>
      <c r="AB237" s="71">
        <v>56794</v>
      </c>
      <c r="AC237" s="71">
        <v>0</v>
      </c>
      <c r="AD237" s="71">
        <v>6.5652371948646806</v>
      </c>
      <c r="AE237" s="72"/>
      <c r="AF237" s="71">
        <v>35829491.796941504</v>
      </c>
      <c r="AG237" s="71">
        <v>1198510.1086073744</v>
      </c>
      <c r="AH237" s="71">
        <v>0</v>
      </c>
      <c r="AI237" s="71">
        <v>93725102.69249545</v>
      </c>
      <c r="AJ237" s="71">
        <v>112585342.7699167</v>
      </c>
      <c r="AK237" s="71">
        <v>0</v>
      </c>
      <c r="AL237" s="71">
        <v>0</v>
      </c>
      <c r="AM237" s="71">
        <v>7333655.5585577209</v>
      </c>
      <c r="AN237" s="71">
        <v>0</v>
      </c>
      <c r="AO237" s="71">
        <v>0</v>
      </c>
      <c r="AP237" s="71">
        <v>250672102.92651877</v>
      </c>
      <c r="AQ237" s="72"/>
      <c r="AR237" s="71">
        <v>994</v>
      </c>
      <c r="AS237" s="71">
        <v>50</v>
      </c>
      <c r="AT237" s="71">
        <v>0</v>
      </c>
      <c r="AU237" s="71">
        <v>0</v>
      </c>
      <c r="AV237" s="71">
        <v>0</v>
      </c>
      <c r="AW237" s="71">
        <v>0</v>
      </c>
      <c r="AX237" s="71"/>
      <c r="AY237" s="72"/>
      <c r="AZ237" s="71">
        <v>4035.1000000000022</v>
      </c>
      <c r="BA237" s="71">
        <v>1220.3999999999999</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1927</v>
      </c>
      <c r="B238" s="70">
        <v>306</v>
      </c>
      <c r="C238" s="70">
        <v>20</v>
      </c>
      <c r="D238" s="70">
        <v>18</v>
      </c>
      <c r="E238" s="70">
        <v>2023</v>
      </c>
      <c r="F238" s="70" t="s">
        <v>1539</v>
      </c>
      <c r="G238" s="70" t="s">
        <v>1907</v>
      </c>
      <c r="H238" s="70" t="s">
        <v>1908</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1120</v>
      </c>
      <c r="AS238" s="71">
        <v>51</v>
      </c>
      <c r="AT238" s="71">
        <v>0</v>
      </c>
      <c r="AU238" s="71">
        <v>0</v>
      </c>
      <c r="AV238" s="71">
        <v>0</v>
      </c>
      <c r="AW238" s="71">
        <v>0</v>
      </c>
      <c r="AX238" s="71"/>
      <c r="AY238" s="72"/>
      <c r="AZ238" s="71">
        <v>4448.3999999999924</v>
      </c>
      <c r="BA238" s="71">
        <v>1242.3999999999999</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1928</v>
      </c>
      <c r="B239" s="70">
        <v>306</v>
      </c>
      <c r="C239" s="70">
        <v>21</v>
      </c>
      <c r="D239" s="70">
        <v>18</v>
      </c>
      <c r="E239" s="70">
        <v>2024</v>
      </c>
      <c r="F239" s="70" t="s">
        <v>1554</v>
      </c>
      <c r="G239" s="70" t="s">
        <v>1907</v>
      </c>
      <c r="H239" s="70" t="s">
        <v>1908</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1929</v>
      </c>
      <c r="B240" s="70">
        <v>205</v>
      </c>
      <c r="C240" s="70">
        <v>1</v>
      </c>
      <c r="D240" s="70">
        <v>13</v>
      </c>
      <c r="E240" s="70">
        <v>1990</v>
      </c>
      <c r="F240" s="70" t="s">
        <v>787</v>
      </c>
      <c r="G240" s="70" t="s">
        <v>1930</v>
      </c>
      <c r="H240" s="70" t="s">
        <v>1931</v>
      </c>
      <c r="I240" s="148"/>
      <c r="J240" s="71">
        <v>18.755141325756352</v>
      </c>
      <c r="K240" s="71">
        <v>4.1176942495576956</v>
      </c>
      <c r="L240" s="71">
        <v>1.423143840856395</v>
      </c>
      <c r="M240" s="71">
        <v>37.526537879788137</v>
      </c>
      <c r="N240" s="71">
        <v>49.188989524109587</v>
      </c>
      <c r="O240" s="71">
        <v>49.016355009468349</v>
      </c>
      <c r="P240" s="71">
        <v>30.847025540001749</v>
      </c>
      <c r="Q240" s="71">
        <v>3.5759932081115702</v>
      </c>
      <c r="R240" s="71">
        <v>0</v>
      </c>
      <c r="S240" s="71">
        <v>4.496985037358411</v>
      </c>
      <c r="T240" s="72"/>
      <c r="U240" s="71">
        <v>4678388</v>
      </c>
      <c r="V240" s="71">
        <v>1581</v>
      </c>
      <c r="W240" s="71">
        <v>13</v>
      </c>
      <c r="X240" s="71">
        <v>15653</v>
      </c>
      <c r="Y240" s="71">
        <v>21533</v>
      </c>
      <c r="Z240" s="71">
        <v>20161</v>
      </c>
      <c r="AA240" s="71">
        <v>7490</v>
      </c>
      <c r="AB240" s="71">
        <v>58062</v>
      </c>
      <c r="AC240" s="71">
        <v>0</v>
      </c>
      <c r="AD240" s="71">
        <v>4.496985037358411</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1932</v>
      </c>
      <c r="B241" s="70">
        <v>206</v>
      </c>
      <c r="C241" s="70">
        <v>2</v>
      </c>
      <c r="D241" s="70">
        <v>13</v>
      </c>
      <c r="E241" s="70">
        <v>2005</v>
      </c>
      <c r="F241" s="70" t="s">
        <v>789</v>
      </c>
      <c r="G241" s="70" t="s">
        <v>1930</v>
      </c>
      <c r="H241" s="70" t="s">
        <v>1931</v>
      </c>
      <c r="I241" s="148"/>
      <c r="J241" s="71">
        <v>27.573878704034541</v>
      </c>
      <c r="K241" s="71">
        <v>2.3728542497052478</v>
      </c>
      <c r="L241" s="71">
        <v>0</v>
      </c>
      <c r="M241" s="71">
        <v>59.168695414280258</v>
      </c>
      <c r="N241" s="71">
        <v>72.259315710191643</v>
      </c>
      <c r="O241" s="71">
        <v>54.472372036862367</v>
      </c>
      <c r="P241" s="71">
        <v>25.676355872022729</v>
      </c>
      <c r="Q241" s="71">
        <v>3.49202830801288</v>
      </c>
      <c r="R241" s="71">
        <v>0</v>
      </c>
      <c r="S241" s="71">
        <v>6.5522075044485506</v>
      </c>
      <c r="T241" s="72"/>
      <c r="U241" s="71">
        <v>3503992</v>
      </c>
      <c r="V241" s="71">
        <v>1112</v>
      </c>
      <c r="W241" s="71">
        <v>0</v>
      </c>
      <c r="X241" s="71">
        <v>14091</v>
      </c>
      <c r="Y241" s="71">
        <v>27301</v>
      </c>
      <c r="Z241" s="71">
        <v>25927</v>
      </c>
      <c r="AA241" s="71">
        <v>5106</v>
      </c>
      <c r="AB241" s="71">
        <v>59273</v>
      </c>
      <c r="AC241" s="71">
        <v>0</v>
      </c>
      <c r="AD241" s="71">
        <v>6.5522075044485506</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1933</v>
      </c>
      <c r="B242" s="70">
        <v>207</v>
      </c>
      <c r="C242" s="70">
        <v>3</v>
      </c>
      <c r="D242" s="70">
        <v>13</v>
      </c>
      <c r="E242" s="70">
        <v>2006</v>
      </c>
      <c r="F242" s="70" t="s">
        <v>790</v>
      </c>
      <c r="G242" s="70" t="s">
        <v>1930</v>
      </c>
      <c r="H242" s="70" t="s">
        <v>1931</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1934</v>
      </c>
      <c r="B243" s="70">
        <v>208</v>
      </c>
      <c r="C243" s="70">
        <v>4</v>
      </c>
      <c r="D243" s="70">
        <v>13</v>
      </c>
      <c r="E243" s="70">
        <v>2007</v>
      </c>
      <c r="F243" s="70" t="s">
        <v>791</v>
      </c>
      <c r="G243" s="70" t="s">
        <v>1930</v>
      </c>
      <c r="H243" s="70" t="s">
        <v>1931</v>
      </c>
      <c r="I243" s="148"/>
      <c r="J243" s="71">
        <v>33.529077026753242</v>
      </c>
      <c r="K243" s="71">
        <v>2.5668991514852881</v>
      </c>
      <c r="L243" s="71">
        <v>0.78133187316149344</v>
      </c>
      <c r="M243" s="71">
        <v>63.012539816320441</v>
      </c>
      <c r="N243" s="71">
        <v>76.823709315174398</v>
      </c>
      <c r="O243" s="71">
        <v>53.012251962115478</v>
      </c>
      <c r="P243" s="71">
        <v>25.471229035014272</v>
      </c>
      <c r="Q243" s="71">
        <v>3.6501709559794402</v>
      </c>
      <c r="R243" s="71">
        <v>0</v>
      </c>
      <c r="S243" s="71">
        <v>5.4766465550804329</v>
      </c>
      <c r="T243" s="72"/>
      <c r="U243" s="71">
        <v>3687800</v>
      </c>
      <c r="V243" s="71">
        <v>1083</v>
      </c>
      <c r="W243" s="71">
        <v>7</v>
      </c>
      <c r="X243" s="71">
        <v>16074</v>
      </c>
      <c r="Y243" s="71">
        <v>27654</v>
      </c>
      <c r="Z243" s="71">
        <v>26230</v>
      </c>
      <c r="AA243" s="71">
        <v>4988</v>
      </c>
      <c r="AB243" s="71">
        <v>58681</v>
      </c>
      <c r="AC243" s="71">
        <v>0</v>
      </c>
      <c r="AD243" s="71">
        <v>5.4766465550804329</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1935</v>
      </c>
      <c r="B244" s="70">
        <v>209</v>
      </c>
      <c r="C244" s="70">
        <v>5</v>
      </c>
      <c r="D244" s="70">
        <v>13</v>
      </c>
      <c r="E244" s="70">
        <v>2008</v>
      </c>
      <c r="F244" s="70" t="s">
        <v>792</v>
      </c>
      <c r="G244" s="70" t="s">
        <v>1930</v>
      </c>
      <c r="H244" s="70" t="s">
        <v>1931</v>
      </c>
      <c r="I244" s="148"/>
      <c r="J244" s="71">
        <v>28.04430716758683</v>
      </c>
      <c r="K244" s="71">
        <v>2.0362195318301368</v>
      </c>
      <c r="L244" s="71">
        <v>0.69919335644521241</v>
      </c>
      <c r="M244" s="71">
        <v>62.880041639923711</v>
      </c>
      <c r="N244" s="71">
        <v>75.734751744096599</v>
      </c>
      <c r="O244" s="71">
        <v>50.802722977892721</v>
      </c>
      <c r="P244" s="71">
        <v>24.54958148492576</v>
      </c>
      <c r="Q244" s="71">
        <v>3.5724398333044798</v>
      </c>
      <c r="R244" s="71">
        <v>0</v>
      </c>
      <c r="S244" s="71">
        <v>4.896186919261968</v>
      </c>
      <c r="T244" s="72"/>
      <c r="U244" s="71">
        <v>3933603</v>
      </c>
      <c r="V244" s="71">
        <v>1083</v>
      </c>
      <c r="W244" s="71">
        <v>7</v>
      </c>
      <c r="X244" s="71">
        <v>16074</v>
      </c>
      <c r="Y244" s="71">
        <v>27730</v>
      </c>
      <c r="Z244" s="71">
        <v>26019</v>
      </c>
      <c r="AA244" s="71">
        <v>4813</v>
      </c>
      <c r="AB244" s="71">
        <v>58376</v>
      </c>
      <c r="AC244" s="71">
        <v>0</v>
      </c>
      <c r="AD244" s="71">
        <v>4.896186919261968</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1936</v>
      </c>
      <c r="B245" s="70">
        <v>210</v>
      </c>
      <c r="C245" s="70">
        <v>6</v>
      </c>
      <c r="D245" s="70">
        <v>13</v>
      </c>
      <c r="E245" s="70">
        <v>2009</v>
      </c>
      <c r="F245" s="70" t="s">
        <v>176</v>
      </c>
      <c r="G245" s="70" t="s">
        <v>1930</v>
      </c>
      <c r="H245" s="70" t="s">
        <v>1931</v>
      </c>
      <c r="I245" s="148"/>
      <c r="J245" s="71">
        <v>27.629293529869269</v>
      </c>
      <c r="K245" s="71">
        <v>2.1966389253442729</v>
      </c>
      <c r="L245" s="71">
        <v>1.9699642789999221</v>
      </c>
      <c r="M245" s="71">
        <v>57.915923052663651</v>
      </c>
      <c r="N245" s="71">
        <v>69.333044434779751</v>
      </c>
      <c r="O245" s="71">
        <v>51.633509196106587</v>
      </c>
      <c r="P245" s="71">
        <v>23.57532788790823</v>
      </c>
      <c r="Q245" s="71">
        <v>3.3825876239246799</v>
      </c>
      <c r="R245" s="71">
        <v>0</v>
      </c>
      <c r="S245" s="71">
        <v>4.7690262947550366</v>
      </c>
      <c r="T245" s="72"/>
      <c r="U245" s="71">
        <v>3413142</v>
      </c>
      <c r="V245" s="71">
        <v>1347</v>
      </c>
      <c r="W245" s="71">
        <v>19</v>
      </c>
      <c r="X245" s="71">
        <v>16917</v>
      </c>
      <c r="Y245" s="71">
        <v>27818</v>
      </c>
      <c r="Z245" s="71">
        <v>26102</v>
      </c>
      <c r="AA245" s="71">
        <v>4745</v>
      </c>
      <c r="AB245" s="71">
        <v>58023</v>
      </c>
      <c r="AC245" s="71">
        <v>0</v>
      </c>
      <c r="AD245" s="71">
        <v>4.7690262947550366</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7.24</v>
      </c>
      <c r="BK245" s="71">
        <v>0</v>
      </c>
      <c r="BL245" s="71">
        <v>8.4600000000000009</v>
      </c>
      <c r="BM245" s="71">
        <v>0</v>
      </c>
      <c r="BN245" s="72"/>
      <c r="BO245" s="71">
        <v>0</v>
      </c>
      <c r="BP245" s="71">
        <v>0</v>
      </c>
      <c r="BQ245" s="71">
        <v>1</v>
      </c>
      <c r="BR245" s="71">
        <v>0</v>
      </c>
      <c r="BS245" s="71">
        <v>2</v>
      </c>
      <c r="BT245" s="71">
        <v>0</v>
      </c>
      <c r="BU245"/>
      <c r="BV245" s="70">
        <v>15.7</v>
      </c>
      <c r="BW245" s="70">
        <v>0</v>
      </c>
      <c r="BX245" s="70">
        <v>0</v>
      </c>
      <c r="BY245" s="70">
        <v>0</v>
      </c>
      <c r="BZ245" s="70">
        <v>0</v>
      </c>
      <c r="CA245" s="70">
        <v>0</v>
      </c>
      <c r="CB245" s="70">
        <v>0</v>
      </c>
      <c r="CC245" s="70">
        <v>0</v>
      </c>
      <c r="CD245" s="70">
        <v>0</v>
      </c>
    </row>
    <row r="246" spans="1:82">
      <c r="A246" s="70" t="s">
        <v>1937</v>
      </c>
      <c r="B246" s="70">
        <v>211</v>
      </c>
      <c r="C246" s="70">
        <v>7</v>
      </c>
      <c r="D246" s="70">
        <v>13</v>
      </c>
      <c r="E246" s="70">
        <v>2010</v>
      </c>
      <c r="F246" s="70" t="s">
        <v>177</v>
      </c>
      <c r="G246" s="70" t="s">
        <v>1930</v>
      </c>
      <c r="H246" s="70" t="s">
        <v>1931</v>
      </c>
      <c r="I246" s="148"/>
      <c r="J246" s="71">
        <v>24.615851866196849</v>
      </c>
      <c r="K246" s="71">
        <v>1.96920084820869</v>
      </c>
      <c r="L246" s="71">
        <v>1.8400507012543359</v>
      </c>
      <c r="M246" s="71">
        <v>58.589642883187537</v>
      </c>
      <c r="N246" s="71">
        <v>70.030781007983023</v>
      </c>
      <c r="O246" s="71">
        <v>51.292300680202537</v>
      </c>
      <c r="P246" s="71">
        <v>23.70526943678454</v>
      </c>
      <c r="Q246" s="71">
        <v>3.49781468379632</v>
      </c>
      <c r="R246" s="71">
        <v>0</v>
      </c>
      <c r="S246" s="71">
        <v>4.9708059328918379</v>
      </c>
      <c r="T246" s="72"/>
      <c r="U246" s="71">
        <v>3250430</v>
      </c>
      <c r="V246" s="71">
        <v>1347</v>
      </c>
      <c r="W246" s="71">
        <v>19</v>
      </c>
      <c r="X246" s="71">
        <v>16917</v>
      </c>
      <c r="Y246" s="71">
        <v>27716</v>
      </c>
      <c r="Z246" s="71">
        <v>26050</v>
      </c>
      <c r="AA246" s="71">
        <v>4652</v>
      </c>
      <c r="AB246" s="71">
        <v>57493</v>
      </c>
      <c r="AC246" s="71">
        <v>0</v>
      </c>
      <c r="AD246" s="71">
        <v>4.9708059328918379</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6.5090000000000003</v>
      </c>
      <c r="BK246" s="71">
        <v>0</v>
      </c>
      <c r="BL246" s="71">
        <v>10.496</v>
      </c>
      <c r="BM246" s="71">
        <v>0</v>
      </c>
      <c r="BN246" s="72"/>
      <c r="BO246" s="71">
        <v>0</v>
      </c>
      <c r="BP246" s="71">
        <v>0</v>
      </c>
      <c r="BQ246" s="71">
        <v>1</v>
      </c>
      <c r="BR246" s="71">
        <v>0</v>
      </c>
      <c r="BS246" s="71">
        <v>2</v>
      </c>
      <c r="BT246" s="71">
        <v>0</v>
      </c>
      <c r="BU246"/>
      <c r="BV246" s="70">
        <v>17.004999999999999</v>
      </c>
      <c r="BW246" s="70">
        <v>0</v>
      </c>
      <c r="BX246" s="70">
        <v>0</v>
      </c>
      <c r="BY246" s="70">
        <v>0</v>
      </c>
      <c r="BZ246" s="70">
        <v>0</v>
      </c>
      <c r="CA246" s="70">
        <v>0</v>
      </c>
      <c r="CB246" s="70">
        <v>0</v>
      </c>
      <c r="CC246" s="70">
        <v>0</v>
      </c>
      <c r="CD246" s="70">
        <v>0</v>
      </c>
    </row>
    <row r="247" spans="1:82">
      <c r="A247" s="70" t="s">
        <v>1938</v>
      </c>
      <c r="B247" s="70">
        <v>212</v>
      </c>
      <c r="C247" s="70">
        <v>8</v>
      </c>
      <c r="D247" s="70">
        <v>13</v>
      </c>
      <c r="E247" s="70">
        <v>2011</v>
      </c>
      <c r="F247" s="70" t="s">
        <v>178</v>
      </c>
      <c r="G247" s="70" t="s">
        <v>1930</v>
      </c>
      <c r="H247" s="70" t="s">
        <v>1931</v>
      </c>
      <c r="I247" s="148"/>
      <c r="J247" s="71">
        <v>25.996368092198441</v>
      </c>
      <c r="K247" s="71">
        <v>2.9728066147520482</v>
      </c>
      <c r="L247" s="71">
        <v>0.8113307420450242</v>
      </c>
      <c r="M247" s="71">
        <v>74.503822811695784</v>
      </c>
      <c r="N247" s="71">
        <v>80.833741063270921</v>
      </c>
      <c r="O247" s="71">
        <v>50.484957219608596</v>
      </c>
      <c r="P247" s="71">
        <v>23.292390573675338</v>
      </c>
      <c r="Q247" s="71">
        <v>3.9944070424216802</v>
      </c>
      <c r="R247" s="71">
        <v>0</v>
      </c>
      <c r="S247" s="71">
        <v>5.3673002278171396</v>
      </c>
      <c r="T247" s="72"/>
      <c r="U247" s="71">
        <v>3225259</v>
      </c>
      <c r="V247" s="71">
        <v>1347</v>
      </c>
      <c r="W247" s="71">
        <v>19</v>
      </c>
      <c r="X247" s="71">
        <v>16917</v>
      </c>
      <c r="Y247" s="71">
        <v>27696</v>
      </c>
      <c r="Z247" s="71">
        <v>26197</v>
      </c>
      <c r="AA247" s="71">
        <v>4707</v>
      </c>
      <c r="AB247" s="71">
        <v>56919</v>
      </c>
      <c r="AC247" s="71">
        <v>0</v>
      </c>
      <c r="AD247" s="71">
        <v>5.3673002278171396</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4.4530000000000003</v>
      </c>
      <c r="BK247" s="71">
        <v>0</v>
      </c>
      <c r="BL247" s="71">
        <v>0</v>
      </c>
      <c r="BM247" s="71">
        <v>0</v>
      </c>
      <c r="BN247" s="72"/>
      <c r="BO247" s="71">
        <v>0</v>
      </c>
      <c r="BP247" s="71">
        <v>0</v>
      </c>
      <c r="BQ247" s="71">
        <v>1</v>
      </c>
      <c r="BR247" s="71">
        <v>0</v>
      </c>
      <c r="BS247" s="71">
        <v>0</v>
      </c>
      <c r="BT247" s="71">
        <v>0</v>
      </c>
      <c r="BU247"/>
      <c r="BV247" s="70">
        <v>4.4530000000000003</v>
      </c>
      <c r="BW247" s="70">
        <v>0</v>
      </c>
      <c r="BX247" s="70">
        <v>0</v>
      </c>
      <c r="BY247" s="70">
        <v>0</v>
      </c>
      <c r="BZ247" s="70">
        <v>0</v>
      </c>
      <c r="CA247" s="70">
        <v>0</v>
      </c>
      <c r="CB247" s="70">
        <v>0</v>
      </c>
      <c r="CC247" s="70">
        <v>0</v>
      </c>
      <c r="CD247" s="70">
        <v>0</v>
      </c>
    </row>
    <row r="248" spans="1:82">
      <c r="A248" s="70" t="s">
        <v>1939</v>
      </c>
      <c r="B248" s="70">
        <v>213</v>
      </c>
      <c r="C248" s="70">
        <v>9</v>
      </c>
      <c r="D248" s="70">
        <v>13</v>
      </c>
      <c r="E248" s="70">
        <v>2012</v>
      </c>
      <c r="F248" s="70" t="s">
        <v>179</v>
      </c>
      <c r="G248" s="70" t="s">
        <v>1930</v>
      </c>
      <c r="H248" s="70" t="s">
        <v>1931</v>
      </c>
      <c r="I248" s="148"/>
      <c r="J248" s="71">
        <v>24.22086225482197</v>
      </c>
      <c r="K248" s="71">
        <v>2.9324639689656888</v>
      </c>
      <c r="L248" s="71">
        <v>0.80326013728053713</v>
      </c>
      <c r="M248" s="71">
        <v>78.446113839054675</v>
      </c>
      <c r="N248" s="71">
        <v>89.487068990134489</v>
      </c>
      <c r="O248" s="71">
        <v>49.460559635423657</v>
      </c>
      <c r="P248" s="71">
        <v>22.69832737644364</v>
      </c>
      <c r="Q248" s="71">
        <v>4.5027040961294702</v>
      </c>
      <c r="R248" s="71">
        <v>0</v>
      </c>
      <c r="S248" s="71">
        <v>5.7817754720906498</v>
      </c>
      <c r="T248" s="72"/>
      <c r="U248" s="71">
        <v>3240295</v>
      </c>
      <c r="V248" s="71">
        <v>1347</v>
      </c>
      <c r="W248" s="71">
        <v>19</v>
      </c>
      <c r="X248" s="71">
        <v>16917</v>
      </c>
      <c r="Y248" s="71">
        <v>29041</v>
      </c>
      <c r="Z248" s="71">
        <v>25869</v>
      </c>
      <c r="AA248" s="71">
        <v>4561</v>
      </c>
      <c r="AB248" s="71">
        <v>59055</v>
      </c>
      <c r="AC248" s="71">
        <v>0</v>
      </c>
      <c r="AD248" s="71">
        <v>5.7817754720906498</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6.7050000000000001</v>
      </c>
      <c r="BM248" s="71">
        <v>0</v>
      </c>
      <c r="BN248" s="72"/>
      <c r="BO248" s="71">
        <v>0</v>
      </c>
      <c r="BP248" s="71">
        <v>0</v>
      </c>
      <c r="BQ248" s="71">
        <v>0</v>
      </c>
      <c r="BR248" s="71">
        <v>0</v>
      </c>
      <c r="BS248" s="71">
        <v>2</v>
      </c>
      <c r="BT248" s="71">
        <v>0</v>
      </c>
      <c r="BU248"/>
      <c r="BV248" s="70">
        <v>6.7050000000000001</v>
      </c>
      <c r="BW248" s="70">
        <v>0</v>
      </c>
      <c r="BX248" s="70">
        <v>0</v>
      </c>
      <c r="BY248" s="70">
        <v>0</v>
      </c>
      <c r="BZ248" s="70">
        <v>0</v>
      </c>
      <c r="CA248" s="70">
        <v>0</v>
      </c>
      <c r="CB248" s="70">
        <v>0</v>
      </c>
      <c r="CC248" s="70">
        <v>0</v>
      </c>
      <c r="CD248" s="70">
        <v>0</v>
      </c>
    </row>
    <row r="249" spans="1:82">
      <c r="A249" s="70" t="s">
        <v>1940</v>
      </c>
      <c r="B249" s="70">
        <v>214</v>
      </c>
      <c r="C249" s="70">
        <v>10</v>
      </c>
      <c r="D249" s="70">
        <v>13</v>
      </c>
      <c r="E249" s="70">
        <v>2013</v>
      </c>
      <c r="F249" s="70" t="s">
        <v>180</v>
      </c>
      <c r="G249" s="70" t="s">
        <v>1930</v>
      </c>
      <c r="H249" s="70" t="s">
        <v>1931</v>
      </c>
      <c r="I249" s="148"/>
      <c r="J249" s="71">
        <v>21.30365421702815</v>
      </c>
      <c r="K249" s="71">
        <v>2.528746593495919</v>
      </c>
      <c r="L249" s="71">
        <v>0.73620791583101852</v>
      </c>
      <c r="M249" s="71">
        <v>83.468186192833684</v>
      </c>
      <c r="N249" s="71">
        <v>86.106002036395978</v>
      </c>
      <c r="O249" s="71">
        <v>47.487549202020361</v>
      </c>
      <c r="P249" s="71">
        <v>22.604021737490172</v>
      </c>
      <c r="Q249" s="71">
        <v>4.5500922080922397</v>
      </c>
      <c r="R249" s="71">
        <v>0</v>
      </c>
      <c r="S249" s="71">
        <v>4.763124469476832</v>
      </c>
      <c r="T249" s="72"/>
      <c r="U249" s="71">
        <v>2757737</v>
      </c>
      <c r="V249" s="71">
        <v>1347</v>
      </c>
      <c r="W249" s="71">
        <v>19</v>
      </c>
      <c r="X249" s="71">
        <v>16917</v>
      </c>
      <c r="Y249" s="71">
        <v>29066</v>
      </c>
      <c r="Z249" s="71">
        <v>25946</v>
      </c>
      <c r="AA249" s="71">
        <v>4525</v>
      </c>
      <c r="AB249" s="71">
        <v>58821</v>
      </c>
      <c r="AC249" s="71">
        <v>0</v>
      </c>
      <c r="AD249" s="71">
        <v>4.763124469476832</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6.7880000000000003</v>
      </c>
      <c r="BK249" s="71">
        <v>0</v>
      </c>
      <c r="BL249" s="71">
        <v>13.513999999999999</v>
      </c>
      <c r="BM249" s="71">
        <v>0</v>
      </c>
      <c r="BN249" s="72"/>
      <c r="BO249" s="71">
        <v>0</v>
      </c>
      <c r="BP249" s="71">
        <v>0</v>
      </c>
      <c r="BQ249" s="71">
        <v>1</v>
      </c>
      <c r="BR249" s="71">
        <v>0</v>
      </c>
      <c r="BS249" s="71">
        <v>3</v>
      </c>
      <c r="BT249" s="71">
        <v>0</v>
      </c>
      <c r="BU249"/>
      <c r="BV249" s="70">
        <v>20.302</v>
      </c>
      <c r="BW249" s="70">
        <v>0</v>
      </c>
      <c r="BX249" s="70">
        <v>0</v>
      </c>
      <c r="BY249" s="70">
        <v>0</v>
      </c>
      <c r="BZ249" s="70">
        <v>0</v>
      </c>
      <c r="CA249" s="70">
        <v>0</v>
      </c>
      <c r="CB249" s="70">
        <v>0</v>
      </c>
      <c r="CC249" s="70">
        <v>0</v>
      </c>
      <c r="CD249" s="70">
        <v>0</v>
      </c>
    </row>
    <row r="250" spans="1:82">
      <c r="A250" s="70" t="s">
        <v>1941</v>
      </c>
      <c r="B250" s="70">
        <v>215</v>
      </c>
      <c r="C250" s="70">
        <v>11</v>
      </c>
      <c r="D250" s="70">
        <v>13</v>
      </c>
      <c r="E250" s="70">
        <v>2014</v>
      </c>
      <c r="F250" s="70" t="s">
        <v>181</v>
      </c>
      <c r="G250" s="70" t="s">
        <v>1930</v>
      </c>
      <c r="H250" s="70" t="s">
        <v>1931</v>
      </c>
      <c r="I250" s="148"/>
      <c r="J250" s="71">
        <v>15.64006448617212</v>
      </c>
      <c r="K250" s="71">
        <v>1.9162790369201661</v>
      </c>
      <c r="L250" s="71">
        <v>1.2389063789761481</v>
      </c>
      <c r="M250" s="71">
        <v>74.116398917228977</v>
      </c>
      <c r="N250" s="71">
        <v>78.012162561052108</v>
      </c>
      <c r="O250" s="71">
        <v>44.728142685127786</v>
      </c>
      <c r="P250" s="71">
        <v>22.79683392606993</v>
      </c>
      <c r="Q250" s="71">
        <v>4.3456521884297299</v>
      </c>
      <c r="R250" s="71">
        <v>0</v>
      </c>
      <c r="S250" s="71">
        <v>5.1111280075397314</v>
      </c>
      <c r="T250" s="72"/>
      <c r="U250" s="71">
        <v>2322267</v>
      </c>
      <c r="V250" s="71">
        <v>976</v>
      </c>
      <c r="W250" s="71">
        <v>14</v>
      </c>
      <c r="X250" s="71">
        <v>16589</v>
      </c>
      <c r="Y250" s="71">
        <v>29353</v>
      </c>
      <c r="Z250" s="71">
        <v>25739</v>
      </c>
      <c r="AA250" s="71">
        <v>4540</v>
      </c>
      <c r="AB250" s="71">
        <v>58553</v>
      </c>
      <c r="AC250" s="71">
        <v>0</v>
      </c>
      <c r="AD250" s="71">
        <v>5.1111280075397314</v>
      </c>
      <c r="AE250" s="72"/>
      <c r="AF250" s="71"/>
      <c r="AG250" s="71"/>
      <c r="AH250" s="71"/>
      <c r="AI250" s="71"/>
      <c r="AJ250" s="71"/>
      <c r="AK250" s="71"/>
      <c r="AL250" s="71"/>
      <c r="AM250" s="71"/>
      <c r="AN250" s="71"/>
      <c r="AO250" s="71"/>
      <c r="AP250" s="71"/>
      <c r="AQ250" s="72"/>
      <c r="AR250" s="71">
        <v>527</v>
      </c>
      <c r="AS250" s="71">
        <v>19</v>
      </c>
      <c r="AT250" s="71">
        <v>0</v>
      </c>
      <c r="AU250" s="71">
        <v>0</v>
      </c>
      <c r="AV250" s="71">
        <v>0</v>
      </c>
      <c r="AW250" s="71">
        <v>0</v>
      </c>
      <c r="AX250" s="71"/>
      <c r="AY250" s="72"/>
      <c r="AZ250" s="71">
        <v>1898.8</v>
      </c>
      <c r="BA250" s="71">
        <v>308.89999999999998</v>
      </c>
      <c r="BB250" s="71">
        <v>0</v>
      </c>
      <c r="BC250" s="71">
        <v>0</v>
      </c>
      <c r="BD250" s="71">
        <v>0</v>
      </c>
      <c r="BE250" s="71">
        <v>0</v>
      </c>
      <c r="BF250" s="71"/>
      <c r="BG250" s="72"/>
      <c r="BH250" s="71">
        <v>0</v>
      </c>
      <c r="BI250" s="71">
        <v>0</v>
      </c>
      <c r="BJ250" s="71">
        <v>7.6230000000000002</v>
      </c>
      <c r="BK250" s="71">
        <v>0</v>
      </c>
      <c r="BL250" s="71">
        <v>13.434999999999999</v>
      </c>
      <c r="BM250" s="71">
        <v>0</v>
      </c>
      <c r="BN250" s="72"/>
      <c r="BO250" s="71">
        <v>0</v>
      </c>
      <c r="BP250" s="71">
        <v>0</v>
      </c>
      <c r="BQ250" s="71">
        <v>1</v>
      </c>
      <c r="BR250" s="71">
        <v>0</v>
      </c>
      <c r="BS250" s="71">
        <v>3</v>
      </c>
      <c r="BT250" s="71">
        <v>0</v>
      </c>
      <c r="BU250"/>
      <c r="BV250" s="70">
        <v>21.058</v>
      </c>
      <c r="BW250" s="70">
        <v>0</v>
      </c>
      <c r="BX250" s="70">
        <v>0</v>
      </c>
      <c r="BY250" s="70">
        <v>0</v>
      </c>
      <c r="BZ250" s="70">
        <v>0</v>
      </c>
      <c r="CA250" s="70">
        <v>0</v>
      </c>
      <c r="CB250" s="70">
        <v>0</v>
      </c>
      <c r="CC250" s="70">
        <v>0</v>
      </c>
      <c r="CD250" s="70">
        <v>0</v>
      </c>
    </row>
    <row r="251" spans="1:82">
      <c r="A251" s="70" t="s">
        <v>1942</v>
      </c>
      <c r="B251" s="70">
        <v>216</v>
      </c>
      <c r="C251" s="70">
        <v>12</v>
      </c>
      <c r="D251" s="70">
        <v>13</v>
      </c>
      <c r="E251" s="70">
        <v>2015</v>
      </c>
      <c r="F251" s="70" t="s">
        <v>182</v>
      </c>
      <c r="G251" s="70" t="s">
        <v>1930</v>
      </c>
      <c r="H251" s="70" t="s">
        <v>1931</v>
      </c>
      <c r="I251" s="148"/>
      <c r="J251" s="71">
        <v>21.01650937008862</v>
      </c>
      <c r="K251" s="71">
        <v>2.037988870643721</v>
      </c>
      <c r="L251" s="71">
        <v>1.544263924879856</v>
      </c>
      <c r="M251" s="71">
        <v>78.855357696460757</v>
      </c>
      <c r="N251" s="71">
        <v>78.612176892315702</v>
      </c>
      <c r="O251" s="71">
        <v>44.351700594345544</v>
      </c>
      <c r="P251" s="71">
        <v>22.503276392508056</v>
      </c>
      <c r="Q251" s="71">
        <v>4.25847266414491</v>
      </c>
      <c r="R251" s="71">
        <v>0</v>
      </c>
      <c r="S251" s="71">
        <v>5.4512367951013498</v>
      </c>
      <c r="T251" s="72"/>
      <c r="U251" s="71">
        <v>2830914</v>
      </c>
      <c r="V251" s="71">
        <v>976</v>
      </c>
      <c r="W251" s="71">
        <v>14</v>
      </c>
      <c r="X251" s="71">
        <v>16589</v>
      </c>
      <c r="Y251" s="71">
        <v>29711</v>
      </c>
      <c r="Z251" s="71">
        <v>25768</v>
      </c>
      <c r="AA251" s="71">
        <v>4478</v>
      </c>
      <c r="AB251" s="71">
        <v>58613</v>
      </c>
      <c r="AC251" s="71">
        <v>0</v>
      </c>
      <c r="AD251" s="71">
        <v>5.4512367951013498</v>
      </c>
      <c r="AE251" s="72"/>
      <c r="AF251" s="71">
        <v>28467591.536870759</v>
      </c>
      <c r="AG251" s="71">
        <v>1689226.6281274459</v>
      </c>
      <c r="AH251" s="71">
        <v>314735.86221477512</v>
      </c>
      <c r="AI251" s="71">
        <v>97062261.010324135</v>
      </c>
      <c r="AJ251" s="71">
        <v>115966181.8938596</v>
      </c>
      <c r="AK251" s="71">
        <v>0</v>
      </c>
      <c r="AL251" s="71">
        <v>0</v>
      </c>
      <c r="AM251" s="71">
        <v>8032665.7777124355</v>
      </c>
      <c r="AN251" s="71">
        <v>0</v>
      </c>
      <c r="AO251" s="71">
        <v>0</v>
      </c>
      <c r="AP251" s="71">
        <v>251532662.70910916</v>
      </c>
      <c r="AQ251" s="72"/>
      <c r="AR251" s="71">
        <v>577</v>
      </c>
      <c r="AS251" s="71">
        <v>27</v>
      </c>
      <c r="AT251" s="71">
        <v>0</v>
      </c>
      <c r="AU251" s="71">
        <v>0</v>
      </c>
      <c r="AV251" s="71">
        <v>0</v>
      </c>
      <c r="AW251" s="71">
        <v>0</v>
      </c>
      <c r="AX251" s="71"/>
      <c r="AY251" s="72"/>
      <c r="AZ251" s="71">
        <v>2106.5</v>
      </c>
      <c r="BA251" s="71">
        <v>437.9</v>
      </c>
      <c r="BB251" s="71">
        <v>0</v>
      </c>
      <c r="BC251" s="71">
        <v>0</v>
      </c>
      <c r="BD251" s="71">
        <v>0</v>
      </c>
      <c r="BE251" s="71">
        <v>0</v>
      </c>
      <c r="BF251" s="71"/>
      <c r="BG251" s="72"/>
      <c r="BH251" s="71">
        <v>0</v>
      </c>
      <c r="BI251" s="71">
        <v>0</v>
      </c>
      <c r="BJ251" s="71">
        <v>6.13</v>
      </c>
      <c r="BK251" s="71">
        <v>0</v>
      </c>
      <c r="BL251" s="71">
        <v>10.051</v>
      </c>
      <c r="BM251" s="71">
        <v>0</v>
      </c>
      <c r="BN251" s="72"/>
      <c r="BO251" s="71">
        <v>0</v>
      </c>
      <c r="BP251" s="71">
        <v>0</v>
      </c>
      <c r="BQ251" s="71">
        <v>1</v>
      </c>
      <c r="BR251" s="71">
        <v>0</v>
      </c>
      <c r="BS251" s="71">
        <v>2</v>
      </c>
      <c r="BT251" s="71">
        <v>0</v>
      </c>
      <c r="BU251"/>
      <c r="BV251" s="70">
        <v>16.181000000000001</v>
      </c>
      <c r="BW251" s="70">
        <v>0</v>
      </c>
      <c r="BX251" s="70">
        <v>0</v>
      </c>
      <c r="BY251" s="70">
        <v>0</v>
      </c>
      <c r="BZ251" s="70">
        <v>0</v>
      </c>
      <c r="CA251" s="70">
        <v>0</v>
      </c>
      <c r="CB251" s="70">
        <v>0</v>
      </c>
      <c r="CC251" s="70">
        <v>0</v>
      </c>
      <c r="CD251" s="70">
        <v>0</v>
      </c>
    </row>
    <row r="252" spans="1:82">
      <c r="A252" s="70" t="s">
        <v>1943</v>
      </c>
      <c r="B252" s="70">
        <v>217</v>
      </c>
      <c r="C252" s="70">
        <v>13</v>
      </c>
      <c r="D252" s="70">
        <v>13</v>
      </c>
      <c r="E252" s="70">
        <v>2016</v>
      </c>
      <c r="F252" s="70" t="s">
        <v>155</v>
      </c>
      <c r="G252" s="70" t="s">
        <v>1930</v>
      </c>
      <c r="H252" s="70" t="s">
        <v>1931</v>
      </c>
      <c r="I252" s="148"/>
      <c r="J252" s="71">
        <v>15.18285326043349</v>
      </c>
      <c r="K252" s="71">
        <v>2.0991047786150943</v>
      </c>
      <c r="L252" s="71">
        <v>1.7450849066116974</v>
      </c>
      <c r="M252" s="71">
        <v>60.738955878021933</v>
      </c>
      <c r="N252" s="71">
        <v>75.234724890297343</v>
      </c>
      <c r="O252" s="71">
        <v>44.117468768911003</v>
      </c>
      <c r="P252" s="71">
        <v>22.04402141483348</v>
      </c>
      <c r="Q252" s="71">
        <v>4.1357877588053755</v>
      </c>
      <c r="R252" s="71">
        <v>0</v>
      </c>
      <c r="S252" s="71">
        <v>7.1163008478697769</v>
      </c>
      <c r="T252" s="72"/>
      <c r="U252" s="71">
        <v>2391365</v>
      </c>
      <c r="V252" s="71">
        <v>976</v>
      </c>
      <c r="W252" s="71">
        <v>14</v>
      </c>
      <c r="X252" s="71">
        <v>16589</v>
      </c>
      <c r="Y252" s="71">
        <v>29977</v>
      </c>
      <c r="Z252" s="71">
        <v>25947</v>
      </c>
      <c r="AA252" s="71">
        <v>4537</v>
      </c>
      <c r="AB252" s="71">
        <v>58554</v>
      </c>
      <c r="AC252" s="71">
        <v>0</v>
      </c>
      <c r="AD252" s="71">
        <v>7.1163008478697769</v>
      </c>
      <c r="AE252" s="72"/>
      <c r="AF252" s="71">
        <v>21846480.12335204</v>
      </c>
      <c r="AG252" s="71">
        <v>1660554.579220328</v>
      </c>
      <c r="AH252" s="71">
        <v>270677.84511939308</v>
      </c>
      <c r="AI252" s="71">
        <v>93846055.957175672</v>
      </c>
      <c r="AJ252" s="71">
        <v>105583840.6169349</v>
      </c>
      <c r="AK252" s="71">
        <v>0</v>
      </c>
      <c r="AL252" s="71">
        <v>0</v>
      </c>
      <c r="AM252" s="71">
        <v>8030814.3865618231</v>
      </c>
      <c r="AN252" s="71">
        <v>0</v>
      </c>
      <c r="AO252" s="71">
        <v>0</v>
      </c>
      <c r="AP252" s="71">
        <v>231238423.50836414</v>
      </c>
      <c r="AQ252" s="72"/>
      <c r="AR252" s="71">
        <v>619</v>
      </c>
      <c r="AS252" s="71">
        <v>32</v>
      </c>
      <c r="AT252" s="71">
        <v>0</v>
      </c>
      <c r="AU252" s="71">
        <v>0</v>
      </c>
      <c r="AV252" s="71">
        <v>0</v>
      </c>
      <c r="AW252" s="71">
        <v>0</v>
      </c>
      <c r="AX252" s="71"/>
      <c r="AY252" s="72"/>
      <c r="AZ252" s="71">
        <v>2294.6999999999998</v>
      </c>
      <c r="BA252" s="71">
        <v>494.5</v>
      </c>
      <c r="BB252" s="71">
        <v>0</v>
      </c>
      <c r="BC252" s="71">
        <v>0</v>
      </c>
      <c r="BD252" s="71">
        <v>0</v>
      </c>
      <c r="BE252" s="71">
        <v>0</v>
      </c>
      <c r="BF252" s="71"/>
      <c r="BG252" s="72"/>
      <c r="BH252" s="71">
        <v>0</v>
      </c>
      <c r="BI252" s="71">
        <v>0</v>
      </c>
      <c r="BJ252" s="71">
        <v>6.149</v>
      </c>
      <c r="BK252" s="71">
        <v>0</v>
      </c>
      <c r="BL252" s="71">
        <v>9.6370000000000005</v>
      </c>
      <c r="BM252" s="71">
        <v>0</v>
      </c>
      <c r="BN252" s="72"/>
      <c r="BO252" s="71">
        <v>0</v>
      </c>
      <c r="BP252" s="71">
        <v>0</v>
      </c>
      <c r="BQ252" s="71">
        <v>1</v>
      </c>
      <c r="BR252" s="71">
        <v>0</v>
      </c>
      <c r="BS252" s="71">
        <v>2</v>
      </c>
      <c r="BT252" s="71">
        <v>0</v>
      </c>
      <c r="BU252"/>
      <c r="BV252" s="70">
        <v>15.786</v>
      </c>
      <c r="BW252" s="70">
        <v>0</v>
      </c>
      <c r="BX252" s="70">
        <v>0</v>
      </c>
      <c r="BY252" s="70">
        <v>0</v>
      </c>
      <c r="BZ252" s="70">
        <v>0</v>
      </c>
      <c r="CA252" s="70">
        <v>0</v>
      </c>
      <c r="CB252" s="70">
        <v>0</v>
      </c>
      <c r="CC252" s="70">
        <v>0</v>
      </c>
      <c r="CD252" s="70">
        <v>0</v>
      </c>
    </row>
    <row r="253" spans="1:82">
      <c r="A253" s="70" t="s">
        <v>1944</v>
      </c>
      <c r="B253" s="70">
        <v>218</v>
      </c>
      <c r="C253" s="70">
        <v>14</v>
      </c>
      <c r="D253" s="70">
        <v>13</v>
      </c>
      <c r="E253" s="70">
        <v>2017</v>
      </c>
      <c r="F253" s="70" t="s">
        <v>156</v>
      </c>
      <c r="G253" s="70" t="s">
        <v>1930</v>
      </c>
      <c r="H253" s="70" t="s">
        <v>1931</v>
      </c>
      <c r="I253" s="148"/>
      <c r="J253" s="71">
        <v>12.342058774036358</v>
      </c>
      <c r="K253" s="71">
        <v>2.1474210445466952</v>
      </c>
      <c r="L253" s="71">
        <v>1.4372487641843372</v>
      </c>
      <c r="M253" s="71">
        <v>60.93652612277868</v>
      </c>
      <c r="N253" s="71">
        <v>77.263485814524074</v>
      </c>
      <c r="O253" s="71">
        <v>43.21192408312595</v>
      </c>
      <c r="P253" s="71">
        <v>21.841617143153346</v>
      </c>
      <c r="Q253" s="71">
        <v>3.98778735491498</v>
      </c>
      <c r="R253" s="71">
        <v>0</v>
      </c>
      <c r="S253" s="71">
        <v>7.040607487642931</v>
      </c>
      <c r="T253" s="72"/>
      <c r="U253" s="71">
        <v>2099821</v>
      </c>
      <c r="V253" s="71">
        <v>976</v>
      </c>
      <c r="W253" s="71">
        <v>14</v>
      </c>
      <c r="X253" s="71">
        <v>16589</v>
      </c>
      <c r="Y253" s="71">
        <v>30176</v>
      </c>
      <c r="Z253" s="71">
        <v>25836</v>
      </c>
      <c r="AA253" s="71">
        <v>4524</v>
      </c>
      <c r="AB253" s="71">
        <v>58384</v>
      </c>
      <c r="AC253" s="71">
        <v>0</v>
      </c>
      <c r="AD253" s="71">
        <v>7.040607487642931</v>
      </c>
      <c r="AE253" s="72"/>
      <c r="AF253" s="71">
        <v>18249088.334686399</v>
      </c>
      <c r="AG253" s="71">
        <v>1736654.3560790161</v>
      </c>
      <c r="AH253" s="71">
        <v>302917.68744453252</v>
      </c>
      <c r="AI253" s="71">
        <v>98219974.430213079</v>
      </c>
      <c r="AJ253" s="71">
        <v>114583883.3160924</v>
      </c>
      <c r="AK253" s="71">
        <v>0</v>
      </c>
      <c r="AL253" s="71">
        <v>0</v>
      </c>
      <c r="AM253" s="71">
        <v>8020028.048930251</v>
      </c>
      <c r="AN253" s="71">
        <v>0</v>
      </c>
      <c r="AO253" s="71">
        <v>0</v>
      </c>
      <c r="AP253" s="71">
        <v>241112546.17344567</v>
      </c>
      <c r="AQ253" s="72"/>
      <c r="AR253" s="71">
        <v>649</v>
      </c>
      <c r="AS253" s="71">
        <v>33</v>
      </c>
      <c r="AT253" s="71">
        <v>0</v>
      </c>
      <c r="AU253" s="71">
        <v>0</v>
      </c>
      <c r="AV253" s="71">
        <v>0</v>
      </c>
      <c r="AW253" s="71">
        <v>0</v>
      </c>
      <c r="AX253" s="71"/>
      <c r="AY253" s="72"/>
      <c r="AZ253" s="71">
        <v>2439.1999999999998</v>
      </c>
      <c r="BA253" s="71">
        <v>507.1</v>
      </c>
      <c r="BB253" s="71">
        <v>0</v>
      </c>
      <c r="BC253" s="71">
        <v>0</v>
      </c>
      <c r="BD253" s="71">
        <v>0</v>
      </c>
      <c r="BE253" s="71">
        <v>0</v>
      </c>
      <c r="BF253" s="71"/>
      <c r="BG253" s="72"/>
      <c r="BH253" s="71">
        <v>0</v>
      </c>
      <c r="BI253" s="71">
        <v>0</v>
      </c>
      <c r="BJ253" s="71">
        <v>5.9530000000000003</v>
      </c>
      <c r="BK253" s="71">
        <v>0</v>
      </c>
      <c r="BL253" s="71">
        <v>5.4509999999999996</v>
      </c>
      <c r="BM253" s="71">
        <v>0</v>
      </c>
      <c r="BN253" s="72"/>
      <c r="BO253" s="71">
        <v>0</v>
      </c>
      <c r="BP253" s="71">
        <v>0</v>
      </c>
      <c r="BQ253" s="71">
        <v>1</v>
      </c>
      <c r="BR253" s="71">
        <v>0</v>
      </c>
      <c r="BS253" s="71">
        <v>1</v>
      </c>
      <c r="BT253" s="71">
        <v>0</v>
      </c>
      <c r="BU253"/>
      <c r="BV253" s="70">
        <v>11.404</v>
      </c>
      <c r="BW253" s="70">
        <v>0</v>
      </c>
      <c r="BX253" s="70">
        <v>0</v>
      </c>
      <c r="BY253" s="70">
        <v>0</v>
      </c>
      <c r="BZ253" s="70">
        <v>0</v>
      </c>
      <c r="CA253" s="70">
        <v>0</v>
      </c>
      <c r="CB253" s="70">
        <v>0</v>
      </c>
      <c r="CC253" s="70">
        <v>0</v>
      </c>
      <c r="CD253" s="70">
        <v>0</v>
      </c>
    </row>
    <row r="254" spans="1:82">
      <c r="A254" s="70" t="s">
        <v>1945</v>
      </c>
      <c r="B254" s="70">
        <v>219</v>
      </c>
      <c r="C254" s="70">
        <v>15</v>
      </c>
      <c r="D254" s="70">
        <v>13</v>
      </c>
      <c r="E254" s="70">
        <v>2018</v>
      </c>
      <c r="F254" s="70" t="s">
        <v>183</v>
      </c>
      <c r="G254" s="1064" t="s">
        <v>1930</v>
      </c>
      <c r="H254" s="70" t="s">
        <v>1931</v>
      </c>
      <c r="I254" s="148"/>
      <c r="J254" s="71">
        <v>12.008548995995339</v>
      </c>
      <c r="K254" s="71">
        <v>2.0188383932001028</v>
      </c>
      <c r="L254" s="71">
        <v>1.3431521440859651</v>
      </c>
      <c r="M254" s="71">
        <v>60.4718860796063</v>
      </c>
      <c r="N254" s="71">
        <v>74.312164110500362</v>
      </c>
      <c r="O254" s="71">
        <v>42.69218631736878</v>
      </c>
      <c r="P254" s="71">
        <v>21.743697631061977</v>
      </c>
      <c r="Q254" s="71">
        <v>3.69148987856294</v>
      </c>
      <c r="R254" s="71">
        <v>0</v>
      </c>
      <c r="S254" s="71">
        <v>6.8667892976525717</v>
      </c>
      <c r="T254" s="72"/>
      <c r="U254" s="71">
        <v>2064149</v>
      </c>
      <c r="V254" s="71">
        <v>976</v>
      </c>
      <c r="W254" s="71">
        <v>14</v>
      </c>
      <c r="X254" s="71">
        <v>16589</v>
      </c>
      <c r="Y254" s="71">
        <v>30506</v>
      </c>
      <c r="Z254" s="71">
        <v>26014</v>
      </c>
      <c r="AA254" s="71">
        <v>4549</v>
      </c>
      <c r="AB254" s="71">
        <v>58243</v>
      </c>
      <c r="AC254" s="71">
        <v>0</v>
      </c>
      <c r="AD254" s="71">
        <v>6.8667892976525717</v>
      </c>
      <c r="AE254" s="72"/>
      <c r="AF254" s="71">
        <v>17448149.701293401</v>
      </c>
      <c r="AG254" s="71">
        <v>1540287.555099604</v>
      </c>
      <c r="AH254" s="71">
        <v>288534.31178115727</v>
      </c>
      <c r="AI254" s="71">
        <v>94056062.433076814</v>
      </c>
      <c r="AJ254" s="71">
        <v>108075781.9740171</v>
      </c>
      <c r="AK254" s="71">
        <v>0</v>
      </c>
      <c r="AL254" s="71">
        <v>0</v>
      </c>
      <c r="AM254" s="71">
        <v>8017213.6411785642</v>
      </c>
      <c r="AN254" s="71">
        <v>0</v>
      </c>
      <c r="AO254" s="71">
        <v>0</v>
      </c>
      <c r="AP254" s="71">
        <v>229426029.61644664</v>
      </c>
      <c r="AQ254" s="72"/>
      <c r="AR254" s="71">
        <v>680</v>
      </c>
      <c r="AS254" s="71">
        <v>37</v>
      </c>
      <c r="AT254" s="71">
        <v>0</v>
      </c>
      <c r="AU254" s="71">
        <v>0</v>
      </c>
      <c r="AV254" s="71">
        <v>0</v>
      </c>
      <c r="AW254" s="71">
        <v>0</v>
      </c>
      <c r="AX254" s="71"/>
      <c r="AY254" s="72"/>
      <c r="AZ254" s="71">
        <v>2572</v>
      </c>
      <c r="BA254" s="71">
        <v>574.5</v>
      </c>
      <c r="BB254" s="71">
        <v>0</v>
      </c>
      <c r="BC254" s="71">
        <v>0</v>
      </c>
      <c r="BD254" s="71">
        <v>0</v>
      </c>
      <c r="BE254" s="71">
        <v>0</v>
      </c>
      <c r="BF254" s="71"/>
      <c r="BG254" s="72"/>
      <c r="BH254" s="71">
        <v>0</v>
      </c>
      <c r="BI254" s="71">
        <v>0</v>
      </c>
      <c r="BJ254" s="71">
        <v>5.806</v>
      </c>
      <c r="BK254" s="71">
        <v>0</v>
      </c>
      <c r="BL254" s="71">
        <v>8.3559999999999999</v>
      </c>
      <c r="BM254" s="71">
        <v>0</v>
      </c>
      <c r="BN254" s="72"/>
      <c r="BO254" s="71">
        <v>0</v>
      </c>
      <c r="BP254" s="71">
        <v>0</v>
      </c>
      <c r="BQ254" s="71">
        <v>1</v>
      </c>
      <c r="BR254" s="71">
        <v>0</v>
      </c>
      <c r="BS254" s="71">
        <v>2</v>
      </c>
      <c r="BT254" s="71">
        <v>0</v>
      </c>
      <c r="BU254"/>
      <c r="BV254" s="70">
        <v>14.162000000000001</v>
      </c>
      <c r="BW254" s="70">
        <v>0</v>
      </c>
      <c r="BX254" s="70">
        <v>0</v>
      </c>
      <c r="BY254" s="70">
        <v>0</v>
      </c>
      <c r="BZ254" s="70">
        <v>0</v>
      </c>
      <c r="CA254" s="70">
        <v>0</v>
      </c>
      <c r="CB254" s="70">
        <v>0</v>
      </c>
      <c r="CC254" s="70">
        <v>0</v>
      </c>
      <c r="CD254" s="70">
        <v>0</v>
      </c>
    </row>
    <row r="255" spans="1:82">
      <c r="A255" s="70" t="s">
        <v>1946</v>
      </c>
      <c r="B255" s="70">
        <v>220</v>
      </c>
      <c r="C255" s="70">
        <v>16</v>
      </c>
      <c r="D255" s="70">
        <v>13</v>
      </c>
      <c r="E255" s="70">
        <v>2019</v>
      </c>
      <c r="F255" s="70" t="s">
        <v>158</v>
      </c>
      <c r="G255" s="1064" t="s">
        <v>1930</v>
      </c>
      <c r="H255" s="70" t="s">
        <v>1931</v>
      </c>
      <c r="I255" s="148"/>
      <c r="J255" s="71">
        <v>11.489526034313364</v>
      </c>
      <c r="K255" s="71">
        <v>1.8281821841106003</v>
      </c>
      <c r="L255" s="71">
        <v>1.3618723554191603</v>
      </c>
      <c r="M255" s="71">
        <v>58.509245437942759</v>
      </c>
      <c r="N255" s="71">
        <v>69.395033270969734</v>
      </c>
      <c r="O255" s="71">
        <v>41.556254203845029</v>
      </c>
      <c r="P255" s="71">
        <v>21.792095750981421</v>
      </c>
      <c r="Q255" s="71">
        <v>3.55555771946517</v>
      </c>
      <c r="R255" s="71">
        <v>0</v>
      </c>
      <c r="S255" s="71">
        <v>7.7874492160388948</v>
      </c>
      <c r="T255" s="72"/>
      <c r="U255" s="71">
        <v>2065062</v>
      </c>
      <c r="V255" s="71">
        <v>976</v>
      </c>
      <c r="W255" s="71">
        <v>14</v>
      </c>
      <c r="X255" s="71">
        <v>16589</v>
      </c>
      <c r="Y255" s="71">
        <v>30415</v>
      </c>
      <c r="Z255" s="71">
        <v>26017</v>
      </c>
      <c r="AA255" s="71">
        <v>4525</v>
      </c>
      <c r="AB255" s="71">
        <v>57617</v>
      </c>
      <c r="AC255" s="71">
        <v>0</v>
      </c>
      <c r="AD255" s="71">
        <v>7.7874492160388948</v>
      </c>
      <c r="AE255" s="72"/>
      <c r="AF255" s="71">
        <v>17562415.537102729</v>
      </c>
      <c r="AG255" s="71">
        <v>1485657.637169156</v>
      </c>
      <c r="AH255" s="71">
        <v>306704.93377051741</v>
      </c>
      <c r="AI255" s="71">
        <v>94965993.499434605</v>
      </c>
      <c r="AJ255" s="71">
        <v>104686161.3954138</v>
      </c>
      <c r="AK255" s="71">
        <v>0</v>
      </c>
      <c r="AL255" s="71">
        <v>0</v>
      </c>
      <c r="AM255" s="71">
        <v>7847001.6594562232</v>
      </c>
      <c r="AN255" s="71">
        <v>0</v>
      </c>
      <c r="AO255" s="71">
        <v>0</v>
      </c>
      <c r="AP255" s="71">
        <v>226853934.66234705</v>
      </c>
      <c r="AQ255" s="72"/>
      <c r="AR255" s="71">
        <v>703</v>
      </c>
      <c r="AS255" s="71">
        <v>38</v>
      </c>
      <c r="AT255" s="71">
        <v>0</v>
      </c>
      <c r="AU255" s="71">
        <v>0</v>
      </c>
      <c r="AV255" s="71">
        <v>0</v>
      </c>
      <c r="AW255" s="71">
        <v>0</v>
      </c>
      <c r="AX255" s="71"/>
      <c r="AY255" s="72"/>
      <c r="AZ255" s="71">
        <v>2664.1000000000008</v>
      </c>
      <c r="BA255" s="71">
        <v>584.49999999999989</v>
      </c>
      <c r="BB255" s="71">
        <v>0</v>
      </c>
      <c r="BC255" s="71">
        <v>0</v>
      </c>
      <c r="BD255" s="71">
        <v>0</v>
      </c>
      <c r="BE255" s="71">
        <v>0</v>
      </c>
      <c r="BF255" s="71"/>
      <c r="BG255" s="72"/>
      <c r="BH255" s="71">
        <v>0</v>
      </c>
      <c r="BI255" s="71">
        <v>0</v>
      </c>
      <c r="BJ255" s="71">
        <v>5.5830000000000002</v>
      </c>
      <c r="BK255" s="71">
        <v>0</v>
      </c>
      <c r="BL255" s="71">
        <v>9.8889999999999993</v>
      </c>
      <c r="BM255" s="71">
        <v>0</v>
      </c>
      <c r="BN255" s="72"/>
      <c r="BO255" s="71">
        <v>0</v>
      </c>
      <c r="BP255" s="71">
        <v>0</v>
      </c>
      <c r="BQ255" s="71">
        <v>1</v>
      </c>
      <c r="BR255" s="71">
        <v>0</v>
      </c>
      <c r="BS255" s="71">
        <v>2</v>
      </c>
      <c r="BT255" s="71">
        <v>0</v>
      </c>
      <c r="BU255"/>
      <c r="BV255" s="70">
        <v>15.472</v>
      </c>
      <c r="BW255" s="70">
        <v>0</v>
      </c>
      <c r="BX255" s="70">
        <v>0</v>
      </c>
      <c r="BY255" s="70">
        <v>0</v>
      </c>
      <c r="BZ255" s="70">
        <v>0</v>
      </c>
      <c r="CA255" s="70">
        <v>0</v>
      </c>
      <c r="CB255" s="70">
        <v>0</v>
      </c>
      <c r="CC255" s="70">
        <v>0</v>
      </c>
      <c r="CD255" s="70">
        <v>0</v>
      </c>
    </row>
    <row r="256" spans="1:82">
      <c r="A256" s="70" t="s">
        <v>1947</v>
      </c>
      <c r="B256" s="70">
        <v>221</v>
      </c>
      <c r="C256" s="70">
        <v>17</v>
      </c>
      <c r="D256" s="70">
        <v>13</v>
      </c>
      <c r="E256" s="70">
        <v>2020</v>
      </c>
      <c r="F256" s="70" t="s">
        <v>159</v>
      </c>
      <c r="G256" s="70" t="s">
        <v>1930</v>
      </c>
      <c r="H256" s="70" t="s">
        <v>1931</v>
      </c>
      <c r="I256" s="148"/>
      <c r="J256" s="71">
        <v>10.046591616447619</v>
      </c>
      <c r="K256" s="71">
        <v>1.746060962613071</v>
      </c>
      <c r="L256" s="71">
        <v>2.5355929229928171</v>
      </c>
      <c r="M256" s="71">
        <v>51.296804809941513</v>
      </c>
      <c r="N256" s="71">
        <v>69.412398426454729</v>
      </c>
      <c r="O256" s="71">
        <v>36.23562383425493</v>
      </c>
      <c r="P256" s="71">
        <v>20.366663224146475</v>
      </c>
      <c r="Q256" s="71">
        <v>3.3621762910999999</v>
      </c>
      <c r="R256" s="71">
        <v>0</v>
      </c>
      <c r="S256" s="71">
        <v>5.5726035510008307</v>
      </c>
      <c r="T256" s="72"/>
      <c r="U256" s="71">
        <v>1983209</v>
      </c>
      <c r="V256" s="71">
        <v>924</v>
      </c>
      <c r="W256" s="71">
        <v>32</v>
      </c>
      <c r="X256" s="71">
        <v>16665</v>
      </c>
      <c r="Y256" s="71">
        <v>30271</v>
      </c>
      <c r="Z256" s="71">
        <v>25893</v>
      </c>
      <c r="AA256" s="71">
        <v>4495</v>
      </c>
      <c r="AB256" s="71">
        <v>57024</v>
      </c>
      <c r="AC256" s="71">
        <v>0</v>
      </c>
      <c r="AD256" s="71">
        <v>5.5726035510008307</v>
      </c>
      <c r="AE256" s="72"/>
      <c r="AF256" s="71">
        <v>15800022.777552729</v>
      </c>
      <c r="AG256" s="71">
        <v>1335850.4380120982</v>
      </c>
      <c r="AH256" s="71">
        <v>593149.48084000917</v>
      </c>
      <c r="AI256" s="71">
        <v>84551483.729877397</v>
      </c>
      <c r="AJ256" s="71">
        <v>107474223.24438889</v>
      </c>
      <c r="AK256" s="71"/>
      <c r="AL256" s="71"/>
      <c r="AM256" s="71">
        <v>7442265.5498539787</v>
      </c>
      <c r="AN256" s="71"/>
      <c r="AO256" s="71"/>
      <c r="AP256" s="71">
        <v>217196995.22052509</v>
      </c>
      <c r="AQ256" s="72"/>
      <c r="AR256" s="71">
        <v>742</v>
      </c>
      <c r="AS256" s="71">
        <v>38</v>
      </c>
      <c r="AT256" s="71">
        <v>0</v>
      </c>
      <c r="AU256" s="71">
        <v>0</v>
      </c>
      <c r="AV256" s="71">
        <v>0</v>
      </c>
      <c r="AW256" s="71">
        <v>0</v>
      </c>
      <c r="AX256" s="71"/>
      <c r="AY256" s="72"/>
      <c r="AZ256" s="71">
        <v>2848.2000000000021</v>
      </c>
      <c r="BA256" s="71">
        <v>584.49999999999989</v>
      </c>
      <c r="BB256" s="71">
        <v>0</v>
      </c>
      <c r="BC256" s="71">
        <v>0</v>
      </c>
      <c r="BD256" s="71">
        <v>0</v>
      </c>
      <c r="BE256" s="71">
        <v>0</v>
      </c>
      <c r="BF256" s="71"/>
      <c r="BG256" s="72"/>
      <c r="BH256" s="71">
        <v>0</v>
      </c>
      <c r="BI256" s="71">
        <v>0</v>
      </c>
      <c r="BJ256" s="71">
        <v>5.5220000000000002</v>
      </c>
      <c r="BK256" s="71">
        <v>0</v>
      </c>
      <c r="BL256" s="71">
        <v>6.78</v>
      </c>
      <c r="BM256" s="71">
        <v>0</v>
      </c>
      <c r="BN256" s="72"/>
      <c r="BO256" s="71">
        <v>0</v>
      </c>
      <c r="BP256" s="71">
        <v>0</v>
      </c>
      <c r="BQ256" s="71">
        <v>1</v>
      </c>
      <c r="BR256" s="71">
        <v>0</v>
      </c>
      <c r="BS256" s="71">
        <v>2</v>
      </c>
      <c r="BT256" s="71">
        <v>0</v>
      </c>
      <c r="BU256"/>
      <c r="BV256" s="70">
        <v>12.302</v>
      </c>
      <c r="BW256" s="70">
        <v>0</v>
      </c>
      <c r="BX256" s="70">
        <v>0</v>
      </c>
      <c r="BY256" s="70">
        <v>0</v>
      </c>
      <c r="BZ256" s="70">
        <v>0</v>
      </c>
      <c r="CA256" s="70">
        <v>0</v>
      </c>
      <c r="CB256" s="70">
        <v>0</v>
      </c>
      <c r="CC256" s="70">
        <v>0</v>
      </c>
      <c r="CD256" s="70">
        <v>0</v>
      </c>
    </row>
    <row r="257" spans="1:82">
      <c r="A257" s="70" t="s">
        <v>1948</v>
      </c>
      <c r="B257" s="70">
        <v>221</v>
      </c>
      <c r="C257" s="70">
        <v>18</v>
      </c>
      <c r="D257" s="70">
        <v>13</v>
      </c>
      <c r="E257" s="70">
        <v>2021</v>
      </c>
      <c r="F257" s="70" t="s">
        <v>160</v>
      </c>
      <c r="G257" s="70" t="s">
        <v>1930</v>
      </c>
      <c r="H257" s="70" t="s">
        <v>1931</v>
      </c>
      <c r="I257" s="148"/>
      <c r="J257" s="71">
        <v>10.030088618944115</v>
      </c>
      <c r="K257" s="71">
        <v>1.9998441483488973</v>
      </c>
      <c r="L257" s="71">
        <v>2.7254110707780375</v>
      </c>
      <c r="M257" s="71">
        <v>56.107010693724305</v>
      </c>
      <c r="N257" s="71">
        <v>69.539680023298871</v>
      </c>
      <c r="O257" s="71">
        <v>34.974638125283725</v>
      </c>
      <c r="P257" s="71">
        <v>20.970150486046922</v>
      </c>
      <c r="Q257" s="71">
        <v>3.2856760816833099</v>
      </c>
      <c r="R257" s="71">
        <v>0</v>
      </c>
      <c r="S257" s="71">
        <v>6.4727245734912451</v>
      </c>
      <c r="T257" s="72"/>
      <c r="U257" s="71">
        <v>1953257</v>
      </c>
      <c r="V257" s="71">
        <v>924</v>
      </c>
      <c r="W257" s="71">
        <v>32</v>
      </c>
      <c r="X257" s="71">
        <v>16665</v>
      </c>
      <c r="Y257" s="71">
        <v>30086</v>
      </c>
      <c r="Z257" s="71">
        <v>25733</v>
      </c>
      <c r="AA257" s="71">
        <v>4513</v>
      </c>
      <c r="AB257" s="71">
        <v>56274</v>
      </c>
      <c r="AC257" s="71">
        <v>0</v>
      </c>
      <c r="AD257" s="71">
        <v>6.4727245734912451</v>
      </c>
      <c r="AE257" s="72"/>
      <c r="AF257" s="71">
        <v>15517030.825240526</v>
      </c>
      <c r="AG257" s="71">
        <v>1533274.3693350963</v>
      </c>
      <c r="AH257" s="71">
        <v>606619.50072678039</v>
      </c>
      <c r="AI257" s="71">
        <v>91408205.239831582</v>
      </c>
      <c r="AJ257" s="71">
        <v>102951755.9957833</v>
      </c>
      <c r="AK257" s="71">
        <v>0</v>
      </c>
      <c r="AL257" s="71">
        <v>0</v>
      </c>
      <c r="AM257" s="71">
        <v>7386744.0224963017</v>
      </c>
      <c r="AN257" s="71">
        <v>0</v>
      </c>
      <c r="AO257" s="71">
        <v>0</v>
      </c>
      <c r="AP257" s="71">
        <v>219403629.95341361</v>
      </c>
      <c r="AQ257" s="72"/>
      <c r="AR257" s="71">
        <v>766</v>
      </c>
      <c r="AS257" s="71">
        <v>38</v>
      </c>
      <c r="AT257" s="71">
        <v>0</v>
      </c>
      <c r="AU257" s="71">
        <v>0</v>
      </c>
      <c r="AV257" s="71">
        <v>0</v>
      </c>
      <c r="AW257" s="71">
        <v>0</v>
      </c>
      <c r="AX257" s="71"/>
      <c r="AY257" s="72"/>
      <c r="AZ257" s="71">
        <v>2953.7000000000021</v>
      </c>
      <c r="BA257" s="71">
        <v>584.49999999999989</v>
      </c>
      <c r="BB257" s="71">
        <v>0</v>
      </c>
      <c r="BC257" s="71">
        <v>0</v>
      </c>
      <c r="BD257" s="71">
        <v>0</v>
      </c>
      <c r="BE257" s="71">
        <v>0</v>
      </c>
      <c r="BF257" s="71"/>
      <c r="BG257" s="72"/>
      <c r="BH257" s="71">
        <v>0</v>
      </c>
      <c r="BI257" s="71">
        <v>0</v>
      </c>
      <c r="BJ257" s="71">
        <v>5.2430000000000003</v>
      </c>
      <c r="BK257" s="71">
        <v>0</v>
      </c>
      <c r="BL257" s="71">
        <v>4.3499999999999996</v>
      </c>
      <c r="BM257" s="71">
        <v>0</v>
      </c>
      <c r="BN257" s="72"/>
      <c r="BO257" s="71">
        <v>0</v>
      </c>
      <c r="BP257" s="71">
        <v>0</v>
      </c>
      <c r="BQ257" s="71">
        <v>1</v>
      </c>
      <c r="BR257" s="71">
        <v>0</v>
      </c>
      <c r="BS257" s="71">
        <v>2</v>
      </c>
      <c r="BT257" s="71">
        <v>0</v>
      </c>
      <c r="BU257"/>
      <c r="BV257" s="70">
        <v>9.593</v>
      </c>
      <c r="BW257" s="70">
        <v>0</v>
      </c>
      <c r="BX257" s="70">
        <v>0</v>
      </c>
      <c r="BY257" s="70">
        <v>0</v>
      </c>
      <c r="BZ257" s="70">
        <v>0</v>
      </c>
      <c r="CA257" s="70">
        <v>0</v>
      </c>
      <c r="CB257" s="70">
        <v>0</v>
      </c>
      <c r="CC257" s="70">
        <v>0</v>
      </c>
      <c r="CD257" s="70">
        <v>0</v>
      </c>
    </row>
    <row r="258" spans="1:82">
      <c r="A258" s="70" t="s">
        <v>1949</v>
      </c>
      <c r="B258" s="70">
        <v>221</v>
      </c>
      <c r="C258" s="70">
        <v>19</v>
      </c>
      <c r="D258" s="70">
        <v>13</v>
      </c>
      <c r="E258" s="70">
        <v>2022</v>
      </c>
      <c r="F258" s="70" t="s">
        <v>161</v>
      </c>
      <c r="G258" s="70" t="s">
        <v>1930</v>
      </c>
      <c r="H258" s="70" t="s">
        <v>1931</v>
      </c>
      <c r="I258" s="148"/>
      <c r="J258" s="71">
        <v>8.3886910742639902</v>
      </c>
      <c r="K258" s="71">
        <v>1.8876603208301386</v>
      </c>
      <c r="L258" s="71">
        <v>2.3891064930500847</v>
      </c>
      <c r="M258" s="71">
        <v>55.234307590420478</v>
      </c>
      <c r="N258" s="71">
        <v>71.460256081519702</v>
      </c>
      <c r="O258" s="71">
        <v>37.320489445891994</v>
      </c>
      <c r="P258" s="71">
        <v>20.30743306958195</v>
      </c>
      <c r="Q258" s="71">
        <v>3.3085440187406427</v>
      </c>
      <c r="R258" s="71">
        <v>0</v>
      </c>
      <c r="S258" s="71">
        <v>5.7224151723549879</v>
      </c>
      <c r="T258" s="72"/>
      <c r="U258" s="71">
        <v>1964132</v>
      </c>
      <c r="V258" s="71">
        <v>924</v>
      </c>
      <c r="W258" s="71">
        <v>32</v>
      </c>
      <c r="X258" s="71">
        <v>16665</v>
      </c>
      <c r="Y258" s="71">
        <v>30380</v>
      </c>
      <c r="Z258" s="71">
        <v>26089</v>
      </c>
      <c r="AA258" s="71">
        <v>4437</v>
      </c>
      <c r="AB258" s="71">
        <v>56201</v>
      </c>
      <c r="AC258" s="71">
        <v>0</v>
      </c>
      <c r="AD258" s="71">
        <v>5.7224151723549879</v>
      </c>
      <c r="AE258" s="72"/>
      <c r="AF258" s="71">
        <v>12680141.490778729</v>
      </c>
      <c r="AG258" s="71">
        <v>1549418.3788153175</v>
      </c>
      <c r="AH258" s="71">
        <v>604547.6453578287</v>
      </c>
      <c r="AI258" s="71">
        <v>88917825.102274299</v>
      </c>
      <c r="AJ258" s="71">
        <v>110996925.91265282</v>
      </c>
      <c r="AK258" s="71">
        <v>0</v>
      </c>
      <c r="AL258" s="71">
        <v>0</v>
      </c>
      <c r="AM258" s="71">
        <v>7257083.0729743019</v>
      </c>
      <c r="AN258" s="71">
        <v>0</v>
      </c>
      <c r="AO258" s="71">
        <v>0</v>
      </c>
      <c r="AP258" s="71">
        <v>222005941.60285327</v>
      </c>
      <c r="AQ258" s="72"/>
      <c r="AR258" s="71">
        <v>826</v>
      </c>
      <c r="AS258" s="71">
        <v>38</v>
      </c>
      <c r="AT258" s="71">
        <v>0</v>
      </c>
      <c r="AU258" s="71">
        <v>0</v>
      </c>
      <c r="AV258" s="71">
        <v>0</v>
      </c>
      <c r="AW258" s="71">
        <v>0</v>
      </c>
      <c r="AX258" s="71"/>
      <c r="AY258" s="72"/>
      <c r="AZ258" s="71">
        <v>3259.6000000000031</v>
      </c>
      <c r="BA258" s="71">
        <v>584.49999999999989</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1950</v>
      </c>
      <c r="B259" s="70">
        <v>221</v>
      </c>
      <c r="C259" s="70">
        <v>20</v>
      </c>
      <c r="D259" s="70">
        <v>13</v>
      </c>
      <c r="E259" s="70">
        <v>2023</v>
      </c>
      <c r="F259" s="70" t="s">
        <v>1539</v>
      </c>
      <c r="G259" s="70" t="s">
        <v>1930</v>
      </c>
      <c r="H259" s="70" t="s">
        <v>1931</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891</v>
      </c>
      <c r="AS259" s="71">
        <v>39</v>
      </c>
      <c r="AT259" s="71">
        <v>0</v>
      </c>
      <c r="AU259" s="71">
        <v>0</v>
      </c>
      <c r="AV259" s="71">
        <v>0</v>
      </c>
      <c r="AW259" s="71">
        <v>0</v>
      </c>
      <c r="AX259" s="71"/>
      <c r="AY259" s="72"/>
      <c r="AZ259" s="71">
        <v>3567.1000000000045</v>
      </c>
      <c r="BA259" s="71">
        <v>595.69999999999993</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1951</v>
      </c>
      <c r="B260" s="70">
        <v>221</v>
      </c>
      <c r="C260" s="70">
        <v>21</v>
      </c>
      <c r="D260" s="70">
        <v>13</v>
      </c>
      <c r="E260" s="70">
        <v>2024</v>
      </c>
      <c r="F260" s="70" t="s">
        <v>1554</v>
      </c>
      <c r="G260" s="70" t="s">
        <v>1930</v>
      </c>
      <c r="H260" s="70" t="s">
        <v>1931</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1952</v>
      </c>
      <c r="B261" s="70">
        <v>256</v>
      </c>
      <c r="C261" s="70">
        <v>1</v>
      </c>
      <c r="D261" s="70">
        <v>16</v>
      </c>
      <c r="E261" s="70">
        <v>1990</v>
      </c>
      <c r="F261" s="70" t="s">
        <v>787</v>
      </c>
      <c r="G261" s="70" t="s">
        <v>1953</v>
      </c>
      <c r="H261" s="70" t="s">
        <v>1954</v>
      </c>
      <c r="I261" s="148"/>
      <c r="J261" s="71">
        <v>411.27459696211753</v>
      </c>
      <c r="K261" s="71">
        <v>3.5592720379388281</v>
      </c>
      <c r="L261" s="71">
        <v>0</v>
      </c>
      <c r="M261" s="71">
        <v>33.106523022657242</v>
      </c>
      <c r="N261" s="71">
        <v>53.359663988360552</v>
      </c>
      <c r="O261" s="71">
        <v>36.334974734214804</v>
      </c>
      <c r="P261" s="71">
        <v>31.17238135010324</v>
      </c>
      <c r="Q261" s="71">
        <v>4.0085958792867897</v>
      </c>
      <c r="R261" s="71">
        <v>49.39554903636504</v>
      </c>
      <c r="S261" s="71">
        <v>6.9099845410438316</v>
      </c>
      <c r="T261" s="72"/>
      <c r="U261" s="71">
        <v>60068099</v>
      </c>
      <c r="V261" s="71">
        <v>1736</v>
      </c>
      <c r="W261" s="71">
        <v>0</v>
      </c>
      <c r="X261" s="71">
        <v>14910</v>
      </c>
      <c r="Y261" s="71">
        <v>21609</v>
      </c>
      <c r="Z261" s="71">
        <v>14945</v>
      </c>
      <c r="AA261" s="71">
        <v>7569</v>
      </c>
      <c r="AB261" s="71">
        <v>65086</v>
      </c>
      <c r="AC261" s="71">
        <v>8555398</v>
      </c>
      <c r="AD261" s="71">
        <v>6.9099845410438316</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1955</v>
      </c>
      <c r="B262" s="70">
        <v>257</v>
      </c>
      <c r="C262" s="70">
        <v>2</v>
      </c>
      <c r="D262" s="70">
        <v>16</v>
      </c>
      <c r="E262" s="70">
        <v>2005</v>
      </c>
      <c r="F262" s="70" t="s">
        <v>789</v>
      </c>
      <c r="G262" s="70" t="s">
        <v>1953</v>
      </c>
      <c r="H262" s="70" t="s">
        <v>1954</v>
      </c>
      <c r="I262" s="148"/>
      <c r="J262" s="71">
        <v>650.34144620754637</v>
      </c>
      <c r="K262" s="71">
        <v>3.519822391345218</v>
      </c>
      <c r="L262" s="71">
        <v>0</v>
      </c>
      <c r="M262" s="71">
        <v>57.924002179259432</v>
      </c>
      <c r="N262" s="71">
        <v>65.796783479818984</v>
      </c>
      <c r="O262" s="71">
        <v>44.379215278846132</v>
      </c>
      <c r="P262" s="71">
        <v>29.92054787280362</v>
      </c>
      <c r="Q262" s="71">
        <v>3.5870571012378698</v>
      </c>
      <c r="R262" s="71">
        <v>59.631565682996353</v>
      </c>
      <c r="S262" s="71">
        <v>5.5229749991119572</v>
      </c>
      <c r="T262" s="72"/>
      <c r="U262" s="71">
        <v>68455091</v>
      </c>
      <c r="V262" s="71">
        <v>1936</v>
      </c>
      <c r="W262" s="71">
        <v>0</v>
      </c>
      <c r="X262" s="71">
        <v>13780</v>
      </c>
      <c r="Y262" s="71">
        <v>23931</v>
      </c>
      <c r="Z262" s="71">
        <v>21123</v>
      </c>
      <c r="AA262" s="71">
        <v>5950</v>
      </c>
      <c r="AB262" s="71">
        <v>60886</v>
      </c>
      <c r="AC262" s="71">
        <v>10544607.66666667</v>
      </c>
      <c r="AD262" s="71">
        <v>5.5229749991119572</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1956</v>
      </c>
      <c r="B263" s="70">
        <v>258</v>
      </c>
      <c r="C263" s="70">
        <v>3</v>
      </c>
      <c r="D263" s="70">
        <v>16</v>
      </c>
      <c r="E263" s="70">
        <v>2006</v>
      </c>
      <c r="F263" s="70" t="s">
        <v>790</v>
      </c>
      <c r="G263" s="70" t="s">
        <v>1953</v>
      </c>
      <c r="H263" s="70" t="s">
        <v>1954</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1957</v>
      </c>
      <c r="B264" s="70">
        <v>259</v>
      </c>
      <c r="C264" s="70">
        <v>4</v>
      </c>
      <c r="D264" s="70">
        <v>16</v>
      </c>
      <c r="E264" s="70">
        <v>2007</v>
      </c>
      <c r="F264" s="70" t="s">
        <v>791</v>
      </c>
      <c r="G264" s="70" t="s">
        <v>1953</v>
      </c>
      <c r="H264" s="70" t="s">
        <v>1954</v>
      </c>
      <c r="I264" s="148"/>
      <c r="J264" s="71">
        <v>420.85122392735309</v>
      </c>
      <c r="K264" s="71">
        <v>3.1279947242448451</v>
      </c>
      <c r="L264" s="71">
        <v>0</v>
      </c>
      <c r="M264" s="71">
        <v>54.471019741823874</v>
      </c>
      <c r="N264" s="71">
        <v>68.798411828063365</v>
      </c>
      <c r="O264" s="71">
        <v>42.434054220227857</v>
      </c>
      <c r="P264" s="71">
        <v>29.015141013823389</v>
      </c>
      <c r="Q264" s="71">
        <v>3.74988336787486</v>
      </c>
      <c r="R264" s="71">
        <v>60.441426410295612</v>
      </c>
      <c r="S264" s="71">
        <v>14.74599090455354</v>
      </c>
      <c r="T264" s="72"/>
      <c r="U264" s="71">
        <v>49942880</v>
      </c>
      <c r="V264" s="71">
        <v>1675</v>
      </c>
      <c r="W264" s="71">
        <v>0</v>
      </c>
      <c r="X264" s="71">
        <v>14973</v>
      </c>
      <c r="Y264" s="71">
        <v>24090</v>
      </c>
      <c r="Z264" s="71">
        <v>20996</v>
      </c>
      <c r="AA264" s="71">
        <v>5682</v>
      </c>
      <c r="AB264" s="71">
        <v>60284</v>
      </c>
      <c r="AC264" s="71">
        <v>10994475.66666667</v>
      </c>
      <c r="AD264" s="71">
        <v>14.74599090455354</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1958</v>
      </c>
      <c r="B265" s="70">
        <v>260</v>
      </c>
      <c r="C265" s="70">
        <v>5</v>
      </c>
      <c r="D265" s="70">
        <v>16</v>
      </c>
      <c r="E265" s="70">
        <v>2008</v>
      </c>
      <c r="F265" s="70" t="s">
        <v>792</v>
      </c>
      <c r="G265" s="70" t="s">
        <v>1953</v>
      </c>
      <c r="H265" s="70" t="s">
        <v>1954</v>
      </c>
      <c r="I265" s="148"/>
      <c r="J265" s="71">
        <v>438.72852134171433</v>
      </c>
      <c r="K265" s="71">
        <v>2.346775006453131</v>
      </c>
      <c r="L265" s="71">
        <v>0</v>
      </c>
      <c r="M265" s="71">
        <v>57.174567046565578</v>
      </c>
      <c r="N265" s="71">
        <v>66.31419698540644</v>
      </c>
      <c r="O265" s="71">
        <v>40.922951339161898</v>
      </c>
      <c r="P265" s="71">
        <v>28.727039875982101</v>
      </c>
      <c r="Q265" s="71">
        <v>3.6726806248447201</v>
      </c>
      <c r="R265" s="71">
        <v>60.883040549635353</v>
      </c>
      <c r="S265" s="71">
        <v>11.18577835067194</v>
      </c>
      <c r="T265" s="72"/>
      <c r="U265" s="71">
        <v>55286173</v>
      </c>
      <c r="V265" s="71">
        <v>1675</v>
      </c>
      <c r="W265" s="71">
        <v>0</v>
      </c>
      <c r="X265" s="71">
        <v>14973</v>
      </c>
      <c r="Y265" s="71">
        <v>24181</v>
      </c>
      <c r="Z265" s="71">
        <v>20959</v>
      </c>
      <c r="AA265" s="71">
        <v>5632</v>
      </c>
      <c r="AB265" s="71">
        <v>60014</v>
      </c>
      <c r="AC265" s="71">
        <v>11499968.66666667</v>
      </c>
      <c r="AD265" s="71">
        <v>11.18577835067194</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1959</v>
      </c>
      <c r="B266" s="70">
        <v>261</v>
      </c>
      <c r="C266" s="70">
        <v>6</v>
      </c>
      <c r="D266" s="70">
        <v>16</v>
      </c>
      <c r="E266" s="70">
        <v>2009</v>
      </c>
      <c r="F266" s="70" t="s">
        <v>176</v>
      </c>
      <c r="G266" s="70" t="s">
        <v>1953</v>
      </c>
      <c r="H266" s="70" t="s">
        <v>1954</v>
      </c>
      <c r="I266" s="148"/>
      <c r="J266" s="71">
        <v>311.0344055201877</v>
      </c>
      <c r="K266" s="71">
        <v>2.037935388124855</v>
      </c>
      <c r="L266" s="71">
        <v>9.3780574357815838E-2</v>
      </c>
      <c r="M266" s="71">
        <v>49.985354863307492</v>
      </c>
      <c r="N266" s="71">
        <v>54.323562428295183</v>
      </c>
      <c r="O266" s="71">
        <v>41.216604000079563</v>
      </c>
      <c r="P266" s="71">
        <v>27.03337387525999</v>
      </c>
      <c r="Q266" s="71">
        <v>3.48670670594956</v>
      </c>
      <c r="R266" s="71">
        <v>55.987856361323317</v>
      </c>
      <c r="S266" s="71">
        <v>9.8792465747986586</v>
      </c>
      <c r="T266" s="72"/>
      <c r="U266" s="71">
        <v>40741086</v>
      </c>
      <c r="V266" s="71">
        <v>1759</v>
      </c>
      <c r="W266" s="71">
        <v>2</v>
      </c>
      <c r="X266" s="71">
        <v>16296</v>
      </c>
      <c r="Y266" s="71">
        <v>24352</v>
      </c>
      <c r="Z266" s="71">
        <v>20836</v>
      </c>
      <c r="AA266" s="71">
        <v>5441</v>
      </c>
      <c r="AB266" s="71">
        <v>59809</v>
      </c>
      <c r="AC266" s="71">
        <v>10317087.66666667</v>
      </c>
      <c r="AD266" s="71">
        <v>9.8792465747986586</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1755.43</v>
      </c>
      <c r="BK266" s="71">
        <v>62.222000000000001</v>
      </c>
      <c r="BL266" s="71">
        <v>0</v>
      </c>
      <c r="BM266" s="71">
        <v>0</v>
      </c>
      <c r="BN266" s="72"/>
      <c r="BO266" s="71">
        <v>0</v>
      </c>
      <c r="BP266" s="71">
        <v>0</v>
      </c>
      <c r="BQ266" s="71">
        <v>5</v>
      </c>
      <c r="BR266" s="71">
        <v>2</v>
      </c>
      <c r="BS266" s="71">
        <v>0</v>
      </c>
      <c r="BT266" s="71">
        <v>0</v>
      </c>
      <c r="BU266"/>
      <c r="BV266" s="70">
        <v>1752.885</v>
      </c>
      <c r="BW266" s="70">
        <v>0</v>
      </c>
      <c r="BX266" s="70">
        <v>64.766999999999996</v>
      </c>
      <c r="BY266" s="70">
        <v>0</v>
      </c>
      <c r="BZ266" s="70">
        <v>0</v>
      </c>
      <c r="CA266" s="70">
        <v>0</v>
      </c>
      <c r="CB266" s="70">
        <v>0</v>
      </c>
      <c r="CC266" s="70">
        <v>0</v>
      </c>
      <c r="CD266" s="70">
        <v>0</v>
      </c>
    </row>
    <row r="267" spans="1:82">
      <c r="A267" s="70" t="s">
        <v>1960</v>
      </c>
      <c r="B267" s="70">
        <v>262</v>
      </c>
      <c r="C267" s="70">
        <v>7</v>
      </c>
      <c r="D267" s="70">
        <v>16</v>
      </c>
      <c r="E267" s="70">
        <v>2010</v>
      </c>
      <c r="F267" s="70" t="s">
        <v>177</v>
      </c>
      <c r="G267" s="70" t="s">
        <v>1953</v>
      </c>
      <c r="H267" s="70" t="s">
        <v>1954</v>
      </c>
      <c r="I267" s="148"/>
      <c r="J267" s="71">
        <v>651.67697932115129</v>
      </c>
      <c r="K267" s="71">
        <v>2.2206159689591161</v>
      </c>
      <c r="L267" s="71">
        <v>8.8959020401111893E-2</v>
      </c>
      <c r="M267" s="71">
        <v>53.957787595155168</v>
      </c>
      <c r="N267" s="71">
        <v>63.109735617783841</v>
      </c>
      <c r="O267" s="71">
        <v>41.008243618678627</v>
      </c>
      <c r="P267" s="71">
        <v>26.966527484837439</v>
      </c>
      <c r="Q267" s="71">
        <v>3.6250898010888899</v>
      </c>
      <c r="R267" s="71">
        <v>51.120353387686642</v>
      </c>
      <c r="S267" s="71">
        <v>11.365752923344999</v>
      </c>
      <c r="T267" s="72"/>
      <c r="U267" s="71">
        <v>86061740</v>
      </c>
      <c r="V267" s="71">
        <v>1759</v>
      </c>
      <c r="W267" s="71">
        <v>2</v>
      </c>
      <c r="X267" s="71">
        <v>16296</v>
      </c>
      <c r="Y267" s="71">
        <v>24496</v>
      </c>
      <c r="Z267" s="71">
        <v>20827</v>
      </c>
      <c r="AA267" s="71">
        <v>5292</v>
      </c>
      <c r="AB267" s="71">
        <v>59585</v>
      </c>
      <c r="AC267" s="71">
        <v>8927074</v>
      </c>
      <c r="AD267" s="71">
        <v>11.365752923344999</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1650.6279999999999</v>
      </c>
      <c r="BK267" s="71">
        <v>367.99</v>
      </c>
      <c r="BL267" s="71">
        <v>0</v>
      </c>
      <c r="BM267" s="71">
        <v>0</v>
      </c>
      <c r="BN267" s="72"/>
      <c r="BO267" s="71">
        <v>0</v>
      </c>
      <c r="BP267" s="71">
        <v>0</v>
      </c>
      <c r="BQ267" s="71">
        <v>5</v>
      </c>
      <c r="BR267" s="71">
        <v>3</v>
      </c>
      <c r="BS267" s="71">
        <v>0</v>
      </c>
      <c r="BT267" s="71">
        <v>0</v>
      </c>
      <c r="BU267"/>
      <c r="BV267" s="70">
        <v>1938.3889999999999</v>
      </c>
      <c r="BW267" s="70">
        <v>0</v>
      </c>
      <c r="BX267" s="70">
        <v>80.228999999999999</v>
      </c>
      <c r="BY267" s="70">
        <v>0</v>
      </c>
      <c r="BZ267" s="70">
        <v>0</v>
      </c>
      <c r="CA267" s="70">
        <v>0</v>
      </c>
      <c r="CB267" s="70">
        <v>0</v>
      </c>
      <c r="CC267" s="70">
        <v>0</v>
      </c>
      <c r="CD267" s="70">
        <v>0</v>
      </c>
    </row>
    <row r="268" spans="1:82">
      <c r="A268" s="70" t="s">
        <v>1961</v>
      </c>
      <c r="B268" s="70">
        <v>263</v>
      </c>
      <c r="C268" s="70">
        <v>8</v>
      </c>
      <c r="D268" s="70">
        <v>16</v>
      </c>
      <c r="E268" s="70">
        <v>2011</v>
      </c>
      <c r="F268" s="70" t="s">
        <v>178</v>
      </c>
      <c r="G268" s="70" t="s">
        <v>1953</v>
      </c>
      <c r="H268" s="70" t="s">
        <v>1954</v>
      </c>
      <c r="I268" s="148"/>
      <c r="J268" s="71">
        <v>746.01769905316905</v>
      </c>
      <c r="K268" s="71">
        <v>3.53401735339179</v>
      </c>
      <c r="L268" s="71">
        <v>7.8265816369065835E-2</v>
      </c>
      <c r="M268" s="71">
        <v>68.815270719417811</v>
      </c>
      <c r="N268" s="71">
        <v>77.385835018767423</v>
      </c>
      <c r="O268" s="71">
        <v>40.440769067201842</v>
      </c>
      <c r="P268" s="71">
        <v>26.528681934453683</v>
      </c>
      <c r="Q268" s="71">
        <v>4.1388313944535904</v>
      </c>
      <c r="R268" s="71">
        <v>50.269883390336886</v>
      </c>
      <c r="S268" s="71">
        <v>11.39819893183952</v>
      </c>
      <c r="T268" s="72"/>
      <c r="U268" s="71">
        <v>89185815</v>
      </c>
      <c r="V268" s="71">
        <v>1759</v>
      </c>
      <c r="W268" s="71">
        <v>2</v>
      </c>
      <c r="X268" s="71">
        <v>16296</v>
      </c>
      <c r="Y268" s="71">
        <v>24490</v>
      </c>
      <c r="Z268" s="71">
        <v>20985</v>
      </c>
      <c r="AA268" s="71">
        <v>5361</v>
      </c>
      <c r="AB268" s="71">
        <v>58977</v>
      </c>
      <c r="AC268" s="71">
        <v>8764039</v>
      </c>
      <c r="AD268" s="71">
        <v>11.39819893183952</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1699.883</v>
      </c>
      <c r="BK268" s="71">
        <v>626.64599999999996</v>
      </c>
      <c r="BL268" s="71">
        <v>0</v>
      </c>
      <c r="BM268" s="71">
        <v>0</v>
      </c>
      <c r="BN268" s="72"/>
      <c r="BO268" s="71">
        <v>0</v>
      </c>
      <c r="BP268" s="71">
        <v>0</v>
      </c>
      <c r="BQ268" s="71">
        <v>6</v>
      </c>
      <c r="BR268" s="71">
        <v>3</v>
      </c>
      <c r="BS268" s="71">
        <v>0</v>
      </c>
      <c r="BT268" s="71">
        <v>0</v>
      </c>
      <c r="BU268"/>
      <c r="BV268" s="70">
        <v>2255.41</v>
      </c>
      <c r="BW268" s="70">
        <v>0</v>
      </c>
      <c r="BX268" s="70">
        <v>65.325000000000003</v>
      </c>
      <c r="BY268" s="70">
        <v>0</v>
      </c>
      <c r="BZ268" s="70">
        <v>5.7939999999999996</v>
      </c>
      <c r="CA268" s="70">
        <v>0</v>
      </c>
      <c r="CB268" s="70">
        <v>0</v>
      </c>
      <c r="CC268" s="70">
        <v>0</v>
      </c>
      <c r="CD268" s="70">
        <v>0</v>
      </c>
    </row>
    <row r="269" spans="1:82">
      <c r="A269" s="70" t="s">
        <v>1962</v>
      </c>
      <c r="B269" s="70">
        <v>264</v>
      </c>
      <c r="C269" s="70">
        <v>9</v>
      </c>
      <c r="D269" s="70">
        <v>16</v>
      </c>
      <c r="E269" s="70">
        <v>2012</v>
      </c>
      <c r="F269" s="70" t="s">
        <v>179</v>
      </c>
      <c r="G269" s="70" t="s">
        <v>1953</v>
      </c>
      <c r="H269" s="70" t="s">
        <v>1954</v>
      </c>
      <c r="I269" s="148"/>
      <c r="J269" s="71">
        <v>821.96382632460643</v>
      </c>
      <c r="K269" s="71">
        <v>3.436627559694144</v>
      </c>
      <c r="L269" s="71">
        <v>7.7951709750614218E-2</v>
      </c>
      <c r="M269" s="71">
        <v>76.969456548637169</v>
      </c>
      <c r="N269" s="71">
        <v>82.052770534324978</v>
      </c>
      <c r="O269" s="71">
        <v>40.250635952102471</v>
      </c>
      <c r="P269" s="71">
        <v>27.102629005067321</v>
      </c>
      <c r="Q269" s="71">
        <v>4.5020941285946501</v>
      </c>
      <c r="R269" s="71">
        <v>56.672849676417989</v>
      </c>
      <c r="S269" s="71">
        <v>8.2398303504218315</v>
      </c>
      <c r="T269" s="72"/>
      <c r="U269" s="71">
        <v>95540891</v>
      </c>
      <c r="V269" s="71">
        <v>1759</v>
      </c>
      <c r="W269" s="71">
        <v>2</v>
      </c>
      <c r="X269" s="71">
        <v>16296</v>
      </c>
      <c r="Y269" s="71">
        <v>24733</v>
      </c>
      <c r="Z269" s="71">
        <v>21052</v>
      </c>
      <c r="AA269" s="71">
        <v>5446</v>
      </c>
      <c r="AB269" s="71">
        <v>59047</v>
      </c>
      <c r="AC269" s="71">
        <v>9624422</v>
      </c>
      <c r="AD269" s="71">
        <v>8.2398303504218315</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1612.501</v>
      </c>
      <c r="BK269" s="71">
        <v>646.21400000000006</v>
      </c>
      <c r="BL269" s="71">
        <v>0</v>
      </c>
      <c r="BM269" s="71">
        <v>0</v>
      </c>
      <c r="BN269" s="72"/>
      <c r="BO269" s="71">
        <v>0</v>
      </c>
      <c r="BP269" s="71">
        <v>0</v>
      </c>
      <c r="BQ269" s="71">
        <v>6</v>
      </c>
      <c r="BR269" s="71">
        <v>3</v>
      </c>
      <c r="BS269" s="71">
        <v>0</v>
      </c>
      <c r="BT269" s="71">
        <v>0</v>
      </c>
      <c r="BU269"/>
      <c r="BV269" s="70">
        <v>2166.2820000000002</v>
      </c>
      <c r="BW269" s="70">
        <v>0</v>
      </c>
      <c r="BX269" s="70">
        <v>87.242999999999995</v>
      </c>
      <c r="BY269" s="70">
        <v>0</v>
      </c>
      <c r="BZ269" s="70">
        <v>5.19</v>
      </c>
      <c r="CA269" s="70">
        <v>0</v>
      </c>
      <c r="CB269" s="70">
        <v>0</v>
      </c>
      <c r="CC269" s="70">
        <v>0</v>
      </c>
      <c r="CD269" s="70">
        <v>0</v>
      </c>
    </row>
    <row r="270" spans="1:82">
      <c r="A270" s="70" t="s">
        <v>1963</v>
      </c>
      <c r="B270" s="70">
        <v>265</v>
      </c>
      <c r="C270" s="70">
        <v>10</v>
      </c>
      <c r="D270" s="70">
        <v>16</v>
      </c>
      <c r="E270" s="70">
        <v>2013</v>
      </c>
      <c r="F270" s="70" t="s">
        <v>180</v>
      </c>
      <c r="G270" s="70" t="s">
        <v>1953</v>
      </c>
      <c r="H270" s="70" t="s">
        <v>1954</v>
      </c>
      <c r="I270" s="148"/>
      <c r="J270" s="71">
        <v>847.3603101925072</v>
      </c>
      <c r="K270" s="71">
        <v>2.9139313358442638</v>
      </c>
      <c r="L270" s="71">
        <v>6.91596333764634E-2</v>
      </c>
      <c r="M270" s="71">
        <v>77.525533270508618</v>
      </c>
      <c r="N270" s="71">
        <v>82.173133431885446</v>
      </c>
      <c r="O270" s="71">
        <v>38.574253718560911</v>
      </c>
      <c r="P270" s="71">
        <v>27.689302207935473</v>
      </c>
      <c r="Q270" s="71">
        <v>4.5551976310829101</v>
      </c>
      <c r="R270" s="71">
        <v>57.473684351549522</v>
      </c>
      <c r="S270" s="71">
        <v>7.9315941638556193</v>
      </c>
      <c r="T270" s="72"/>
      <c r="U270" s="71">
        <v>97398232</v>
      </c>
      <c r="V270" s="71">
        <v>1759</v>
      </c>
      <c r="W270" s="71">
        <v>2</v>
      </c>
      <c r="X270" s="71">
        <v>16296</v>
      </c>
      <c r="Y270" s="71">
        <v>24816</v>
      </c>
      <c r="Z270" s="71">
        <v>21076</v>
      </c>
      <c r="AA270" s="71">
        <v>5543</v>
      </c>
      <c r="AB270" s="71">
        <v>58887</v>
      </c>
      <c r="AC270" s="71">
        <v>9527516.666666666</v>
      </c>
      <c r="AD270" s="71">
        <v>7.9315941638556193</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1632.3710000000001</v>
      </c>
      <c r="BK270" s="71">
        <v>643.51700000000005</v>
      </c>
      <c r="BL270" s="71">
        <v>0</v>
      </c>
      <c r="BM270" s="71">
        <v>0</v>
      </c>
      <c r="BN270" s="72"/>
      <c r="BO270" s="71">
        <v>0</v>
      </c>
      <c r="BP270" s="71">
        <v>0</v>
      </c>
      <c r="BQ270" s="71">
        <v>6</v>
      </c>
      <c r="BR270" s="71">
        <v>3</v>
      </c>
      <c r="BS270" s="71">
        <v>0</v>
      </c>
      <c r="BT270" s="71">
        <v>0</v>
      </c>
      <c r="BU270"/>
      <c r="BV270" s="70">
        <v>2175.1060000000002</v>
      </c>
      <c r="BW270" s="70">
        <v>0</v>
      </c>
      <c r="BX270" s="70">
        <v>94.888000000000005</v>
      </c>
      <c r="BY270" s="70">
        <v>0</v>
      </c>
      <c r="BZ270" s="70">
        <v>5.8940000000000001</v>
      </c>
      <c r="CA270" s="70">
        <v>0</v>
      </c>
      <c r="CB270" s="70">
        <v>0</v>
      </c>
      <c r="CC270" s="70">
        <v>0</v>
      </c>
      <c r="CD270" s="70">
        <v>0</v>
      </c>
    </row>
    <row r="271" spans="1:82">
      <c r="A271" s="70" t="s">
        <v>1964</v>
      </c>
      <c r="B271" s="70">
        <v>266</v>
      </c>
      <c r="C271" s="70">
        <v>11</v>
      </c>
      <c r="D271" s="70">
        <v>16</v>
      </c>
      <c r="E271" s="70">
        <v>2014</v>
      </c>
      <c r="F271" s="70" t="s">
        <v>181</v>
      </c>
      <c r="G271" s="70" t="s">
        <v>1953</v>
      </c>
      <c r="H271" s="70" t="s">
        <v>1954</v>
      </c>
      <c r="I271" s="148"/>
      <c r="J271" s="71">
        <v>773.11931766742293</v>
      </c>
      <c r="K271" s="71">
        <v>2.6985933264122171</v>
      </c>
      <c r="L271" s="71">
        <v>0.18347105940337491</v>
      </c>
      <c r="M271" s="71">
        <v>73.492430857622608</v>
      </c>
      <c r="N271" s="71">
        <v>79.257602509538387</v>
      </c>
      <c r="O271" s="71">
        <v>36.77790169734817</v>
      </c>
      <c r="P271" s="71">
        <v>27.737821719737948</v>
      </c>
      <c r="Q271" s="71">
        <v>4.3279884441152401</v>
      </c>
      <c r="R271" s="71">
        <v>59.935853166723227</v>
      </c>
      <c r="S271" s="71">
        <v>8.4482550010856592</v>
      </c>
      <c r="T271" s="72"/>
      <c r="U271" s="71">
        <v>94555320</v>
      </c>
      <c r="V271" s="71">
        <v>1357</v>
      </c>
      <c r="W271" s="71">
        <v>2</v>
      </c>
      <c r="X271" s="71">
        <v>15517</v>
      </c>
      <c r="Y271" s="71">
        <v>24846</v>
      </c>
      <c r="Z271" s="71">
        <v>21164</v>
      </c>
      <c r="AA271" s="71">
        <v>5524</v>
      </c>
      <c r="AB271" s="71">
        <v>58315</v>
      </c>
      <c r="AC271" s="71">
        <v>9966916.333333334</v>
      </c>
      <c r="AD271" s="71">
        <v>8.4482550010856592</v>
      </c>
      <c r="AE271" s="72"/>
      <c r="AF271" s="71"/>
      <c r="AG271" s="71"/>
      <c r="AH271" s="71"/>
      <c r="AI271" s="71"/>
      <c r="AJ271" s="71"/>
      <c r="AK271" s="71"/>
      <c r="AL271" s="71"/>
      <c r="AM271" s="71"/>
      <c r="AN271" s="71"/>
      <c r="AO271" s="71"/>
      <c r="AP271" s="71"/>
      <c r="AQ271" s="72"/>
      <c r="AR271" s="71">
        <v>615</v>
      </c>
      <c r="AS271" s="71">
        <v>54</v>
      </c>
      <c r="AT271" s="71">
        <v>0</v>
      </c>
      <c r="AU271" s="71">
        <v>0</v>
      </c>
      <c r="AV271" s="71">
        <v>0</v>
      </c>
      <c r="AW271" s="71">
        <v>0</v>
      </c>
      <c r="AX271" s="71"/>
      <c r="AY271" s="72"/>
      <c r="AZ271" s="71">
        <v>2341.6999999999998</v>
      </c>
      <c r="BA271" s="71">
        <v>3431.3</v>
      </c>
      <c r="BB271" s="71">
        <v>0</v>
      </c>
      <c r="BC271" s="71">
        <v>0</v>
      </c>
      <c r="BD271" s="71">
        <v>0</v>
      </c>
      <c r="BE271" s="71">
        <v>0</v>
      </c>
      <c r="BF271" s="71"/>
      <c r="BG271" s="72"/>
      <c r="BH271" s="71">
        <v>0</v>
      </c>
      <c r="BI271" s="71">
        <v>0</v>
      </c>
      <c r="BJ271" s="71">
        <v>1503.7429999999999</v>
      </c>
      <c r="BK271" s="71">
        <v>597.44000000000005</v>
      </c>
      <c r="BL271" s="71">
        <v>0</v>
      </c>
      <c r="BM271" s="71">
        <v>0</v>
      </c>
      <c r="BN271" s="72"/>
      <c r="BO271" s="71">
        <v>0</v>
      </c>
      <c r="BP271" s="71">
        <v>0</v>
      </c>
      <c r="BQ271" s="71">
        <v>8</v>
      </c>
      <c r="BR271" s="71">
        <v>3</v>
      </c>
      <c r="BS271" s="71">
        <v>0</v>
      </c>
      <c r="BT271" s="71">
        <v>0</v>
      </c>
      <c r="BU271"/>
      <c r="BV271" s="70">
        <v>2017.1959999999999</v>
      </c>
      <c r="BW271" s="70">
        <v>0</v>
      </c>
      <c r="BX271" s="70">
        <v>78.328999999999994</v>
      </c>
      <c r="BY271" s="70">
        <v>0</v>
      </c>
      <c r="BZ271" s="70">
        <v>5.6580000000000004</v>
      </c>
      <c r="CA271" s="70">
        <v>0</v>
      </c>
      <c r="CB271" s="70">
        <v>0</v>
      </c>
      <c r="CC271" s="70">
        <v>0</v>
      </c>
      <c r="CD271" s="70">
        <v>0</v>
      </c>
    </row>
    <row r="272" spans="1:82">
      <c r="A272" s="70" t="s">
        <v>1965</v>
      </c>
      <c r="B272" s="70">
        <v>267</v>
      </c>
      <c r="C272" s="70">
        <v>12</v>
      </c>
      <c r="D272" s="70">
        <v>16</v>
      </c>
      <c r="E272" s="70">
        <v>2015</v>
      </c>
      <c r="F272" s="70" t="s">
        <v>182</v>
      </c>
      <c r="G272" s="70" t="s">
        <v>1953</v>
      </c>
      <c r="H272" s="70" t="s">
        <v>1954</v>
      </c>
      <c r="I272" s="148"/>
      <c r="J272" s="71">
        <v>573.06621409356785</v>
      </c>
      <c r="K272" s="71">
        <v>2.5782654759635282</v>
      </c>
      <c r="L272" s="71">
        <v>0.206188860132932</v>
      </c>
      <c r="M272" s="71">
        <v>67.367318047722947</v>
      </c>
      <c r="N272" s="71">
        <v>74.38222709034558</v>
      </c>
      <c r="O272" s="71">
        <v>36.485848696015864</v>
      </c>
      <c r="P272" s="71">
        <v>27.825065070414716</v>
      </c>
      <c r="Q272" s="71">
        <v>4.2232354430146097</v>
      </c>
      <c r="R272" s="71">
        <v>61.089079350439548</v>
      </c>
      <c r="S272" s="71">
        <v>7.7118478537447253</v>
      </c>
      <c r="T272" s="72"/>
      <c r="U272" s="71">
        <v>73893662</v>
      </c>
      <c r="V272" s="71">
        <v>1357</v>
      </c>
      <c r="W272" s="71">
        <v>2</v>
      </c>
      <c r="X272" s="71">
        <v>15517</v>
      </c>
      <c r="Y272" s="71">
        <v>25059</v>
      </c>
      <c r="Z272" s="71">
        <v>21198</v>
      </c>
      <c r="AA272" s="71">
        <v>5537</v>
      </c>
      <c r="AB272" s="71">
        <v>58128</v>
      </c>
      <c r="AC272" s="71">
        <v>10442181.33333333</v>
      </c>
      <c r="AD272" s="71">
        <v>7.7118478537447253</v>
      </c>
      <c r="AE272" s="72"/>
      <c r="AF272" s="71">
        <v>600741193.50013077</v>
      </c>
      <c r="AG272" s="71">
        <v>2170155.9616063251</v>
      </c>
      <c r="AH272" s="71">
        <v>41942.688982593463</v>
      </c>
      <c r="AI272" s="71">
        <v>96877396.193203762</v>
      </c>
      <c r="AJ272" s="71">
        <v>113452359.1490259</v>
      </c>
      <c r="AK272" s="71">
        <v>0</v>
      </c>
      <c r="AL272" s="71">
        <v>0</v>
      </c>
      <c r="AM272" s="71">
        <v>7966198.5622109137</v>
      </c>
      <c r="AN272" s="71">
        <v>0</v>
      </c>
      <c r="AO272" s="71">
        <v>0</v>
      </c>
      <c r="AP272" s="71">
        <v>821249246.05516028</v>
      </c>
      <c r="AQ272" s="72"/>
      <c r="AR272" s="71">
        <v>679</v>
      </c>
      <c r="AS272" s="71">
        <v>67</v>
      </c>
      <c r="AT272" s="71">
        <v>0</v>
      </c>
      <c r="AU272" s="71">
        <v>0</v>
      </c>
      <c r="AV272" s="71">
        <v>0</v>
      </c>
      <c r="AW272" s="71">
        <v>0</v>
      </c>
      <c r="AX272" s="71"/>
      <c r="AY272" s="72"/>
      <c r="AZ272" s="71">
        <v>2618.3000000000002</v>
      </c>
      <c r="BA272" s="71">
        <v>3753.6</v>
      </c>
      <c r="BB272" s="71">
        <v>0</v>
      </c>
      <c r="BC272" s="71">
        <v>0</v>
      </c>
      <c r="BD272" s="71">
        <v>0</v>
      </c>
      <c r="BE272" s="71">
        <v>0</v>
      </c>
      <c r="BF272" s="71"/>
      <c r="BG272" s="72"/>
      <c r="BH272" s="71">
        <v>0</v>
      </c>
      <c r="BI272" s="71">
        <v>0</v>
      </c>
      <c r="BJ272" s="71">
        <v>1726.8</v>
      </c>
      <c r="BK272" s="71">
        <v>610.63</v>
      </c>
      <c r="BL272" s="71">
        <v>0</v>
      </c>
      <c r="BM272" s="71">
        <v>0</v>
      </c>
      <c r="BN272" s="72"/>
      <c r="BO272" s="71">
        <v>0</v>
      </c>
      <c r="BP272" s="71">
        <v>0</v>
      </c>
      <c r="BQ272" s="71">
        <v>8</v>
      </c>
      <c r="BR272" s="71">
        <v>3</v>
      </c>
      <c r="BS272" s="71">
        <v>0</v>
      </c>
      <c r="BT272" s="71">
        <v>0</v>
      </c>
      <c r="BU272"/>
      <c r="BV272" s="70">
        <v>2281.2330000000002</v>
      </c>
      <c r="BW272" s="70">
        <v>0</v>
      </c>
      <c r="BX272" s="70">
        <v>47.271999999999998</v>
      </c>
      <c r="BY272" s="70">
        <v>0</v>
      </c>
      <c r="BZ272" s="70">
        <v>5.8280000000000003</v>
      </c>
      <c r="CA272" s="70">
        <v>3.097</v>
      </c>
      <c r="CB272" s="70">
        <v>0</v>
      </c>
      <c r="CC272" s="70">
        <v>0</v>
      </c>
      <c r="CD272" s="70">
        <v>0</v>
      </c>
    </row>
    <row r="273" spans="1:82">
      <c r="A273" s="70" t="s">
        <v>1966</v>
      </c>
      <c r="B273" s="70">
        <v>268</v>
      </c>
      <c r="C273" s="70">
        <v>13</v>
      </c>
      <c r="D273" s="70">
        <v>16</v>
      </c>
      <c r="E273" s="70">
        <v>2016</v>
      </c>
      <c r="F273" s="70" t="s">
        <v>155</v>
      </c>
      <c r="G273" s="1064" t="s">
        <v>1953</v>
      </c>
      <c r="H273" s="70" t="s">
        <v>1954</v>
      </c>
      <c r="I273" s="148"/>
      <c r="J273" s="71">
        <v>649.42924006317526</v>
      </c>
      <c r="K273" s="71">
        <v>2.5112040704184784</v>
      </c>
      <c r="L273" s="71">
        <v>0.19710883905171539</v>
      </c>
      <c r="M273" s="71">
        <v>61.4355912096688</v>
      </c>
      <c r="N273" s="71">
        <v>75.027114415805741</v>
      </c>
      <c r="O273" s="71">
        <v>36.149901857471647</v>
      </c>
      <c r="P273" s="71">
        <v>28.47211053359581</v>
      </c>
      <c r="Q273" s="71">
        <v>4.1081000038876638</v>
      </c>
      <c r="R273" s="71">
        <v>63.552317233301324</v>
      </c>
      <c r="S273" s="71">
        <v>6.5789022506901222</v>
      </c>
      <c r="T273" s="72"/>
      <c r="U273" s="71">
        <v>79482890</v>
      </c>
      <c r="V273" s="71">
        <v>1357</v>
      </c>
      <c r="W273" s="71">
        <v>2</v>
      </c>
      <c r="X273" s="71">
        <v>15517</v>
      </c>
      <c r="Y273" s="71">
        <v>25280</v>
      </c>
      <c r="Z273" s="71">
        <v>21261</v>
      </c>
      <c r="AA273" s="71">
        <v>5860</v>
      </c>
      <c r="AB273" s="71">
        <v>58162</v>
      </c>
      <c r="AC273" s="71">
        <v>10854110.207481209</v>
      </c>
      <c r="AD273" s="71">
        <v>6.5789022506901222</v>
      </c>
      <c r="AE273" s="72"/>
      <c r="AF273" s="71">
        <v>678065402.08684623</v>
      </c>
      <c r="AG273" s="71">
        <v>1969683.000673196</v>
      </c>
      <c r="AH273" s="71">
        <v>29818.612575976651</v>
      </c>
      <c r="AI273" s="71">
        <v>94290015.269928932</v>
      </c>
      <c r="AJ273" s="71">
        <v>108125180.0808308</v>
      </c>
      <c r="AK273" s="71">
        <v>0</v>
      </c>
      <c r="AL273" s="71">
        <v>0</v>
      </c>
      <c r="AM273" s="71">
        <v>7977050.6942516109</v>
      </c>
      <c r="AN273" s="71">
        <v>0</v>
      </c>
      <c r="AO273" s="71">
        <v>0</v>
      </c>
      <c r="AP273" s="71">
        <v>890457149.74510682</v>
      </c>
      <c r="AQ273" s="72"/>
      <c r="AR273" s="71">
        <v>748</v>
      </c>
      <c r="AS273" s="71">
        <v>78</v>
      </c>
      <c r="AT273" s="71">
        <v>0</v>
      </c>
      <c r="AU273" s="71">
        <v>0</v>
      </c>
      <c r="AV273" s="71">
        <v>0</v>
      </c>
      <c r="AW273" s="71">
        <v>0</v>
      </c>
      <c r="AX273" s="71"/>
      <c r="AY273" s="72"/>
      <c r="AZ273" s="71">
        <v>2920.4</v>
      </c>
      <c r="BA273" s="71">
        <v>3909.6</v>
      </c>
      <c r="BB273" s="71">
        <v>0</v>
      </c>
      <c r="BC273" s="71">
        <v>0</v>
      </c>
      <c r="BD273" s="71">
        <v>0</v>
      </c>
      <c r="BE273" s="71">
        <v>0</v>
      </c>
      <c r="BF273" s="71"/>
      <c r="BG273" s="72"/>
      <c r="BH273" s="71">
        <v>0</v>
      </c>
      <c r="BI273" s="71">
        <v>0</v>
      </c>
      <c r="BJ273" s="71">
        <v>1762.4780000000001</v>
      </c>
      <c r="BK273" s="71">
        <v>285.613</v>
      </c>
      <c r="BL273" s="71">
        <v>0</v>
      </c>
      <c r="BM273" s="71">
        <v>0</v>
      </c>
      <c r="BN273" s="72"/>
      <c r="BO273" s="71">
        <v>0</v>
      </c>
      <c r="BP273" s="71">
        <v>0</v>
      </c>
      <c r="BQ273" s="71">
        <v>8</v>
      </c>
      <c r="BR273" s="71">
        <v>3</v>
      </c>
      <c r="BS273" s="71">
        <v>0</v>
      </c>
      <c r="BT273" s="71">
        <v>0</v>
      </c>
      <c r="BU273"/>
      <c r="BV273" s="70">
        <v>2000.318</v>
      </c>
      <c r="BW273" s="70">
        <v>0</v>
      </c>
      <c r="BX273" s="70">
        <v>39.204000000000001</v>
      </c>
      <c r="BY273" s="70">
        <v>0</v>
      </c>
      <c r="BZ273" s="70">
        <v>5.492</v>
      </c>
      <c r="CA273" s="70">
        <v>3.077</v>
      </c>
      <c r="CB273" s="70">
        <v>0</v>
      </c>
      <c r="CC273" s="70">
        <v>0</v>
      </c>
      <c r="CD273" s="70">
        <v>0</v>
      </c>
    </row>
    <row r="274" spans="1:82">
      <c r="A274" s="70" t="s">
        <v>1967</v>
      </c>
      <c r="B274" s="70">
        <v>269</v>
      </c>
      <c r="C274" s="70">
        <v>14</v>
      </c>
      <c r="D274" s="70">
        <v>16</v>
      </c>
      <c r="E274" s="70">
        <v>2017</v>
      </c>
      <c r="F274" s="70" t="s">
        <v>156</v>
      </c>
      <c r="G274" s="1064" t="s">
        <v>1953</v>
      </c>
      <c r="H274" s="70" t="s">
        <v>1954</v>
      </c>
      <c r="I274" s="148"/>
      <c r="J274" s="71">
        <v>514.70407625938094</v>
      </c>
      <c r="K274" s="71">
        <v>2.4706978725833699</v>
      </c>
      <c r="L274" s="71">
        <v>0.16696152530279607</v>
      </c>
      <c r="M274" s="71">
        <v>55.1764080828925</v>
      </c>
      <c r="N274" s="71">
        <v>70.200691725381489</v>
      </c>
      <c r="O274" s="71">
        <v>35.598490175927104</v>
      </c>
      <c r="P274" s="71">
        <v>28.209674838073607</v>
      </c>
      <c r="Q274" s="71">
        <v>3.9569145150201201</v>
      </c>
      <c r="R274" s="71">
        <v>61.713494100223109</v>
      </c>
      <c r="S274" s="71">
        <v>7.6815182736226015</v>
      </c>
      <c r="T274" s="72"/>
      <c r="U274" s="71">
        <v>75185583</v>
      </c>
      <c r="V274" s="71">
        <v>1357</v>
      </c>
      <c r="W274" s="71">
        <v>2</v>
      </c>
      <c r="X274" s="71">
        <v>15517</v>
      </c>
      <c r="Y274" s="71">
        <v>25361</v>
      </c>
      <c r="Z274" s="71">
        <v>21284</v>
      </c>
      <c r="AA274" s="71">
        <v>5843</v>
      </c>
      <c r="AB274" s="71">
        <v>57932</v>
      </c>
      <c r="AC274" s="71">
        <v>10749194</v>
      </c>
      <c r="AD274" s="71">
        <v>7.6815182736226024</v>
      </c>
      <c r="AE274" s="72"/>
      <c r="AF274" s="71">
        <v>603855396.10210109</v>
      </c>
      <c r="AG274" s="71">
        <v>2075334.535658034</v>
      </c>
      <c r="AH274" s="71">
        <v>34973.684618845647</v>
      </c>
      <c r="AI274" s="71">
        <v>96466714.726325512</v>
      </c>
      <c r="AJ274" s="71">
        <v>116275291.1879568</v>
      </c>
      <c r="AK274" s="71">
        <v>0</v>
      </c>
      <c r="AL274" s="71">
        <v>0</v>
      </c>
      <c r="AM274" s="71">
        <v>7957938.2181869568</v>
      </c>
      <c r="AN274" s="71">
        <v>0</v>
      </c>
      <c r="AO274" s="71">
        <v>0</v>
      </c>
      <c r="AP274" s="71">
        <v>826665648.45484722</v>
      </c>
      <c r="AQ274" s="72"/>
      <c r="AR274" s="71">
        <v>797</v>
      </c>
      <c r="AS274" s="71">
        <v>81</v>
      </c>
      <c r="AT274" s="71">
        <v>0</v>
      </c>
      <c r="AU274" s="71">
        <v>0</v>
      </c>
      <c r="AV274" s="71">
        <v>0</v>
      </c>
      <c r="AW274" s="71">
        <v>0</v>
      </c>
      <c r="AX274" s="71"/>
      <c r="AY274" s="72"/>
      <c r="AZ274" s="71">
        <v>3148.2</v>
      </c>
      <c r="BA274" s="71">
        <v>3952.2</v>
      </c>
      <c r="BB274" s="71">
        <v>0</v>
      </c>
      <c r="BC274" s="71">
        <v>0</v>
      </c>
      <c r="BD274" s="71">
        <v>0</v>
      </c>
      <c r="BE274" s="71">
        <v>0</v>
      </c>
      <c r="BF274" s="71"/>
      <c r="BG274" s="72"/>
      <c r="BH274" s="71">
        <v>0</v>
      </c>
      <c r="BI274" s="71">
        <v>0</v>
      </c>
      <c r="BJ274" s="71">
        <v>1785.0889999999999</v>
      </c>
      <c r="BK274" s="71">
        <v>686.79100000000005</v>
      </c>
      <c r="BL274" s="71">
        <v>0</v>
      </c>
      <c r="BM274" s="71">
        <v>0</v>
      </c>
      <c r="BN274" s="72"/>
      <c r="BO274" s="71">
        <v>0</v>
      </c>
      <c r="BP274" s="71">
        <v>0</v>
      </c>
      <c r="BQ274" s="71">
        <v>8</v>
      </c>
      <c r="BR274" s="71">
        <v>3</v>
      </c>
      <c r="BS274" s="71">
        <v>0</v>
      </c>
      <c r="BT274" s="71">
        <v>0</v>
      </c>
      <c r="BU274"/>
      <c r="BV274" s="70">
        <v>2424.7869999999998</v>
      </c>
      <c r="BW274" s="70">
        <v>0</v>
      </c>
      <c r="BX274" s="70">
        <v>41.246000000000002</v>
      </c>
      <c r="BY274" s="70">
        <v>0</v>
      </c>
      <c r="BZ274" s="70">
        <v>5.8470000000000004</v>
      </c>
      <c r="CA274" s="70">
        <v>0</v>
      </c>
      <c r="CB274" s="70">
        <v>0</v>
      </c>
      <c r="CC274" s="70">
        <v>0</v>
      </c>
      <c r="CD274" s="70">
        <v>0</v>
      </c>
    </row>
    <row r="275" spans="1:82">
      <c r="A275" s="70" t="s">
        <v>1968</v>
      </c>
      <c r="B275" s="70">
        <v>270</v>
      </c>
      <c r="C275" s="70">
        <v>15</v>
      </c>
      <c r="D275" s="70">
        <v>16</v>
      </c>
      <c r="E275" s="70">
        <v>2018</v>
      </c>
      <c r="F275" s="70" t="s">
        <v>183</v>
      </c>
      <c r="G275" s="70" t="s">
        <v>1953</v>
      </c>
      <c r="H275" s="70" t="s">
        <v>1954</v>
      </c>
      <c r="I275" s="148"/>
      <c r="J275" s="71">
        <v>473.07791456467646</v>
      </c>
      <c r="K275" s="71">
        <v>2.2202457241757729</v>
      </c>
      <c r="L275" s="71">
        <v>0.15461344908953323</v>
      </c>
      <c r="M275" s="71">
        <v>48.13618097442162</v>
      </c>
      <c r="N275" s="71">
        <v>56.916598756635743</v>
      </c>
      <c r="O275" s="71">
        <v>35.046192004590225</v>
      </c>
      <c r="P275" s="71">
        <v>27.584717306849562</v>
      </c>
      <c r="Q275" s="71">
        <v>3.6681657318790202</v>
      </c>
      <c r="R275" s="71">
        <v>63.040812549869479</v>
      </c>
      <c r="S275" s="71">
        <v>6.6527719631451561</v>
      </c>
      <c r="T275" s="72"/>
      <c r="U275" s="71">
        <v>79208149</v>
      </c>
      <c r="V275" s="71">
        <v>1357</v>
      </c>
      <c r="W275" s="71">
        <v>2</v>
      </c>
      <c r="X275" s="71">
        <v>15517</v>
      </c>
      <c r="Y275" s="71">
        <v>25590</v>
      </c>
      <c r="Z275" s="71">
        <v>21355</v>
      </c>
      <c r="AA275" s="71">
        <v>5771</v>
      </c>
      <c r="AB275" s="71">
        <v>57875</v>
      </c>
      <c r="AC275" s="71">
        <v>10937351.33333333</v>
      </c>
      <c r="AD275" s="71">
        <v>6.6527719631451561</v>
      </c>
      <c r="AE275" s="72"/>
      <c r="AF275" s="71">
        <v>609092954.50819039</v>
      </c>
      <c r="AG275" s="71">
        <v>1898440.387617646</v>
      </c>
      <c r="AH275" s="71">
        <v>33582.295186981792</v>
      </c>
      <c r="AI275" s="71">
        <v>93159747.961020619</v>
      </c>
      <c r="AJ275" s="71">
        <v>104858779.3357994</v>
      </c>
      <c r="AK275" s="71">
        <v>0</v>
      </c>
      <c r="AL275" s="71">
        <v>0</v>
      </c>
      <c r="AM275" s="71">
        <v>7966558.0324366773</v>
      </c>
      <c r="AN275" s="71">
        <v>0</v>
      </c>
      <c r="AO275" s="71">
        <v>0</v>
      </c>
      <c r="AP275" s="71">
        <v>817010062.52025163</v>
      </c>
      <c r="AQ275" s="72"/>
      <c r="AR275" s="71">
        <v>849</v>
      </c>
      <c r="AS275" s="71">
        <v>86</v>
      </c>
      <c r="AT275" s="71">
        <v>0</v>
      </c>
      <c r="AU275" s="71">
        <v>0</v>
      </c>
      <c r="AV275" s="71">
        <v>0</v>
      </c>
      <c r="AW275" s="71">
        <v>0</v>
      </c>
      <c r="AX275" s="71"/>
      <c r="AY275" s="72"/>
      <c r="AZ275" s="71">
        <v>3420.9</v>
      </c>
      <c r="BA275" s="71">
        <v>4025</v>
      </c>
      <c r="BB275" s="71">
        <v>0</v>
      </c>
      <c r="BC275" s="71">
        <v>0</v>
      </c>
      <c r="BD275" s="71">
        <v>0</v>
      </c>
      <c r="BE275" s="71">
        <v>0</v>
      </c>
      <c r="BF275" s="71"/>
      <c r="BG275" s="72"/>
      <c r="BH275" s="71">
        <v>0</v>
      </c>
      <c r="BI275" s="71">
        <v>0</v>
      </c>
      <c r="BJ275" s="71">
        <v>1571.9680000000001</v>
      </c>
      <c r="BK275" s="71">
        <v>668.89700000000005</v>
      </c>
      <c r="BL275" s="71">
        <v>0</v>
      </c>
      <c r="BM275" s="71">
        <v>0</v>
      </c>
      <c r="BN275" s="72"/>
      <c r="BO275" s="71">
        <v>0</v>
      </c>
      <c r="BP275" s="71">
        <v>0</v>
      </c>
      <c r="BQ275" s="71">
        <v>7</v>
      </c>
      <c r="BR275" s="71">
        <v>3</v>
      </c>
      <c r="BS275" s="71">
        <v>0</v>
      </c>
      <c r="BT275" s="71">
        <v>0</v>
      </c>
      <c r="BU275"/>
      <c r="BV275" s="70">
        <v>2179.4070000000002</v>
      </c>
      <c r="BW275" s="70">
        <v>0</v>
      </c>
      <c r="BX275" s="70">
        <v>56.145000000000003</v>
      </c>
      <c r="BY275" s="70">
        <v>0</v>
      </c>
      <c r="BZ275" s="70">
        <v>5.3129999999999997</v>
      </c>
      <c r="CA275" s="70">
        <v>0</v>
      </c>
      <c r="CB275" s="70">
        <v>0</v>
      </c>
      <c r="CC275" s="70">
        <v>0</v>
      </c>
      <c r="CD275" s="70">
        <v>0</v>
      </c>
    </row>
    <row r="276" spans="1:82">
      <c r="A276" s="70" t="s">
        <v>1969</v>
      </c>
      <c r="B276" s="70">
        <v>271</v>
      </c>
      <c r="C276" s="70">
        <v>16</v>
      </c>
      <c r="D276" s="70">
        <v>16</v>
      </c>
      <c r="E276" s="70">
        <v>2019</v>
      </c>
      <c r="F276" s="70" t="s">
        <v>158</v>
      </c>
      <c r="G276" s="70" t="s">
        <v>1953</v>
      </c>
      <c r="H276" s="70" t="s">
        <v>1954</v>
      </c>
      <c r="I276" s="148"/>
      <c r="J276" s="71">
        <v>435.27922425875613</v>
      </c>
      <c r="K276" s="71">
        <v>1.9933725376595657</v>
      </c>
      <c r="L276" s="71">
        <v>0.15593299182682446</v>
      </c>
      <c r="M276" s="71">
        <v>45.860226006581343</v>
      </c>
      <c r="N276" s="71">
        <v>49.898686167267343</v>
      </c>
      <c r="O276" s="71">
        <v>34.243937958882022</v>
      </c>
      <c r="P276" s="71">
        <v>26.742874630983383</v>
      </c>
      <c r="Q276" s="71">
        <v>3.5671592407394401</v>
      </c>
      <c r="R276" s="71">
        <v>62.103797210752241</v>
      </c>
      <c r="S276" s="71">
        <v>7.6410105321878676</v>
      </c>
      <c r="T276" s="72"/>
      <c r="U276" s="71">
        <v>74827921</v>
      </c>
      <c r="V276" s="71">
        <v>1357</v>
      </c>
      <c r="W276" s="71">
        <v>2</v>
      </c>
      <c r="X276" s="71">
        <v>15517</v>
      </c>
      <c r="Y276" s="71">
        <v>25798</v>
      </c>
      <c r="Z276" s="71">
        <v>21439</v>
      </c>
      <c r="AA276" s="71">
        <v>5553</v>
      </c>
      <c r="AB276" s="71">
        <v>57805</v>
      </c>
      <c r="AC276" s="71">
        <v>10951260.66666667</v>
      </c>
      <c r="AD276" s="71">
        <v>7.6410105321878676</v>
      </c>
      <c r="AE276" s="72"/>
      <c r="AF276" s="71">
        <v>570617843.77087247</v>
      </c>
      <c r="AG276" s="71">
        <v>1793640.182372628</v>
      </c>
      <c r="AH276" s="71">
        <v>35636.906017557689</v>
      </c>
      <c r="AI276" s="71">
        <v>93870169.105010822</v>
      </c>
      <c r="AJ276" s="71">
        <v>95443739.052420303</v>
      </c>
      <c r="AK276" s="71">
        <v>0</v>
      </c>
      <c r="AL276" s="71">
        <v>0</v>
      </c>
      <c r="AM276" s="71">
        <v>7872605.8441929817</v>
      </c>
      <c r="AN276" s="71">
        <v>0</v>
      </c>
      <c r="AO276" s="71">
        <v>0</v>
      </c>
      <c r="AP276" s="71">
        <v>769633634.86088681</v>
      </c>
      <c r="AQ276" s="72"/>
      <c r="AR276" s="71">
        <v>885</v>
      </c>
      <c r="AS276" s="71">
        <v>91</v>
      </c>
      <c r="AT276" s="71">
        <v>0</v>
      </c>
      <c r="AU276" s="71">
        <v>0</v>
      </c>
      <c r="AV276" s="71">
        <v>0</v>
      </c>
      <c r="AW276" s="71">
        <v>0</v>
      </c>
      <c r="AX276" s="71"/>
      <c r="AY276" s="72"/>
      <c r="AZ276" s="71">
        <v>3590.1000000000008</v>
      </c>
      <c r="BA276" s="71">
        <v>4091.9</v>
      </c>
      <c r="BB276" s="71">
        <v>0</v>
      </c>
      <c r="BC276" s="71">
        <v>0</v>
      </c>
      <c r="BD276" s="71">
        <v>0</v>
      </c>
      <c r="BE276" s="71">
        <v>0</v>
      </c>
      <c r="BF276" s="71"/>
      <c r="BG276" s="72"/>
      <c r="BH276" s="71">
        <v>0</v>
      </c>
      <c r="BI276" s="71">
        <v>0</v>
      </c>
      <c r="BJ276" s="71">
        <v>1712.001</v>
      </c>
      <c r="BK276" s="71">
        <v>687.851</v>
      </c>
      <c r="BL276" s="71">
        <v>0</v>
      </c>
      <c r="BM276" s="71">
        <v>0</v>
      </c>
      <c r="BN276" s="72"/>
      <c r="BO276" s="71">
        <v>0</v>
      </c>
      <c r="BP276" s="71">
        <v>0</v>
      </c>
      <c r="BQ276" s="71">
        <v>7</v>
      </c>
      <c r="BR276" s="71">
        <v>3</v>
      </c>
      <c r="BS276" s="71">
        <v>0</v>
      </c>
      <c r="BT276" s="71">
        <v>0</v>
      </c>
      <c r="BU276"/>
      <c r="BV276" s="70">
        <v>2346.0369999999998</v>
      </c>
      <c r="BW276" s="70">
        <v>0</v>
      </c>
      <c r="BX276" s="70">
        <v>48.287999999999997</v>
      </c>
      <c r="BY276" s="70">
        <v>0</v>
      </c>
      <c r="BZ276" s="70">
        <v>5.5270000000000001</v>
      </c>
      <c r="CA276" s="70">
        <v>0</v>
      </c>
      <c r="CB276" s="70">
        <v>0</v>
      </c>
      <c r="CC276" s="70">
        <v>0</v>
      </c>
      <c r="CD276" s="70">
        <v>0</v>
      </c>
    </row>
    <row r="277" spans="1:82">
      <c r="A277" s="70" t="s">
        <v>1970</v>
      </c>
      <c r="B277" s="70">
        <v>272</v>
      </c>
      <c r="C277" s="70">
        <v>17</v>
      </c>
      <c r="D277" s="70">
        <v>16</v>
      </c>
      <c r="E277" s="70">
        <v>2020</v>
      </c>
      <c r="F277" s="70" t="s">
        <v>159</v>
      </c>
      <c r="G277" s="70" t="s">
        <v>1953</v>
      </c>
      <c r="H277" s="70" t="s">
        <v>1954</v>
      </c>
      <c r="I277" s="148"/>
      <c r="J277" s="71">
        <v>179.53938808771011</v>
      </c>
      <c r="K277" s="71">
        <v>1.8962659032498874</v>
      </c>
      <c r="L277" s="71">
        <v>0</v>
      </c>
      <c r="M277" s="71">
        <v>43.703624398874702</v>
      </c>
      <c r="N277" s="71">
        <v>61.132647232967102</v>
      </c>
      <c r="O277" s="71">
        <v>30.120083875358937</v>
      </c>
      <c r="P277" s="71">
        <v>25.092454045678124</v>
      </c>
      <c r="Q277" s="71">
        <v>3.3926000243738499</v>
      </c>
      <c r="R277" s="71">
        <v>61.504332494496538</v>
      </c>
      <c r="S277" s="71">
        <v>6.8443456877340267</v>
      </c>
      <c r="T277" s="72"/>
      <c r="U277" s="71">
        <v>31610199</v>
      </c>
      <c r="V277" s="71">
        <v>1239</v>
      </c>
      <c r="W277" s="71">
        <v>0</v>
      </c>
      <c r="X277" s="71">
        <v>15662</v>
      </c>
      <c r="Y277" s="71">
        <v>25920</v>
      </c>
      <c r="Z277" s="71">
        <v>21523</v>
      </c>
      <c r="AA277" s="71">
        <v>5538</v>
      </c>
      <c r="AB277" s="71">
        <v>57540</v>
      </c>
      <c r="AC277" s="71">
        <v>10902858.666666666</v>
      </c>
      <c r="AD277" s="71">
        <v>6.8443456877340267</v>
      </c>
      <c r="AE277" s="72"/>
      <c r="AF277" s="71">
        <v>229397991.3766861</v>
      </c>
      <c r="AG277" s="71">
        <v>1541168.4428584252</v>
      </c>
      <c r="AH277" s="71">
        <v>0</v>
      </c>
      <c r="AI277" s="71">
        <v>85610464.195482925</v>
      </c>
      <c r="AJ277" s="71">
        <v>115282197.8364204</v>
      </c>
      <c r="AK277" s="71"/>
      <c r="AL277" s="71"/>
      <c r="AM277" s="71">
        <v>7509609.2827335494</v>
      </c>
      <c r="AN277" s="71"/>
      <c r="AO277" s="71"/>
      <c r="AP277" s="71">
        <v>439341431.13418144</v>
      </c>
      <c r="AQ277" s="72"/>
      <c r="AR277" s="71">
        <v>952</v>
      </c>
      <c r="AS277" s="71">
        <v>93</v>
      </c>
      <c r="AT277" s="71">
        <v>0</v>
      </c>
      <c r="AU277" s="71">
        <v>0</v>
      </c>
      <c r="AV277" s="71">
        <v>0</v>
      </c>
      <c r="AW277" s="71">
        <v>0</v>
      </c>
      <c r="AX277" s="71"/>
      <c r="AY277" s="72"/>
      <c r="AZ277" s="71">
        <v>3964.400000000001</v>
      </c>
      <c r="BA277" s="71">
        <v>4117.7999999999993</v>
      </c>
      <c r="BB277" s="71">
        <v>0</v>
      </c>
      <c r="BC277" s="71">
        <v>0</v>
      </c>
      <c r="BD277" s="71">
        <v>0</v>
      </c>
      <c r="BE277" s="71">
        <v>0</v>
      </c>
      <c r="BF277" s="71"/>
      <c r="BG277" s="72"/>
      <c r="BH277" s="71">
        <v>0</v>
      </c>
      <c r="BI277" s="71">
        <v>0</v>
      </c>
      <c r="BJ277" s="71">
        <v>1592.0360000000001</v>
      </c>
      <c r="BK277" s="71">
        <v>96.385000000000005</v>
      </c>
      <c r="BL277" s="71">
        <v>0</v>
      </c>
      <c r="BM277" s="71">
        <v>0</v>
      </c>
      <c r="BN277" s="72"/>
      <c r="BO277" s="71">
        <v>0</v>
      </c>
      <c r="BP277" s="71">
        <v>0</v>
      </c>
      <c r="BQ277" s="71">
        <v>7</v>
      </c>
      <c r="BR277" s="71">
        <v>2</v>
      </c>
      <c r="BS277" s="71">
        <v>0</v>
      </c>
      <c r="BT277" s="71">
        <v>0</v>
      </c>
      <c r="BU277"/>
      <c r="BV277" s="70">
        <v>1621.806</v>
      </c>
      <c r="BW277" s="70">
        <v>0</v>
      </c>
      <c r="BX277" s="70">
        <v>66.614999999999995</v>
      </c>
      <c r="BY277" s="70">
        <v>0</v>
      </c>
      <c r="BZ277" s="70">
        <v>0</v>
      </c>
      <c r="CA277" s="70">
        <v>0</v>
      </c>
      <c r="CB277" s="70">
        <v>0</v>
      </c>
      <c r="CC277" s="70">
        <v>0</v>
      </c>
      <c r="CD277" s="70">
        <v>0</v>
      </c>
    </row>
    <row r="278" spans="1:82">
      <c r="A278" s="70" t="s">
        <v>1971</v>
      </c>
      <c r="B278" s="70">
        <v>272</v>
      </c>
      <c r="C278" s="70">
        <v>18</v>
      </c>
      <c r="D278" s="70">
        <v>16</v>
      </c>
      <c r="E278" s="70">
        <v>2021</v>
      </c>
      <c r="F278" s="70" t="s">
        <v>160</v>
      </c>
      <c r="G278" s="70" t="s">
        <v>1953</v>
      </c>
      <c r="H278" s="70" t="s">
        <v>1954</v>
      </c>
      <c r="I278" s="148"/>
      <c r="J278" s="71">
        <v>199.2773554663259</v>
      </c>
      <c r="K278" s="71">
        <v>2.0429312535600386</v>
      </c>
      <c r="L278" s="71">
        <v>0</v>
      </c>
      <c r="M278" s="71">
        <v>44.225422139146218</v>
      </c>
      <c r="N278" s="71">
        <v>50.827840292620351</v>
      </c>
      <c r="O278" s="71">
        <v>29.256754373172871</v>
      </c>
      <c r="P278" s="71">
        <v>25.542414629248821</v>
      </c>
      <c r="Q278" s="71">
        <v>3.3412606079256699</v>
      </c>
      <c r="R278" s="71">
        <v>60.377718071877538</v>
      </c>
      <c r="S278" s="71">
        <v>6.2050931321051461</v>
      </c>
      <c r="T278" s="72"/>
      <c r="U278" s="71">
        <v>41651648</v>
      </c>
      <c r="V278" s="71">
        <v>1239</v>
      </c>
      <c r="W278" s="71">
        <v>0</v>
      </c>
      <c r="X278" s="71">
        <v>15662</v>
      </c>
      <c r="Y278" s="71">
        <v>26066</v>
      </c>
      <c r="Z278" s="71">
        <v>21526</v>
      </c>
      <c r="AA278" s="71">
        <v>5497</v>
      </c>
      <c r="AB278" s="71">
        <v>57226</v>
      </c>
      <c r="AC278" s="71">
        <v>10383305</v>
      </c>
      <c r="AD278" s="71">
        <v>6.2050931321051461</v>
      </c>
      <c r="AE278" s="72"/>
      <c r="AF278" s="71">
        <v>283058974.15247899</v>
      </c>
      <c r="AG278" s="71">
        <v>1799349.081012029</v>
      </c>
      <c r="AH278" s="71">
        <v>0</v>
      </c>
      <c r="AI278" s="71">
        <v>97868029.63783583</v>
      </c>
      <c r="AJ278" s="71">
        <v>105784785.1669126</v>
      </c>
      <c r="AK278" s="71">
        <v>0</v>
      </c>
      <c r="AL278" s="71">
        <v>0</v>
      </c>
      <c r="AM278" s="71">
        <v>7511707.2436893294</v>
      </c>
      <c r="AN278" s="71">
        <v>0</v>
      </c>
      <c r="AO278" s="71">
        <v>0</v>
      </c>
      <c r="AP278" s="71">
        <v>496022845.28192878</v>
      </c>
      <c r="AQ278" s="72"/>
      <c r="AR278" s="71">
        <v>995</v>
      </c>
      <c r="AS278" s="71">
        <v>93</v>
      </c>
      <c r="AT278" s="71">
        <v>0</v>
      </c>
      <c r="AU278" s="71">
        <v>0</v>
      </c>
      <c r="AV278" s="71">
        <v>0</v>
      </c>
      <c r="AW278" s="71">
        <v>0</v>
      </c>
      <c r="AX278" s="71"/>
      <c r="AY278" s="72"/>
      <c r="AZ278" s="71">
        <v>4220.0000000000018</v>
      </c>
      <c r="BA278" s="71">
        <v>4117.7999999999993</v>
      </c>
      <c r="BB278" s="71">
        <v>0</v>
      </c>
      <c r="BC278" s="71">
        <v>0</v>
      </c>
      <c r="BD278" s="71">
        <v>0</v>
      </c>
      <c r="BE278" s="71">
        <v>0</v>
      </c>
      <c r="BF278" s="71"/>
      <c r="BG278" s="72"/>
      <c r="BH278" s="71">
        <v>0</v>
      </c>
      <c r="BI278" s="71">
        <v>0</v>
      </c>
      <c r="BJ278" s="71">
        <v>1700.1489999999999</v>
      </c>
      <c r="BK278" s="71">
        <v>92.539000000000001</v>
      </c>
      <c r="BL278" s="71">
        <v>0</v>
      </c>
      <c r="BM278" s="71">
        <v>0</v>
      </c>
      <c r="BN278" s="72"/>
      <c r="BO278" s="71">
        <v>0</v>
      </c>
      <c r="BP278" s="71">
        <v>0</v>
      </c>
      <c r="BQ278" s="71">
        <v>7</v>
      </c>
      <c r="BR278" s="71">
        <v>2</v>
      </c>
      <c r="BS278" s="71">
        <v>0</v>
      </c>
      <c r="BT278" s="71">
        <v>0</v>
      </c>
      <c r="BU278"/>
      <c r="BV278" s="70">
        <v>1755.73</v>
      </c>
      <c r="BW278" s="70">
        <v>0</v>
      </c>
      <c r="BX278" s="70">
        <v>33.389000000000003</v>
      </c>
      <c r="BY278" s="70">
        <v>0</v>
      </c>
      <c r="BZ278" s="70">
        <v>0</v>
      </c>
      <c r="CA278" s="70">
        <v>3.569</v>
      </c>
      <c r="CB278" s="70">
        <v>0</v>
      </c>
      <c r="CC278" s="70">
        <v>0</v>
      </c>
      <c r="CD278" s="70">
        <v>0</v>
      </c>
    </row>
    <row r="279" spans="1:82">
      <c r="A279" s="70" t="s">
        <v>1972</v>
      </c>
      <c r="B279" s="70">
        <v>272</v>
      </c>
      <c r="C279" s="70">
        <v>19</v>
      </c>
      <c r="D279" s="70">
        <v>16</v>
      </c>
      <c r="E279" s="70">
        <v>2022</v>
      </c>
      <c r="F279" s="70" t="s">
        <v>161</v>
      </c>
      <c r="G279" s="70" t="s">
        <v>1953</v>
      </c>
      <c r="H279" s="70" t="s">
        <v>1954</v>
      </c>
      <c r="I279" s="148"/>
      <c r="J279" s="71">
        <v>204.69766776409173</v>
      </c>
      <c r="K279" s="71">
        <v>2.0904375018422665</v>
      </c>
      <c r="L279" s="71">
        <v>0</v>
      </c>
      <c r="M279" s="71">
        <v>47.655250615921332</v>
      </c>
      <c r="N279" s="71">
        <v>63.069307190262009</v>
      </c>
      <c r="O279" s="71">
        <v>30.702965425166923</v>
      </c>
      <c r="P279" s="71">
        <v>24.801888619351946</v>
      </c>
      <c r="Q279" s="71">
        <v>3.3551100641637466</v>
      </c>
      <c r="R279" s="71">
        <v>60.945082253447417</v>
      </c>
      <c r="S279" s="71">
        <v>5.8298494709936666</v>
      </c>
      <c r="T279" s="72"/>
      <c r="U279" s="71">
        <v>44464295</v>
      </c>
      <c r="V279" s="71">
        <v>1239</v>
      </c>
      <c r="W279" s="71">
        <v>0</v>
      </c>
      <c r="X279" s="71">
        <v>15662</v>
      </c>
      <c r="Y279" s="71">
        <v>26293</v>
      </c>
      <c r="Z279" s="71">
        <v>21463</v>
      </c>
      <c r="AA279" s="71">
        <v>5419</v>
      </c>
      <c r="AB279" s="71">
        <v>56992</v>
      </c>
      <c r="AC279" s="71">
        <v>10612509.999999998</v>
      </c>
      <c r="AD279" s="71">
        <v>5.8298494709936666</v>
      </c>
      <c r="AE279" s="72"/>
      <c r="AF279" s="71">
        <v>252107880.08573899</v>
      </c>
      <c r="AG279" s="71">
        <v>1859279.457405699</v>
      </c>
      <c r="AH279" s="71">
        <v>0</v>
      </c>
      <c r="AI279" s="71">
        <v>93839798.546690524</v>
      </c>
      <c r="AJ279" s="71">
        <v>123171418.62058613</v>
      </c>
      <c r="AK279" s="71">
        <v>0</v>
      </c>
      <c r="AL279" s="71">
        <v>0</v>
      </c>
      <c r="AM279" s="71">
        <v>7359222.7628503302</v>
      </c>
      <c r="AN279" s="71">
        <v>0</v>
      </c>
      <c r="AO279" s="71">
        <v>0</v>
      </c>
      <c r="AP279" s="71">
        <v>478337599.47327167</v>
      </c>
      <c r="AQ279" s="72"/>
      <c r="AR279" s="71">
        <v>1068</v>
      </c>
      <c r="AS279" s="71">
        <v>93</v>
      </c>
      <c r="AT279" s="71">
        <v>0</v>
      </c>
      <c r="AU279" s="71">
        <v>0</v>
      </c>
      <c r="AV279" s="71">
        <v>0</v>
      </c>
      <c r="AW279" s="71">
        <v>0</v>
      </c>
      <c r="AX279" s="71"/>
      <c r="AY279" s="72"/>
      <c r="AZ279" s="71">
        <v>4582.2000000000025</v>
      </c>
      <c r="BA279" s="71">
        <v>4117.7999999999993</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1973</v>
      </c>
      <c r="B280" s="70">
        <v>272</v>
      </c>
      <c r="C280" s="70">
        <v>20</v>
      </c>
      <c r="D280" s="70">
        <v>16</v>
      </c>
      <c r="E280" s="70">
        <v>2023</v>
      </c>
      <c r="F280" s="70" t="s">
        <v>1539</v>
      </c>
      <c r="G280" s="70" t="s">
        <v>1953</v>
      </c>
      <c r="H280" s="70" t="s">
        <v>1954</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1127</v>
      </c>
      <c r="AS280" s="71">
        <v>93</v>
      </c>
      <c r="AT280" s="71">
        <v>0</v>
      </c>
      <c r="AU280" s="71">
        <v>0</v>
      </c>
      <c r="AV280" s="71">
        <v>0</v>
      </c>
      <c r="AW280" s="71">
        <v>0</v>
      </c>
      <c r="AX280" s="71"/>
      <c r="AY280" s="72"/>
      <c r="AZ280" s="71">
        <v>4925.2000000000044</v>
      </c>
      <c r="BA280" s="71">
        <v>4117.7999999999993</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1974</v>
      </c>
      <c r="B281" s="70">
        <v>272</v>
      </c>
      <c r="C281" s="70">
        <v>21</v>
      </c>
      <c r="D281" s="70">
        <v>16</v>
      </c>
      <c r="E281" s="70">
        <v>2024</v>
      </c>
      <c r="F281" s="70" t="s">
        <v>1554</v>
      </c>
      <c r="G281" s="70" t="s">
        <v>1953</v>
      </c>
      <c r="H281" s="70" t="s">
        <v>1954</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1975</v>
      </c>
      <c r="B282" s="70">
        <v>137</v>
      </c>
      <c r="C282" s="70">
        <v>1</v>
      </c>
      <c r="D282" s="70">
        <v>9</v>
      </c>
      <c r="E282" s="70">
        <v>1990</v>
      </c>
      <c r="F282" s="70" t="s">
        <v>787</v>
      </c>
      <c r="G282" s="70" t="s">
        <v>1976</v>
      </c>
      <c r="H282" s="70" t="s">
        <v>1977</v>
      </c>
      <c r="I282" s="148"/>
      <c r="J282" s="71">
        <v>119.8544167073177</v>
      </c>
      <c r="K282" s="71">
        <v>4.1984511054429481</v>
      </c>
      <c r="L282" s="71">
        <v>6.3522349837725214</v>
      </c>
      <c r="M282" s="71">
        <v>23.891943866050539</v>
      </c>
      <c r="N282" s="71">
        <v>43.580800486520353</v>
      </c>
      <c r="O282" s="71">
        <v>35.783081842634552</v>
      </c>
      <c r="P282" s="71">
        <v>32.193751488143349</v>
      </c>
      <c r="Q282" s="71">
        <v>2.4681263446292401</v>
      </c>
      <c r="R282" s="71">
        <v>0</v>
      </c>
      <c r="S282" s="71">
        <v>2.4432412864988242</v>
      </c>
      <c r="T282" s="72"/>
      <c r="U282" s="71">
        <v>10022490</v>
      </c>
      <c r="V282" s="71">
        <v>1127</v>
      </c>
      <c r="W282" s="71">
        <v>84</v>
      </c>
      <c r="X282" s="71">
        <v>8407</v>
      </c>
      <c r="Y282" s="71">
        <v>12568</v>
      </c>
      <c r="Z282" s="71">
        <v>14718</v>
      </c>
      <c r="AA282" s="71">
        <v>7817</v>
      </c>
      <c r="AB282" s="71">
        <v>40074</v>
      </c>
      <c r="AC282" s="71">
        <v>0</v>
      </c>
      <c r="AD282" s="71">
        <v>2.4432412864988242</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1978</v>
      </c>
      <c r="B283" s="70">
        <v>138</v>
      </c>
      <c r="C283" s="70">
        <v>2</v>
      </c>
      <c r="D283" s="70">
        <v>9</v>
      </c>
      <c r="E283" s="70">
        <v>2005</v>
      </c>
      <c r="F283" s="70" t="s">
        <v>789</v>
      </c>
      <c r="G283" s="70" t="s">
        <v>1976</v>
      </c>
      <c r="H283" s="70" t="s">
        <v>1977</v>
      </c>
      <c r="I283" s="148"/>
      <c r="J283" s="71">
        <v>81.075773545905662</v>
      </c>
      <c r="K283" s="71">
        <v>4.0608457641357294</v>
      </c>
      <c r="L283" s="71">
        <v>15.7145482691301</v>
      </c>
      <c r="M283" s="71">
        <v>58.193787051678257</v>
      </c>
      <c r="N283" s="71">
        <v>64.759089559204</v>
      </c>
      <c r="O283" s="71">
        <v>59.651312796335723</v>
      </c>
      <c r="P283" s="71">
        <v>37.559087741507597</v>
      </c>
      <c r="Q283" s="71">
        <v>2.8104485753285098</v>
      </c>
      <c r="R283" s="71">
        <v>0</v>
      </c>
      <c r="S283" s="71">
        <v>4.8122818734847277</v>
      </c>
      <c r="T283" s="72"/>
      <c r="U283" s="71">
        <v>7082502</v>
      </c>
      <c r="V283" s="71">
        <v>1477</v>
      </c>
      <c r="W283" s="71">
        <v>218</v>
      </c>
      <c r="X283" s="71">
        <v>10858</v>
      </c>
      <c r="Y283" s="71">
        <v>15970</v>
      </c>
      <c r="Z283" s="71">
        <v>28392</v>
      </c>
      <c r="AA283" s="71">
        <v>7469</v>
      </c>
      <c r="AB283" s="71">
        <v>47704</v>
      </c>
      <c r="AC283" s="71">
        <v>0</v>
      </c>
      <c r="AD283" s="71">
        <v>4.8122818734847277</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1979</v>
      </c>
      <c r="B284" s="70">
        <v>139</v>
      </c>
      <c r="C284" s="70">
        <v>3</v>
      </c>
      <c r="D284" s="70">
        <v>9</v>
      </c>
      <c r="E284" s="70">
        <v>2006</v>
      </c>
      <c r="F284" s="70" t="s">
        <v>790</v>
      </c>
      <c r="G284" s="70" t="s">
        <v>1976</v>
      </c>
      <c r="H284" s="70" t="s">
        <v>1977</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1980</v>
      </c>
      <c r="B285" s="70">
        <v>140</v>
      </c>
      <c r="C285" s="70">
        <v>4</v>
      </c>
      <c r="D285" s="70">
        <v>9</v>
      </c>
      <c r="E285" s="70">
        <v>2007</v>
      </c>
      <c r="F285" s="70" t="s">
        <v>791</v>
      </c>
      <c r="G285" s="70" t="s">
        <v>1976</v>
      </c>
      <c r="H285" s="70" t="s">
        <v>1977</v>
      </c>
      <c r="I285" s="148"/>
      <c r="J285" s="71">
        <v>71.467939115348969</v>
      </c>
      <c r="K285" s="71">
        <v>4.1634767194843896</v>
      </c>
      <c r="L285" s="71">
        <v>9.2795967116348237</v>
      </c>
      <c r="M285" s="71">
        <v>58.650298729295031</v>
      </c>
      <c r="N285" s="71">
        <v>71.631098067485823</v>
      </c>
      <c r="O285" s="71">
        <v>59.24720420394263</v>
      </c>
      <c r="P285" s="71">
        <v>37.803429941100767</v>
      </c>
      <c r="Q285" s="71">
        <v>3.0248379074550198</v>
      </c>
      <c r="R285" s="71">
        <v>0</v>
      </c>
      <c r="S285" s="71">
        <v>6.9840887714925586</v>
      </c>
      <c r="T285" s="72"/>
      <c r="U285" s="71">
        <v>7669639</v>
      </c>
      <c r="V285" s="71">
        <v>1493</v>
      </c>
      <c r="W285" s="71">
        <v>156</v>
      </c>
      <c r="X285" s="71">
        <v>13139</v>
      </c>
      <c r="Y285" s="71">
        <v>16694</v>
      </c>
      <c r="Z285" s="71">
        <v>29315</v>
      </c>
      <c r="AA285" s="71">
        <v>7403</v>
      </c>
      <c r="AB285" s="71">
        <v>48628</v>
      </c>
      <c r="AC285" s="71">
        <v>0</v>
      </c>
      <c r="AD285" s="71">
        <v>6.9840887714925586</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1981</v>
      </c>
      <c r="B286" s="70">
        <v>141</v>
      </c>
      <c r="C286" s="70">
        <v>5</v>
      </c>
      <c r="D286" s="70">
        <v>9</v>
      </c>
      <c r="E286" s="70">
        <v>2008</v>
      </c>
      <c r="F286" s="70" t="s">
        <v>792</v>
      </c>
      <c r="G286" s="70" t="s">
        <v>1976</v>
      </c>
      <c r="H286" s="70" t="s">
        <v>1977</v>
      </c>
      <c r="I286" s="148"/>
      <c r="J286" s="71">
        <v>65.339691885888342</v>
      </c>
      <c r="K286" s="71">
        <v>3.0983830317848962</v>
      </c>
      <c r="L286" s="71">
        <v>8.029647878201736</v>
      </c>
      <c r="M286" s="71">
        <v>62.143621778755097</v>
      </c>
      <c r="N286" s="71">
        <v>75.252419801682407</v>
      </c>
      <c r="O286" s="71">
        <v>58.062207355916662</v>
      </c>
      <c r="P286" s="71">
        <v>36.954439613190758</v>
      </c>
      <c r="Q286" s="71">
        <v>3.0072849432714701</v>
      </c>
      <c r="R286" s="71">
        <v>0</v>
      </c>
      <c r="S286" s="71">
        <v>6.697979470341151</v>
      </c>
      <c r="T286" s="72"/>
      <c r="U286" s="71">
        <v>7612740</v>
      </c>
      <c r="V286" s="71">
        <v>1493</v>
      </c>
      <c r="W286" s="71">
        <v>156</v>
      </c>
      <c r="X286" s="71">
        <v>13139</v>
      </c>
      <c r="Y286" s="71">
        <v>16965</v>
      </c>
      <c r="Z286" s="71">
        <v>29737</v>
      </c>
      <c r="AA286" s="71">
        <v>7245</v>
      </c>
      <c r="AB286" s="71">
        <v>49141</v>
      </c>
      <c r="AC286" s="71">
        <v>0</v>
      </c>
      <c r="AD286" s="71">
        <v>6.697979470341151</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1982</v>
      </c>
      <c r="B287" s="70">
        <v>142</v>
      </c>
      <c r="C287" s="70">
        <v>6</v>
      </c>
      <c r="D287" s="70">
        <v>9</v>
      </c>
      <c r="E287" s="70">
        <v>2009</v>
      </c>
      <c r="F287" s="70" t="s">
        <v>176</v>
      </c>
      <c r="G287" s="70" t="s">
        <v>1976</v>
      </c>
      <c r="H287" s="70" t="s">
        <v>1977</v>
      </c>
      <c r="I287" s="148"/>
      <c r="J287" s="71">
        <v>64.749251441925026</v>
      </c>
      <c r="K287" s="71">
        <v>3.423319491666148</v>
      </c>
      <c r="L287" s="71">
        <v>4.7313118152581861</v>
      </c>
      <c r="M287" s="71">
        <v>60.885541744810837</v>
      </c>
      <c r="N287" s="71">
        <v>70.318978417622148</v>
      </c>
      <c r="O287" s="71">
        <v>59.534215491763987</v>
      </c>
      <c r="P287" s="71">
        <v>35.052463276963657</v>
      </c>
      <c r="Q287" s="71">
        <v>2.8804724763993299</v>
      </c>
      <c r="R287" s="71">
        <v>0</v>
      </c>
      <c r="S287" s="71">
        <v>5.5823067057357187</v>
      </c>
      <c r="T287" s="72"/>
      <c r="U287" s="71">
        <v>6552722</v>
      </c>
      <c r="V287" s="71">
        <v>1617</v>
      </c>
      <c r="W287" s="71">
        <v>122</v>
      </c>
      <c r="X287" s="71">
        <v>13194</v>
      </c>
      <c r="Y287" s="71">
        <v>17231</v>
      </c>
      <c r="Z287" s="71">
        <v>30096</v>
      </c>
      <c r="AA287" s="71">
        <v>7055</v>
      </c>
      <c r="AB287" s="71">
        <v>49410</v>
      </c>
      <c r="AC287" s="71">
        <v>0</v>
      </c>
      <c r="AD287" s="71">
        <v>5.5823067057357187</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93.19</v>
      </c>
      <c r="BK287" s="71">
        <v>0</v>
      </c>
      <c r="BL287" s="71">
        <v>7.9529999999999994</v>
      </c>
      <c r="BM287" s="71">
        <v>0</v>
      </c>
      <c r="BN287" s="72"/>
      <c r="BO287" s="71">
        <v>0</v>
      </c>
      <c r="BP287" s="71">
        <v>0</v>
      </c>
      <c r="BQ287" s="71">
        <v>8</v>
      </c>
      <c r="BR287" s="71">
        <v>0</v>
      </c>
      <c r="BS287" s="71">
        <v>2</v>
      </c>
      <c r="BT287" s="71">
        <v>0</v>
      </c>
      <c r="BU287"/>
      <c r="BV287" s="70">
        <v>101.143</v>
      </c>
      <c r="BW287" s="70">
        <v>0</v>
      </c>
      <c r="BX287" s="70">
        <v>0</v>
      </c>
      <c r="BY287" s="70">
        <v>0</v>
      </c>
      <c r="BZ287" s="70">
        <v>0</v>
      </c>
      <c r="CA287" s="70">
        <v>0</v>
      </c>
      <c r="CB287" s="70">
        <v>0</v>
      </c>
      <c r="CC287" s="70">
        <v>0</v>
      </c>
      <c r="CD287" s="70">
        <v>0</v>
      </c>
    </row>
    <row r="288" spans="1:82">
      <c r="A288" s="70" t="s">
        <v>1983</v>
      </c>
      <c r="B288" s="70">
        <v>143</v>
      </c>
      <c r="C288" s="70">
        <v>7</v>
      </c>
      <c r="D288" s="70">
        <v>9</v>
      </c>
      <c r="E288" s="70">
        <v>2010</v>
      </c>
      <c r="F288" s="70" t="s">
        <v>177</v>
      </c>
      <c r="G288" s="70" t="s">
        <v>1976</v>
      </c>
      <c r="H288" s="70" t="s">
        <v>1977</v>
      </c>
      <c r="I288" s="148"/>
      <c r="J288" s="71">
        <v>68.46016650901845</v>
      </c>
      <c r="K288" s="71">
        <v>3.6233603555352061</v>
      </c>
      <c r="L288" s="71">
        <v>5.6347347550329392</v>
      </c>
      <c r="M288" s="71">
        <v>62.251898272116797</v>
      </c>
      <c r="N288" s="71">
        <v>80.020853883538152</v>
      </c>
      <c r="O288" s="71">
        <v>59.770789998012603</v>
      </c>
      <c r="P288" s="71">
        <v>34.599909603561272</v>
      </c>
      <c r="Q288" s="71">
        <v>3.03257910925698</v>
      </c>
      <c r="R288" s="71">
        <v>0</v>
      </c>
      <c r="S288" s="71">
        <v>5.9141466730718228</v>
      </c>
      <c r="T288" s="72"/>
      <c r="U288" s="71">
        <v>6499795</v>
      </c>
      <c r="V288" s="71">
        <v>1617</v>
      </c>
      <c r="W288" s="71">
        <v>122</v>
      </c>
      <c r="X288" s="71">
        <v>13194</v>
      </c>
      <c r="Y288" s="71">
        <v>17510</v>
      </c>
      <c r="Z288" s="71">
        <v>30356</v>
      </c>
      <c r="AA288" s="71">
        <v>6790</v>
      </c>
      <c r="AB288" s="71">
        <v>49846</v>
      </c>
      <c r="AC288" s="71">
        <v>0</v>
      </c>
      <c r="AD288" s="71">
        <v>5.9141466730718228</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87.96</v>
      </c>
      <c r="BK288" s="71">
        <v>0</v>
      </c>
      <c r="BL288" s="71">
        <v>8.0689999999999991</v>
      </c>
      <c r="BM288" s="71">
        <v>0</v>
      </c>
      <c r="BN288" s="72"/>
      <c r="BO288" s="71">
        <v>0</v>
      </c>
      <c r="BP288" s="71">
        <v>0</v>
      </c>
      <c r="BQ288" s="71">
        <v>8</v>
      </c>
      <c r="BR288" s="71">
        <v>0</v>
      </c>
      <c r="BS288" s="71">
        <v>2</v>
      </c>
      <c r="BT288" s="71">
        <v>0</v>
      </c>
      <c r="BU288"/>
      <c r="BV288" s="70">
        <v>96.028999999999996</v>
      </c>
      <c r="BW288" s="70">
        <v>0</v>
      </c>
      <c r="BX288" s="70">
        <v>0</v>
      </c>
      <c r="BY288" s="70">
        <v>0</v>
      </c>
      <c r="BZ288" s="70">
        <v>0</v>
      </c>
      <c r="CA288" s="70">
        <v>0</v>
      </c>
      <c r="CB288" s="70">
        <v>0</v>
      </c>
      <c r="CC288" s="70">
        <v>0</v>
      </c>
      <c r="CD288" s="70">
        <v>0</v>
      </c>
    </row>
    <row r="289" spans="1:82">
      <c r="A289" s="70" t="s">
        <v>1984</v>
      </c>
      <c r="B289" s="70">
        <v>144</v>
      </c>
      <c r="C289" s="70">
        <v>8</v>
      </c>
      <c r="D289" s="70">
        <v>9</v>
      </c>
      <c r="E289" s="70">
        <v>2011</v>
      </c>
      <c r="F289" s="70" t="s">
        <v>178</v>
      </c>
      <c r="G289" s="70" t="s">
        <v>1976</v>
      </c>
      <c r="H289" s="70" t="s">
        <v>1977</v>
      </c>
      <c r="I289" s="148"/>
      <c r="J289" s="71">
        <v>72.505877493058804</v>
      </c>
      <c r="K289" s="71">
        <v>4.7234713207221288</v>
      </c>
      <c r="L289" s="71">
        <v>4.7494356279496666</v>
      </c>
      <c r="M289" s="71">
        <v>71.261637659905361</v>
      </c>
      <c r="N289" s="71">
        <v>80.596405369603545</v>
      </c>
      <c r="O289" s="71">
        <v>59.563654530811256</v>
      </c>
      <c r="P289" s="71">
        <v>33.228893711967267</v>
      </c>
      <c r="Q289" s="71">
        <v>3.5341158252315701</v>
      </c>
      <c r="R289" s="71">
        <v>0</v>
      </c>
      <c r="S289" s="71">
        <v>6.3379601113186022</v>
      </c>
      <c r="T289" s="72"/>
      <c r="U289" s="71">
        <v>6843175</v>
      </c>
      <c r="V289" s="71">
        <v>1617</v>
      </c>
      <c r="W289" s="71">
        <v>122</v>
      </c>
      <c r="X289" s="71">
        <v>13194</v>
      </c>
      <c r="Y289" s="71">
        <v>17834</v>
      </c>
      <c r="Z289" s="71">
        <v>30908</v>
      </c>
      <c r="AA289" s="71">
        <v>6715</v>
      </c>
      <c r="AB289" s="71">
        <v>50360</v>
      </c>
      <c r="AC289" s="71">
        <v>0</v>
      </c>
      <c r="AD289" s="71">
        <v>6.3379601113186022</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81.424999999999997</v>
      </c>
      <c r="BK289" s="71">
        <v>0</v>
      </c>
      <c r="BL289" s="71">
        <v>7.181</v>
      </c>
      <c r="BM289" s="71">
        <v>0</v>
      </c>
      <c r="BN289" s="72"/>
      <c r="BO289" s="71">
        <v>0</v>
      </c>
      <c r="BP289" s="71">
        <v>0</v>
      </c>
      <c r="BQ289" s="71">
        <v>8</v>
      </c>
      <c r="BR289" s="71">
        <v>0</v>
      </c>
      <c r="BS289" s="71">
        <v>2</v>
      </c>
      <c r="BT289" s="71">
        <v>0</v>
      </c>
      <c r="BU289"/>
      <c r="BV289" s="70">
        <v>88.605999999999995</v>
      </c>
      <c r="BW289" s="70">
        <v>0</v>
      </c>
      <c r="BX289" s="70">
        <v>0</v>
      </c>
      <c r="BY289" s="70">
        <v>0</v>
      </c>
      <c r="BZ289" s="70">
        <v>0</v>
      </c>
      <c r="CA289" s="70">
        <v>0</v>
      </c>
      <c r="CB289" s="70">
        <v>0</v>
      </c>
      <c r="CC289" s="70">
        <v>0</v>
      </c>
      <c r="CD289" s="70">
        <v>0</v>
      </c>
    </row>
    <row r="290" spans="1:82">
      <c r="A290" s="70" t="s">
        <v>1985</v>
      </c>
      <c r="B290" s="70">
        <v>145</v>
      </c>
      <c r="C290" s="70">
        <v>9</v>
      </c>
      <c r="D290" s="70">
        <v>9</v>
      </c>
      <c r="E290" s="70">
        <v>2012</v>
      </c>
      <c r="F290" s="70" t="s">
        <v>179</v>
      </c>
      <c r="G290" s="70" t="s">
        <v>1976</v>
      </c>
      <c r="H290" s="70" t="s">
        <v>1977</v>
      </c>
      <c r="I290" s="148"/>
      <c r="J290" s="71">
        <v>69.841311222746242</v>
      </c>
      <c r="K290" s="71">
        <v>4.2634224971945489</v>
      </c>
      <c r="L290" s="71">
        <v>4.6144476450175844</v>
      </c>
      <c r="M290" s="71">
        <v>69.267736978829376</v>
      </c>
      <c r="N290" s="71">
        <v>83.232477801639305</v>
      </c>
      <c r="O290" s="71">
        <v>60.245940473624778</v>
      </c>
      <c r="P290" s="71">
        <v>33.393066585384091</v>
      </c>
      <c r="Q290" s="71">
        <v>3.9993283880159001</v>
      </c>
      <c r="R290" s="71">
        <v>0</v>
      </c>
      <c r="S290" s="71">
        <v>4.3935214561153959</v>
      </c>
      <c r="T290" s="72"/>
      <c r="U290" s="71">
        <v>7127624</v>
      </c>
      <c r="V290" s="71">
        <v>1617</v>
      </c>
      <c r="W290" s="71">
        <v>122</v>
      </c>
      <c r="X290" s="71">
        <v>13194</v>
      </c>
      <c r="Y290" s="71">
        <v>19154</v>
      </c>
      <c r="Z290" s="71">
        <v>31510</v>
      </c>
      <c r="AA290" s="71">
        <v>6710</v>
      </c>
      <c r="AB290" s="71">
        <v>52453</v>
      </c>
      <c r="AC290" s="71">
        <v>0</v>
      </c>
      <c r="AD290" s="71">
        <v>4.3935214561153959</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83.144000000000005</v>
      </c>
      <c r="BK290" s="71">
        <v>0</v>
      </c>
      <c r="BL290" s="71">
        <v>5.0330000000000004</v>
      </c>
      <c r="BM290" s="71">
        <v>0</v>
      </c>
      <c r="BN290" s="72"/>
      <c r="BO290" s="71">
        <v>0</v>
      </c>
      <c r="BP290" s="71">
        <v>0</v>
      </c>
      <c r="BQ290" s="71">
        <v>8</v>
      </c>
      <c r="BR290" s="71">
        <v>0</v>
      </c>
      <c r="BS290" s="71">
        <v>1</v>
      </c>
      <c r="BT290" s="71">
        <v>0</v>
      </c>
      <c r="BU290"/>
      <c r="BV290" s="70">
        <v>88.177000000000007</v>
      </c>
      <c r="BW290" s="70">
        <v>0</v>
      </c>
      <c r="BX290" s="70">
        <v>0</v>
      </c>
      <c r="BY290" s="70">
        <v>0</v>
      </c>
      <c r="BZ290" s="70">
        <v>0</v>
      </c>
      <c r="CA290" s="70">
        <v>0</v>
      </c>
      <c r="CB290" s="70">
        <v>0</v>
      </c>
      <c r="CC290" s="70">
        <v>0</v>
      </c>
      <c r="CD290" s="70">
        <v>0</v>
      </c>
    </row>
    <row r="291" spans="1:82">
      <c r="A291" s="70" t="s">
        <v>1986</v>
      </c>
      <c r="B291" s="70">
        <v>146</v>
      </c>
      <c r="C291" s="70">
        <v>10</v>
      </c>
      <c r="D291" s="70">
        <v>9</v>
      </c>
      <c r="E291" s="70">
        <v>2013</v>
      </c>
      <c r="F291" s="70" t="s">
        <v>180</v>
      </c>
      <c r="G291" s="70" t="s">
        <v>1976</v>
      </c>
      <c r="H291" s="70" t="s">
        <v>1977</v>
      </c>
      <c r="I291" s="148"/>
      <c r="J291" s="71">
        <v>81.5363651336923</v>
      </c>
      <c r="K291" s="71">
        <v>3.4420184984944759</v>
      </c>
      <c r="L291" s="71">
        <v>4.4735849506983083</v>
      </c>
      <c r="M291" s="71">
        <v>70.610884239991236</v>
      </c>
      <c r="N291" s="71">
        <v>79.009014500456402</v>
      </c>
      <c r="O291" s="71">
        <v>59.096796276267462</v>
      </c>
      <c r="P291" s="71">
        <v>33.059318421814353</v>
      </c>
      <c r="Q291" s="71">
        <v>4.0886702665871599</v>
      </c>
      <c r="R291" s="71">
        <v>0</v>
      </c>
      <c r="S291" s="71">
        <v>5.4842987199451354</v>
      </c>
      <c r="T291" s="72"/>
      <c r="U291" s="71">
        <v>7304923</v>
      </c>
      <c r="V291" s="71">
        <v>1617</v>
      </c>
      <c r="W291" s="71">
        <v>122</v>
      </c>
      <c r="X291" s="71">
        <v>13194</v>
      </c>
      <c r="Y291" s="71">
        <v>19421</v>
      </c>
      <c r="Z291" s="71">
        <v>32289</v>
      </c>
      <c r="AA291" s="71">
        <v>6618</v>
      </c>
      <c r="AB291" s="71">
        <v>52856</v>
      </c>
      <c r="AC291" s="71">
        <v>0</v>
      </c>
      <c r="AD291" s="71">
        <v>5.4842987199451354</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85.113</v>
      </c>
      <c r="BK291" s="71">
        <v>0</v>
      </c>
      <c r="BL291" s="71">
        <v>5.0289999999999999</v>
      </c>
      <c r="BM291" s="71">
        <v>0</v>
      </c>
      <c r="BN291" s="72"/>
      <c r="BO291" s="71">
        <v>0</v>
      </c>
      <c r="BP291" s="71">
        <v>0</v>
      </c>
      <c r="BQ291" s="71">
        <v>8</v>
      </c>
      <c r="BR291" s="71">
        <v>0</v>
      </c>
      <c r="BS291" s="71">
        <v>1</v>
      </c>
      <c r="BT291" s="71">
        <v>0</v>
      </c>
      <c r="BU291"/>
      <c r="BV291" s="70">
        <v>90.141999999999996</v>
      </c>
      <c r="BW291" s="70">
        <v>0</v>
      </c>
      <c r="BX291" s="70">
        <v>0</v>
      </c>
      <c r="BY291" s="70">
        <v>0</v>
      </c>
      <c r="BZ291" s="70">
        <v>0</v>
      </c>
      <c r="CA291" s="70">
        <v>0</v>
      </c>
      <c r="CB291" s="70">
        <v>0</v>
      </c>
      <c r="CC291" s="70">
        <v>0</v>
      </c>
      <c r="CD291" s="70">
        <v>0</v>
      </c>
    </row>
    <row r="292" spans="1:82">
      <c r="A292" s="70" t="s">
        <v>1987</v>
      </c>
      <c r="B292" s="70">
        <v>147</v>
      </c>
      <c r="C292" s="70">
        <v>11</v>
      </c>
      <c r="D292" s="70">
        <v>9</v>
      </c>
      <c r="E292" s="70">
        <v>2014</v>
      </c>
      <c r="F292" s="70" t="s">
        <v>181</v>
      </c>
      <c r="G292" s="1064" t="s">
        <v>1976</v>
      </c>
      <c r="H292" s="70" t="s">
        <v>1977</v>
      </c>
      <c r="I292" s="148"/>
      <c r="J292" s="71">
        <v>78.435387058244899</v>
      </c>
      <c r="K292" s="71">
        <v>3.2159981930512802</v>
      </c>
      <c r="L292" s="71">
        <v>3.433442001946863</v>
      </c>
      <c r="M292" s="71">
        <v>66.738974852186715</v>
      </c>
      <c r="N292" s="71">
        <v>79.343188819381794</v>
      </c>
      <c r="O292" s="71">
        <v>57.504136508549806</v>
      </c>
      <c r="P292" s="71">
        <v>32.949961282570669</v>
      </c>
      <c r="Q292" s="71">
        <v>3.95022181150705</v>
      </c>
      <c r="R292" s="71">
        <v>0</v>
      </c>
      <c r="S292" s="71">
        <v>5.4196419931798072</v>
      </c>
      <c r="T292" s="72"/>
      <c r="U292" s="71">
        <v>8519651</v>
      </c>
      <c r="V292" s="71">
        <v>1297</v>
      </c>
      <c r="W292" s="71">
        <v>118</v>
      </c>
      <c r="X292" s="71">
        <v>13346</v>
      </c>
      <c r="Y292" s="71">
        <v>19767</v>
      </c>
      <c r="Z292" s="71">
        <v>33091</v>
      </c>
      <c r="AA292" s="71">
        <v>6562</v>
      </c>
      <c r="AB292" s="71">
        <v>53225</v>
      </c>
      <c r="AC292" s="71">
        <v>0</v>
      </c>
      <c r="AD292" s="71">
        <v>5.4196419931798072</v>
      </c>
      <c r="AE292" s="72"/>
      <c r="AF292" s="71"/>
      <c r="AG292" s="71"/>
      <c r="AH292" s="71"/>
      <c r="AI292" s="71"/>
      <c r="AJ292" s="71"/>
      <c r="AK292" s="71"/>
      <c r="AL292" s="71"/>
      <c r="AM292" s="71"/>
      <c r="AN292" s="71"/>
      <c r="AO292" s="71"/>
      <c r="AP292" s="71"/>
      <c r="AQ292" s="72"/>
      <c r="AR292" s="71">
        <v>1603</v>
      </c>
      <c r="AS292" s="71">
        <v>335</v>
      </c>
      <c r="AT292" s="71">
        <v>0</v>
      </c>
      <c r="AU292" s="71">
        <v>0</v>
      </c>
      <c r="AV292" s="71">
        <v>0</v>
      </c>
      <c r="AW292" s="71">
        <v>1</v>
      </c>
      <c r="AX292" s="71"/>
      <c r="AY292" s="72"/>
      <c r="AZ292" s="71">
        <v>6779.1</v>
      </c>
      <c r="BA292" s="71">
        <v>9006.9</v>
      </c>
      <c r="BB292" s="71">
        <v>0</v>
      </c>
      <c r="BC292" s="71">
        <v>0</v>
      </c>
      <c r="BD292" s="71">
        <v>0</v>
      </c>
      <c r="BE292" s="71">
        <v>6250</v>
      </c>
      <c r="BF292" s="71"/>
      <c r="BG292" s="72"/>
      <c r="BH292" s="71">
        <v>0</v>
      </c>
      <c r="BI292" s="71">
        <v>0</v>
      </c>
      <c r="BJ292" s="71">
        <v>91.796999999999997</v>
      </c>
      <c r="BK292" s="71">
        <v>0</v>
      </c>
      <c r="BL292" s="71">
        <v>4.9660000000000002</v>
      </c>
      <c r="BM292" s="71">
        <v>0</v>
      </c>
      <c r="BN292" s="72"/>
      <c r="BO292" s="71">
        <v>0</v>
      </c>
      <c r="BP292" s="71">
        <v>0</v>
      </c>
      <c r="BQ292" s="71">
        <v>9</v>
      </c>
      <c r="BR292" s="71">
        <v>0</v>
      </c>
      <c r="BS292" s="71">
        <v>1</v>
      </c>
      <c r="BT292" s="71">
        <v>0</v>
      </c>
      <c r="BU292"/>
      <c r="BV292" s="70">
        <v>96.763000000000005</v>
      </c>
      <c r="BW292" s="70">
        <v>0</v>
      </c>
      <c r="BX292" s="70">
        <v>0</v>
      </c>
      <c r="BY292" s="70">
        <v>0</v>
      </c>
      <c r="BZ292" s="70">
        <v>0</v>
      </c>
      <c r="CA292" s="70">
        <v>0</v>
      </c>
      <c r="CB292" s="70">
        <v>0</v>
      </c>
      <c r="CC292" s="70">
        <v>0</v>
      </c>
      <c r="CD292" s="70">
        <v>0</v>
      </c>
    </row>
    <row r="293" spans="1:82">
      <c r="A293" s="70" t="s">
        <v>1988</v>
      </c>
      <c r="B293" s="70">
        <v>148</v>
      </c>
      <c r="C293" s="70">
        <v>12</v>
      </c>
      <c r="D293" s="70">
        <v>9</v>
      </c>
      <c r="E293" s="70">
        <v>2015</v>
      </c>
      <c r="F293" s="70" t="s">
        <v>182</v>
      </c>
      <c r="G293" s="1064" t="s">
        <v>1976</v>
      </c>
      <c r="H293" s="70" t="s">
        <v>1977</v>
      </c>
      <c r="I293" s="148"/>
      <c r="J293" s="71">
        <v>75.510662505851286</v>
      </c>
      <c r="K293" s="71">
        <v>3.1672132133789059</v>
      </c>
      <c r="L293" s="71">
        <v>3.063739958957119</v>
      </c>
      <c r="M293" s="71">
        <v>87.055889694705158</v>
      </c>
      <c r="N293" s="71">
        <v>76.502895972098756</v>
      </c>
      <c r="O293" s="71">
        <v>57.401785735075435</v>
      </c>
      <c r="P293" s="71">
        <v>33.257410264765142</v>
      </c>
      <c r="Q293" s="71">
        <v>3.8925141428390901</v>
      </c>
      <c r="R293" s="71">
        <v>0</v>
      </c>
      <c r="S293" s="71">
        <v>5.4484224307534337</v>
      </c>
      <c r="T293" s="72"/>
      <c r="U293" s="71">
        <v>8872393</v>
      </c>
      <c r="V293" s="71">
        <v>1297</v>
      </c>
      <c r="W293" s="71">
        <v>118</v>
      </c>
      <c r="X293" s="71">
        <v>13346</v>
      </c>
      <c r="Y293" s="71">
        <v>20052</v>
      </c>
      <c r="Z293" s="71">
        <v>33350</v>
      </c>
      <c r="AA293" s="71">
        <v>6618</v>
      </c>
      <c r="AB293" s="71">
        <v>53576</v>
      </c>
      <c r="AC293" s="71">
        <v>0</v>
      </c>
      <c r="AD293" s="71">
        <v>5.4484224307534337</v>
      </c>
      <c r="AE293" s="72"/>
      <c r="AF293" s="71">
        <v>85034768.437414452</v>
      </c>
      <c r="AG293" s="71">
        <v>2431806.5052976888</v>
      </c>
      <c r="AH293" s="71">
        <v>636931.58863827051</v>
      </c>
      <c r="AI293" s="71">
        <v>85870310.124103129</v>
      </c>
      <c r="AJ293" s="71">
        <v>114294180.81570899</v>
      </c>
      <c r="AK293" s="71">
        <v>0</v>
      </c>
      <c r="AL293" s="71">
        <v>0</v>
      </c>
      <c r="AM293" s="71">
        <v>7342366.0571327414</v>
      </c>
      <c r="AN293" s="71">
        <v>0</v>
      </c>
      <c r="AO293" s="71">
        <v>0</v>
      </c>
      <c r="AP293" s="71">
        <v>295610363.52829528</v>
      </c>
      <c r="AQ293" s="72"/>
      <c r="AR293" s="71">
        <v>1742</v>
      </c>
      <c r="AS293" s="71">
        <v>459</v>
      </c>
      <c r="AT293" s="71">
        <v>0</v>
      </c>
      <c r="AU293" s="71">
        <v>0</v>
      </c>
      <c r="AV293" s="71">
        <v>0</v>
      </c>
      <c r="AW293" s="71">
        <v>1</v>
      </c>
      <c r="AX293" s="71"/>
      <c r="AY293" s="72"/>
      <c r="AZ293" s="71">
        <v>7449.7000000000007</v>
      </c>
      <c r="BA293" s="71">
        <v>11361.9</v>
      </c>
      <c r="BB293" s="71">
        <v>0</v>
      </c>
      <c r="BC293" s="71">
        <v>0</v>
      </c>
      <c r="BD293" s="71">
        <v>0</v>
      </c>
      <c r="BE293" s="71">
        <v>6250</v>
      </c>
      <c r="BF293" s="71"/>
      <c r="BG293" s="72"/>
      <c r="BH293" s="71">
        <v>0</v>
      </c>
      <c r="BI293" s="71">
        <v>0</v>
      </c>
      <c r="BJ293" s="71">
        <v>85.819000000000003</v>
      </c>
      <c r="BK293" s="71">
        <v>0</v>
      </c>
      <c r="BL293" s="71">
        <v>4.6950000000000003</v>
      </c>
      <c r="BM293" s="71">
        <v>0</v>
      </c>
      <c r="BN293" s="72"/>
      <c r="BO293" s="71">
        <v>0</v>
      </c>
      <c r="BP293" s="71">
        <v>0</v>
      </c>
      <c r="BQ293" s="71">
        <v>8</v>
      </c>
      <c r="BR293" s="71">
        <v>0</v>
      </c>
      <c r="BS293" s="71">
        <v>1</v>
      </c>
      <c r="BT293" s="71">
        <v>0</v>
      </c>
      <c r="BU293"/>
      <c r="BV293" s="70">
        <v>90.513999999999996</v>
      </c>
      <c r="BW293" s="70">
        <v>0</v>
      </c>
      <c r="BX293" s="70">
        <v>0</v>
      </c>
      <c r="BY293" s="70">
        <v>0</v>
      </c>
      <c r="BZ293" s="70">
        <v>0</v>
      </c>
      <c r="CA293" s="70">
        <v>0</v>
      </c>
      <c r="CB293" s="70">
        <v>0</v>
      </c>
      <c r="CC293" s="70">
        <v>0</v>
      </c>
      <c r="CD293" s="70">
        <v>0</v>
      </c>
    </row>
    <row r="294" spans="1:82">
      <c r="A294" s="70" t="s">
        <v>1989</v>
      </c>
      <c r="B294" s="70">
        <v>149</v>
      </c>
      <c r="C294" s="70">
        <v>13</v>
      </c>
      <c r="D294" s="70">
        <v>9</v>
      </c>
      <c r="E294" s="70">
        <v>2016</v>
      </c>
      <c r="F294" s="70" t="s">
        <v>155</v>
      </c>
      <c r="G294" s="70" t="s">
        <v>1976</v>
      </c>
      <c r="H294" s="70" t="s">
        <v>1977</v>
      </c>
      <c r="I294" s="148"/>
      <c r="J294" s="71">
        <v>78.598352263448518</v>
      </c>
      <c r="K294" s="71">
        <v>3.1487881916230887</v>
      </c>
      <c r="L294" s="71">
        <v>2.9121818280504126</v>
      </c>
      <c r="M294" s="71">
        <v>57.927925757719336</v>
      </c>
      <c r="N294" s="71">
        <v>76.610952064481737</v>
      </c>
      <c r="O294" s="71">
        <v>57.432453080366749</v>
      </c>
      <c r="P294" s="71">
        <v>32.752644557503302</v>
      </c>
      <c r="Q294" s="71">
        <v>3.8127874954413534</v>
      </c>
      <c r="R294" s="71">
        <v>0</v>
      </c>
      <c r="S294" s="71">
        <v>6.6427055427318678</v>
      </c>
      <c r="T294" s="72"/>
      <c r="U294" s="71">
        <v>9087709</v>
      </c>
      <c r="V294" s="71">
        <v>1297</v>
      </c>
      <c r="W294" s="71">
        <v>118</v>
      </c>
      <c r="X294" s="71">
        <v>13346</v>
      </c>
      <c r="Y294" s="71">
        <v>20456</v>
      </c>
      <c r="Z294" s="71">
        <v>33778</v>
      </c>
      <c r="AA294" s="71">
        <v>6741</v>
      </c>
      <c r="AB294" s="71">
        <v>53981</v>
      </c>
      <c r="AC294" s="71">
        <v>0</v>
      </c>
      <c r="AD294" s="71">
        <v>6.6427055427318678</v>
      </c>
      <c r="AE294" s="72"/>
      <c r="AF294" s="71">
        <v>90678217.443104282</v>
      </c>
      <c r="AG294" s="71">
        <v>2330524.7984288889</v>
      </c>
      <c r="AH294" s="71">
        <v>464790.0959408562</v>
      </c>
      <c r="AI294" s="71">
        <v>85324572.163963765</v>
      </c>
      <c r="AJ294" s="71">
        <v>114716368.6519997</v>
      </c>
      <c r="AK294" s="71">
        <v>0</v>
      </c>
      <c r="AL294" s="71">
        <v>0</v>
      </c>
      <c r="AM294" s="71">
        <v>7403617.027034767</v>
      </c>
      <c r="AN294" s="71">
        <v>0</v>
      </c>
      <c r="AO294" s="71">
        <v>0</v>
      </c>
      <c r="AP294" s="71">
        <v>300918090.18047225</v>
      </c>
      <c r="AQ294" s="72"/>
      <c r="AR294" s="71">
        <v>1880</v>
      </c>
      <c r="AS294" s="71">
        <v>543</v>
      </c>
      <c r="AT294" s="71">
        <v>0</v>
      </c>
      <c r="AU294" s="71">
        <v>0</v>
      </c>
      <c r="AV294" s="71">
        <v>0</v>
      </c>
      <c r="AW294" s="71">
        <v>1</v>
      </c>
      <c r="AX294" s="71"/>
      <c r="AY294" s="72"/>
      <c r="AZ294" s="71">
        <v>8149.4</v>
      </c>
      <c r="BA294" s="71">
        <v>12751.8</v>
      </c>
      <c r="BB294" s="71">
        <v>0</v>
      </c>
      <c r="BC294" s="71">
        <v>0</v>
      </c>
      <c r="BD294" s="71">
        <v>0</v>
      </c>
      <c r="BE294" s="71">
        <v>6250</v>
      </c>
      <c r="BF294" s="71"/>
      <c r="BG294" s="72"/>
      <c r="BH294" s="71">
        <v>0</v>
      </c>
      <c r="BI294" s="71">
        <v>0</v>
      </c>
      <c r="BJ294" s="71">
        <v>82.474999999999994</v>
      </c>
      <c r="BK294" s="71">
        <v>0</v>
      </c>
      <c r="BL294" s="71">
        <v>5.0410000000000004</v>
      </c>
      <c r="BM294" s="71">
        <v>0</v>
      </c>
      <c r="BN294" s="72"/>
      <c r="BO294" s="71">
        <v>0</v>
      </c>
      <c r="BP294" s="71">
        <v>0</v>
      </c>
      <c r="BQ294" s="71">
        <v>8</v>
      </c>
      <c r="BR294" s="71">
        <v>0</v>
      </c>
      <c r="BS294" s="71">
        <v>1</v>
      </c>
      <c r="BT294" s="71">
        <v>0</v>
      </c>
      <c r="BU294"/>
      <c r="BV294" s="70">
        <v>87.516000000000005</v>
      </c>
      <c r="BW294" s="70">
        <v>0</v>
      </c>
      <c r="BX294" s="70">
        <v>0</v>
      </c>
      <c r="BY294" s="70">
        <v>0</v>
      </c>
      <c r="BZ294" s="70">
        <v>0</v>
      </c>
      <c r="CA294" s="70">
        <v>0</v>
      </c>
      <c r="CB294" s="70">
        <v>0</v>
      </c>
      <c r="CC294" s="70">
        <v>0</v>
      </c>
      <c r="CD294" s="70">
        <v>0</v>
      </c>
    </row>
    <row r="295" spans="1:82">
      <c r="A295" s="70" t="s">
        <v>1990</v>
      </c>
      <c r="B295" s="70">
        <v>150</v>
      </c>
      <c r="C295" s="70">
        <v>14</v>
      </c>
      <c r="D295" s="70">
        <v>9</v>
      </c>
      <c r="E295" s="70">
        <v>2017</v>
      </c>
      <c r="F295" s="70" t="s">
        <v>156</v>
      </c>
      <c r="G295" s="70" t="s">
        <v>1976</v>
      </c>
      <c r="H295" s="70" t="s">
        <v>1977</v>
      </c>
      <c r="I295" s="148"/>
      <c r="J295" s="71">
        <v>81.845401220731645</v>
      </c>
      <c r="K295" s="71">
        <v>3.1344994492357166</v>
      </c>
      <c r="L295" s="71">
        <v>3.1262899537821625</v>
      </c>
      <c r="M295" s="71">
        <v>51.29452122522644</v>
      </c>
      <c r="N295" s="71">
        <v>75.655999779877462</v>
      </c>
      <c r="O295" s="71">
        <v>57.293097208061596</v>
      </c>
      <c r="P295" s="71">
        <v>32.298943122832867</v>
      </c>
      <c r="Q295" s="71">
        <v>3.7084974382554998</v>
      </c>
      <c r="R295" s="71">
        <v>0</v>
      </c>
      <c r="S295" s="71">
        <v>6.6471961600549738</v>
      </c>
      <c r="T295" s="72"/>
      <c r="U295" s="71">
        <v>9626917</v>
      </c>
      <c r="V295" s="71">
        <v>1297</v>
      </c>
      <c r="W295" s="71">
        <v>118</v>
      </c>
      <c r="X295" s="71">
        <v>13346</v>
      </c>
      <c r="Y295" s="71">
        <v>20906</v>
      </c>
      <c r="Z295" s="71">
        <v>34255</v>
      </c>
      <c r="AA295" s="71">
        <v>6690</v>
      </c>
      <c r="AB295" s="71">
        <v>54295</v>
      </c>
      <c r="AC295" s="71">
        <v>0</v>
      </c>
      <c r="AD295" s="71">
        <v>6.6471961600549738</v>
      </c>
      <c r="AE295" s="72"/>
      <c r="AF295" s="71">
        <v>95700923.655330554</v>
      </c>
      <c r="AG295" s="71">
        <v>2345550.324749751</v>
      </c>
      <c r="AH295" s="71">
        <v>640496.58232535876</v>
      </c>
      <c r="AI295" s="71">
        <v>80565357.689214379</v>
      </c>
      <c r="AJ295" s="71">
        <v>109428801.43617029</v>
      </c>
      <c r="AK295" s="71">
        <v>0</v>
      </c>
      <c r="AL295" s="71">
        <v>0</v>
      </c>
      <c r="AM295" s="71">
        <v>7458334.8677149229</v>
      </c>
      <c r="AN295" s="71">
        <v>0</v>
      </c>
      <c r="AO295" s="71">
        <v>0</v>
      </c>
      <c r="AP295" s="71">
        <v>296139464.55550528</v>
      </c>
      <c r="AQ295" s="72"/>
      <c r="AR295" s="71">
        <v>1998</v>
      </c>
      <c r="AS295" s="71">
        <v>603</v>
      </c>
      <c r="AT295" s="71">
        <v>0</v>
      </c>
      <c r="AU295" s="71">
        <v>0</v>
      </c>
      <c r="AV295" s="71">
        <v>0</v>
      </c>
      <c r="AW295" s="71">
        <v>1</v>
      </c>
      <c r="AX295" s="71"/>
      <c r="AY295" s="72"/>
      <c r="AZ295" s="71">
        <v>8709.1</v>
      </c>
      <c r="BA295" s="71">
        <v>13929.8</v>
      </c>
      <c r="BB295" s="71">
        <v>0</v>
      </c>
      <c r="BC295" s="71">
        <v>0</v>
      </c>
      <c r="BD295" s="71">
        <v>0</v>
      </c>
      <c r="BE295" s="71">
        <v>6250</v>
      </c>
      <c r="BF295" s="71"/>
      <c r="BG295" s="72"/>
      <c r="BH295" s="71">
        <v>0</v>
      </c>
      <c r="BI295" s="71">
        <v>0</v>
      </c>
      <c r="BJ295" s="71">
        <v>107.325</v>
      </c>
      <c r="BK295" s="71">
        <v>0</v>
      </c>
      <c r="BL295" s="71">
        <v>5.2370000000000001</v>
      </c>
      <c r="BM295" s="71">
        <v>0</v>
      </c>
      <c r="BN295" s="72"/>
      <c r="BO295" s="71">
        <v>0</v>
      </c>
      <c r="BP295" s="71">
        <v>0</v>
      </c>
      <c r="BQ295" s="71">
        <v>9</v>
      </c>
      <c r="BR295" s="71">
        <v>0</v>
      </c>
      <c r="BS295" s="71">
        <v>1</v>
      </c>
      <c r="BT295" s="71">
        <v>0</v>
      </c>
      <c r="BU295"/>
      <c r="BV295" s="70">
        <v>95.436000000000007</v>
      </c>
      <c r="BW295" s="70">
        <v>12.715</v>
      </c>
      <c r="BX295" s="70">
        <v>0</v>
      </c>
      <c r="BY295" s="70">
        <v>0</v>
      </c>
      <c r="BZ295" s="70">
        <v>4.4109999999999996</v>
      </c>
      <c r="CA295" s="70">
        <v>0</v>
      </c>
      <c r="CB295" s="70">
        <v>0</v>
      </c>
      <c r="CC295" s="70">
        <v>0</v>
      </c>
      <c r="CD295" s="70">
        <v>0</v>
      </c>
    </row>
    <row r="296" spans="1:82">
      <c r="A296" s="70" t="s">
        <v>1991</v>
      </c>
      <c r="B296" s="70">
        <v>151</v>
      </c>
      <c r="C296" s="70">
        <v>15</v>
      </c>
      <c r="D296" s="70">
        <v>9</v>
      </c>
      <c r="E296" s="70">
        <v>2018</v>
      </c>
      <c r="F296" s="70" t="s">
        <v>183</v>
      </c>
      <c r="G296" s="70" t="s">
        <v>1976</v>
      </c>
      <c r="H296" s="70" t="s">
        <v>1977</v>
      </c>
      <c r="I296" s="148"/>
      <c r="J296" s="71">
        <v>77.699245337346952</v>
      </c>
      <c r="K296" s="71">
        <v>2.9526808290587869</v>
      </c>
      <c r="L296" s="71">
        <v>2.7696050456159926</v>
      </c>
      <c r="M296" s="71">
        <v>53.037484946346247</v>
      </c>
      <c r="N296" s="71">
        <v>69.100785751799066</v>
      </c>
      <c r="O296" s="71">
        <v>56.731997724499159</v>
      </c>
      <c r="P296" s="71">
        <v>32.049130054137294</v>
      </c>
      <c r="Q296" s="71">
        <v>3.46604425422957</v>
      </c>
      <c r="R296" s="71">
        <v>0</v>
      </c>
      <c r="S296" s="71">
        <v>6.6054090890514177</v>
      </c>
      <c r="T296" s="72"/>
      <c r="U296" s="71">
        <v>9746502</v>
      </c>
      <c r="V296" s="71">
        <v>1297</v>
      </c>
      <c r="W296" s="71">
        <v>118</v>
      </c>
      <c r="X296" s="71">
        <v>13346</v>
      </c>
      <c r="Y296" s="71">
        <v>21270</v>
      </c>
      <c r="Z296" s="71">
        <v>34569</v>
      </c>
      <c r="AA296" s="71">
        <v>6705</v>
      </c>
      <c r="AB296" s="71">
        <v>54686</v>
      </c>
      <c r="AC296" s="71">
        <v>0</v>
      </c>
      <c r="AD296" s="71">
        <v>6.6054090890514177</v>
      </c>
      <c r="AE296" s="72"/>
      <c r="AF296" s="71">
        <v>92268814.478379712</v>
      </c>
      <c r="AG296" s="71">
        <v>2092962.167678023</v>
      </c>
      <c r="AH296" s="71">
        <v>603537.07059848949</v>
      </c>
      <c r="AI296" s="71">
        <v>82049565.677196518</v>
      </c>
      <c r="AJ296" s="71">
        <v>105678050.0277321</v>
      </c>
      <c r="AK296" s="71">
        <v>0</v>
      </c>
      <c r="AL296" s="71">
        <v>0</v>
      </c>
      <c r="AM296" s="71">
        <v>7527588.6403772291</v>
      </c>
      <c r="AN296" s="71">
        <v>0</v>
      </c>
      <c r="AO296" s="71">
        <v>0</v>
      </c>
      <c r="AP296" s="71">
        <v>290220518.06196207</v>
      </c>
      <c r="AQ296" s="72"/>
      <c r="AR296" s="71">
        <v>2100</v>
      </c>
      <c r="AS296" s="71">
        <v>672</v>
      </c>
      <c r="AT296" s="71">
        <v>0</v>
      </c>
      <c r="AU296" s="71">
        <v>0</v>
      </c>
      <c r="AV296" s="71">
        <v>0</v>
      </c>
      <c r="AW296" s="71">
        <v>1</v>
      </c>
      <c r="AX296" s="71"/>
      <c r="AY296" s="72"/>
      <c r="AZ296" s="71">
        <v>9236.4</v>
      </c>
      <c r="BA296" s="71">
        <v>15441</v>
      </c>
      <c r="BB296" s="71">
        <v>0</v>
      </c>
      <c r="BC296" s="71">
        <v>0</v>
      </c>
      <c r="BD296" s="71">
        <v>0</v>
      </c>
      <c r="BE296" s="71">
        <v>6300</v>
      </c>
      <c r="BF296" s="71"/>
      <c r="BG296" s="72"/>
      <c r="BH296" s="71">
        <v>0</v>
      </c>
      <c r="BI296" s="71">
        <v>0</v>
      </c>
      <c r="BJ296" s="71">
        <v>108.371</v>
      </c>
      <c r="BK296" s="71">
        <v>0</v>
      </c>
      <c r="BL296" s="71">
        <v>5.0979999999999999</v>
      </c>
      <c r="BM296" s="71">
        <v>0</v>
      </c>
      <c r="BN296" s="72"/>
      <c r="BO296" s="71">
        <v>0</v>
      </c>
      <c r="BP296" s="71">
        <v>0</v>
      </c>
      <c r="BQ296" s="71">
        <v>10</v>
      </c>
      <c r="BR296" s="71">
        <v>0</v>
      </c>
      <c r="BS296" s="71">
        <v>1</v>
      </c>
      <c r="BT296" s="71">
        <v>0</v>
      </c>
      <c r="BU296"/>
      <c r="BV296" s="70">
        <v>96.262</v>
      </c>
      <c r="BW296" s="70">
        <v>12.766999999999999</v>
      </c>
      <c r="BX296" s="70">
        <v>0</v>
      </c>
      <c r="BY296" s="70">
        <v>0</v>
      </c>
      <c r="BZ296" s="70">
        <v>4.4400000000000004</v>
      </c>
      <c r="CA296" s="70">
        <v>0</v>
      </c>
      <c r="CB296" s="70">
        <v>0</v>
      </c>
      <c r="CC296" s="70">
        <v>0</v>
      </c>
      <c r="CD296" s="70">
        <v>0</v>
      </c>
    </row>
    <row r="297" spans="1:82">
      <c r="A297" s="70" t="s">
        <v>1992</v>
      </c>
      <c r="B297" s="70">
        <v>152</v>
      </c>
      <c r="C297" s="70">
        <v>16</v>
      </c>
      <c r="D297" s="70">
        <v>9</v>
      </c>
      <c r="E297" s="70">
        <v>2019</v>
      </c>
      <c r="F297" s="70" t="s">
        <v>158</v>
      </c>
      <c r="G297" s="70" t="s">
        <v>1976</v>
      </c>
      <c r="H297" s="70" t="s">
        <v>1977</v>
      </c>
      <c r="I297" s="148"/>
      <c r="J297" s="71">
        <v>71.927896546844977</v>
      </c>
      <c r="K297" s="71">
        <v>2.6845718288172362</v>
      </c>
      <c r="L297" s="71">
        <v>2.7822207459775532</v>
      </c>
      <c r="M297" s="71">
        <v>54.457519491445233</v>
      </c>
      <c r="N297" s="71">
        <v>66.871312969421652</v>
      </c>
      <c r="O297" s="71">
        <v>56.078661215466624</v>
      </c>
      <c r="P297" s="71">
        <v>31.741812838611832</v>
      </c>
      <c r="Q297" s="71">
        <v>3.3974561369935099</v>
      </c>
      <c r="R297" s="71">
        <v>0</v>
      </c>
      <c r="S297" s="71">
        <v>6.3806135934220904</v>
      </c>
      <c r="T297" s="72"/>
      <c r="U297" s="71">
        <v>9483724</v>
      </c>
      <c r="V297" s="71">
        <v>1297</v>
      </c>
      <c r="W297" s="71">
        <v>118</v>
      </c>
      <c r="X297" s="71">
        <v>13346</v>
      </c>
      <c r="Y297" s="71">
        <v>21667</v>
      </c>
      <c r="Z297" s="71">
        <v>35109</v>
      </c>
      <c r="AA297" s="71">
        <v>6591</v>
      </c>
      <c r="AB297" s="71">
        <v>55055</v>
      </c>
      <c r="AC297" s="71">
        <v>0</v>
      </c>
      <c r="AD297" s="71">
        <v>6.3806135934220896</v>
      </c>
      <c r="AE297" s="72"/>
      <c r="AF297" s="71">
        <v>90317770.203773171</v>
      </c>
      <c r="AG297" s="71">
        <v>2031301.2007111029</v>
      </c>
      <c r="AH297" s="71">
        <v>636186.68919724994</v>
      </c>
      <c r="AI297" s="71">
        <v>91088374.682966128</v>
      </c>
      <c r="AJ297" s="71">
        <v>100143136.8498591</v>
      </c>
      <c r="AK297" s="71">
        <v>0</v>
      </c>
      <c r="AL297" s="71">
        <v>0</v>
      </c>
      <c r="AM297" s="71">
        <v>7498076.5461818976</v>
      </c>
      <c r="AN297" s="71">
        <v>0</v>
      </c>
      <c r="AO297" s="71">
        <v>0</v>
      </c>
      <c r="AP297" s="71">
        <v>291714846.17268866</v>
      </c>
      <c r="AQ297" s="72"/>
      <c r="AR297" s="71">
        <v>2262</v>
      </c>
      <c r="AS297" s="71">
        <v>727</v>
      </c>
      <c r="AT297" s="71">
        <v>0</v>
      </c>
      <c r="AU297" s="71">
        <v>0</v>
      </c>
      <c r="AV297" s="71">
        <v>0</v>
      </c>
      <c r="AW297" s="71">
        <v>1</v>
      </c>
      <c r="AX297" s="71"/>
      <c r="AY297" s="72"/>
      <c r="AZ297" s="71">
        <v>10082.299999999999</v>
      </c>
      <c r="BA297" s="71">
        <v>16383.39999999998</v>
      </c>
      <c r="BB297" s="71">
        <v>0</v>
      </c>
      <c r="BC297" s="71">
        <v>0</v>
      </c>
      <c r="BD297" s="71">
        <v>0</v>
      </c>
      <c r="BE297" s="71">
        <v>6560</v>
      </c>
      <c r="BF297" s="71"/>
      <c r="BG297" s="72"/>
      <c r="BH297" s="71">
        <v>0</v>
      </c>
      <c r="BI297" s="71">
        <v>0</v>
      </c>
      <c r="BJ297" s="71">
        <v>104.28</v>
      </c>
      <c r="BK297" s="71">
        <v>0</v>
      </c>
      <c r="BL297" s="71">
        <v>4.8220000000000001</v>
      </c>
      <c r="BM297" s="71">
        <v>0</v>
      </c>
      <c r="BN297" s="72"/>
      <c r="BO297" s="71">
        <v>0</v>
      </c>
      <c r="BP297" s="71">
        <v>0</v>
      </c>
      <c r="BQ297" s="71">
        <v>10</v>
      </c>
      <c r="BR297" s="71">
        <v>0</v>
      </c>
      <c r="BS297" s="71">
        <v>1</v>
      </c>
      <c r="BT297" s="71">
        <v>0</v>
      </c>
      <c r="BU297"/>
      <c r="BV297" s="70">
        <v>90.171000000000006</v>
      </c>
      <c r="BW297" s="70">
        <v>14.077</v>
      </c>
      <c r="BX297" s="70">
        <v>0</v>
      </c>
      <c r="BY297" s="70">
        <v>0</v>
      </c>
      <c r="BZ297" s="70">
        <v>4.8540000000000001</v>
      </c>
      <c r="CA297" s="70">
        <v>0</v>
      </c>
      <c r="CB297" s="70">
        <v>0</v>
      </c>
      <c r="CC297" s="70">
        <v>0</v>
      </c>
      <c r="CD297" s="70">
        <v>0</v>
      </c>
    </row>
    <row r="298" spans="1:82">
      <c r="A298" s="70" t="s">
        <v>1993</v>
      </c>
      <c r="B298" s="70">
        <v>153</v>
      </c>
      <c r="C298" s="70">
        <v>17</v>
      </c>
      <c r="D298" s="70">
        <v>9</v>
      </c>
      <c r="E298" s="70">
        <v>2020</v>
      </c>
      <c r="F298" s="70" t="s">
        <v>159</v>
      </c>
      <c r="G298" s="70" t="s">
        <v>1976</v>
      </c>
      <c r="H298" s="70" t="s">
        <v>1977</v>
      </c>
      <c r="I298" s="148"/>
      <c r="J298" s="71">
        <v>69.034446154396122</v>
      </c>
      <c r="K298" s="71">
        <v>2.5739362865483972</v>
      </c>
      <c r="L298" s="71">
        <v>2.4580201555459911</v>
      </c>
      <c r="M298" s="71">
        <v>46.55430141237035</v>
      </c>
      <c r="N298" s="71">
        <v>66.155596965116146</v>
      </c>
      <c r="O298" s="71">
        <v>49.780775152825726</v>
      </c>
      <c r="P298" s="71">
        <v>29.954173654022764</v>
      </c>
      <c r="Q298" s="71">
        <v>3.2620020220452401</v>
      </c>
      <c r="R298" s="71">
        <v>0</v>
      </c>
      <c r="S298" s="71">
        <v>7.2948969529439784</v>
      </c>
      <c r="T298" s="72"/>
      <c r="U298" s="71">
        <v>8738293</v>
      </c>
      <c r="V298" s="71">
        <v>1128</v>
      </c>
      <c r="W298" s="71">
        <v>123</v>
      </c>
      <c r="X298" s="71">
        <v>12983</v>
      </c>
      <c r="Y298" s="71">
        <v>22089</v>
      </c>
      <c r="Z298" s="71">
        <v>35572</v>
      </c>
      <c r="AA298" s="71">
        <v>6611</v>
      </c>
      <c r="AB298" s="71">
        <v>55325</v>
      </c>
      <c r="AC298" s="71">
        <v>0</v>
      </c>
      <c r="AD298" s="71">
        <v>7.2948969529439784</v>
      </c>
      <c r="AE298" s="72"/>
      <c r="AF298" s="71">
        <v>86676906.96808593</v>
      </c>
      <c r="AG298" s="71">
        <v>1899328.611725044</v>
      </c>
      <c r="AH298" s="71">
        <v>596651.21179397823</v>
      </c>
      <c r="AI298" s="71">
        <v>82188082.221792504</v>
      </c>
      <c r="AJ298" s="71">
        <v>119482653.07898919</v>
      </c>
      <c r="AK298" s="71"/>
      <c r="AL298" s="71"/>
      <c r="AM298" s="71">
        <v>7220527.1735702753</v>
      </c>
      <c r="AN298" s="71"/>
      <c r="AO298" s="71"/>
      <c r="AP298" s="71">
        <v>298064149.26595694</v>
      </c>
      <c r="AQ298" s="72"/>
      <c r="AR298" s="71">
        <v>2420</v>
      </c>
      <c r="AS298" s="71">
        <v>746</v>
      </c>
      <c r="AT298" s="71">
        <v>0</v>
      </c>
      <c r="AU298" s="71">
        <v>0</v>
      </c>
      <c r="AV298" s="71">
        <v>0</v>
      </c>
      <c r="AW298" s="71">
        <v>2</v>
      </c>
      <c r="AX298" s="71"/>
      <c r="AY298" s="72"/>
      <c r="AZ298" s="71">
        <v>10958.7</v>
      </c>
      <c r="BA298" s="71">
        <v>17138.399999999991</v>
      </c>
      <c r="BB298" s="71">
        <v>0</v>
      </c>
      <c r="BC298" s="71">
        <v>0</v>
      </c>
      <c r="BD298" s="71">
        <v>0</v>
      </c>
      <c r="BE298" s="71">
        <v>13360</v>
      </c>
      <c r="BF298" s="71"/>
      <c r="BG298" s="72"/>
      <c r="BH298" s="71">
        <v>0</v>
      </c>
      <c r="BI298" s="71">
        <v>0</v>
      </c>
      <c r="BJ298" s="71">
        <v>72.114000000000004</v>
      </c>
      <c r="BK298" s="71">
        <v>0</v>
      </c>
      <c r="BL298" s="71">
        <v>4.0330000000000004</v>
      </c>
      <c r="BM298" s="71">
        <v>0</v>
      </c>
      <c r="BN298" s="72"/>
      <c r="BO298" s="71">
        <v>0</v>
      </c>
      <c r="BP298" s="71">
        <v>0</v>
      </c>
      <c r="BQ298" s="71">
        <v>10</v>
      </c>
      <c r="BR298" s="71">
        <v>0</v>
      </c>
      <c r="BS298" s="71">
        <v>1</v>
      </c>
      <c r="BT298" s="71">
        <v>0</v>
      </c>
      <c r="BU298"/>
      <c r="BV298" s="70">
        <v>76.147000000000006</v>
      </c>
      <c r="BW298" s="70">
        <v>0</v>
      </c>
      <c r="BX298" s="70">
        <v>0</v>
      </c>
      <c r="BY298" s="70">
        <v>0</v>
      </c>
      <c r="BZ298" s="70">
        <v>0</v>
      </c>
      <c r="CA298" s="70">
        <v>0</v>
      </c>
      <c r="CB298" s="70">
        <v>0</v>
      </c>
      <c r="CC298" s="70">
        <v>0</v>
      </c>
      <c r="CD298" s="70">
        <v>0</v>
      </c>
    </row>
    <row r="299" spans="1:82">
      <c r="A299" s="70" t="s">
        <v>1994</v>
      </c>
      <c r="B299" s="70">
        <v>153</v>
      </c>
      <c r="C299" s="70">
        <v>18</v>
      </c>
      <c r="D299" s="70">
        <v>9</v>
      </c>
      <c r="E299" s="70">
        <v>2021</v>
      </c>
      <c r="F299" s="70" t="s">
        <v>160</v>
      </c>
      <c r="G299" s="70" t="s">
        <v>1976</v>
      </c>
      <c r="H299" s="70" t="s">
        <v>1977</v>
      </c>
      <c r="I299" s="148"/>
      <c r="J299" s="71">
        <v>68.091510378862466</v>
      </c>
      <c r="K299" s="71">
        <v>2.8063161426978547</v>
      </c>
      <c r="L299" s="71">
        <v>2.767735834647135</v>
      </c>
      <c r="M299" s="71">
        <v>53.163705300521684</v>
      </c>
      <c r="N299" s="71">
        <v>69.590295314026989</v>
      </c>
      <c r="O299" s="71">
        <v>48.802484403861293</v>
      </c>
      <c r="P299" s="71">
        <v>31.067233802284452</v>
      </c>
      <c r="Q299" s="71">
        <v>3.2415354284908502</v>
      </c>
      <c r="R299" s="71">
        <v>0</v>
      </c>
      <c r="S299" s="71">
        <v>6.3524087687478286</v>
      </c>
      <c r="T299" s="72"/>
      <c r="U299" s="71">
        <v>9256428</v>
      </c>
      <c r="V299" s="71">
        <v>1128</v>
      </c>
      <c r="W299" s="71">
        <v>123</v>
      </c>
      <c r="X299" s="71">
        <v>12983</v>
      </c>
      <c r="Y299" s="71">
        <v>22386</v>
      </c>
      <c r="Z299" s="71">
        <v>35907</v>
      </c>
      <c r="AA299" s="71">
        <v>6686</v>
      </c>
      <c r="AB299" s="71">
        <v>55518</v>
      </c>
      <c r="AC299" s="71">
        <v>0</v>
      </c>
      <c r="AD299" s="71">
        <v>6.3524087687478286</v>
      </c>
      <c r="AE299" s="72"/>
      <c r="AF299" s="71">
        <v>83020189.142790571</v>
      </c>
      <c r="AG299" s="71">
        <v>1936404.9566051103</v>
      </c>
      <c r="AH299" s="71">
        <v>641949.65705262916</v>
      </c>
      <c r="AI299" s="71">
        <v>81597744.324467406</v>
      </c>
      <c r="AJ299" s="71">
        <v>117180805.3226441</v>
      </c>
      <c r="AK299" s="71">
        <v>0</v>
      </c>
      <c r="AL299" s="71">
        <v>0</v>
      </c>
      <c r="AM299" s="71">
        <v>7287508.5233136034</v>
      </c>
      <c r="AN299" s="71">
        <v>0</v>
      </c>
      <c r="AO299" s="71">
        <v>0</v>
      </c>
      <c r="AP299" s="71">
        <v>291664601.92687339</v>
      </c>
      <c r="AQ299" s="72"/>
      <c r="AR299" s="71">
        <v>2570</v>
      </c>
      <c r="AS299" s="71">
        <v>752</v>
      </c>
      <c r="AT299" s="71">
        <v>0</v>
      </c>
      <c r="AU299" s="71">
        <v>0</v>
      </c>
      <c r="AV299" s="71">
        <v>0</v>
      </c>
      <c r="AW299" s="71">
        <v>2</v>
      </c>
      <c r="AX299" s="71"/>
      <c r="AY299" s="72"/>
      <c r="AZ299" s="71">
        <v>11869.999999999991</v>
      </c>
      <c r="BA299" s="71">
        <v>17405.69999999999</v>
      </c>
      <c r="BB299" s="71">
        <v>0</v>
      </c>
      <c r="BC299" s="71">
        <v>0</v>
      </c>
      <c r="BD299" s="71">
        <v>0</v>
      </c>
      <c r="BE299" s="71">
        <v>13360</v>
      </c>
      <c r="BF299" s="71"/>
      <c r="BG299" s="72"/>
      <c r="BH299" s="71">
        <v>0</v>
      </c>
      <c r="BI299" s="71">
        <v>0</v>
      </c>
      <c r="BJ299" s="71">
        <v>84.114999999999995</v>
      </c>
      <c r="BK299" s="71">
        <v>0</v>
      </c>
      <c r="BL299" s="71">
        <v>4.1059999999999999</v>
      </c>
      <c r="BM299" s="71">
        <v>0</v>
      </c>
      <c r="BN299" s="72"/>
      <c r="BO299" s="71">
        <v>0</v>
      </c>
      <c r="BP299" s="71">
        <v>0</v>
      </c>
      <c r="BQ299" s="71">
        <v>10</v>
      </c>
      <c r="BR299" s="71">
        <v>0</v>
      </c>
      <c r="BS299" s="71">
        <v>1</v>
      </c>
      <c r="BT299" s="71">
        <v>0</v>
      </c>
      <c r="BU299"/>
      <c r="BV299" s="70">
        <v>77.03</v>
      </c>
      <c r="BW299" s="70">
        <v>11.191000000000001</v>
      </c>
      <c r="BX299" s="70">
        <v>0</v>
      </c>
      <c r="BY299" s="70">
        <v>0</v>
      </c>
      <c r="BZ299" s="70">
        <v>0</v>
      </c>
      <c r="CA299" s="70">
        <v>0</v>
      </c>
      <c r="CB299" s="70">
        <v>0</v>
      </c>
      <c r="CC299" s="70">
        <v>0</v>
      </c>
      <c r="CD299" s="70">
        <v>0</v>
      </c>
    </row>
    <row r="300" spans="1:82">
      <c r="A300" s="70" t="s">
        <v>1995</v>
      </c>
      <c r="B300" s="70">
        <v>153</v>
      </c>
      <c r="C300" s="70">
        <v>19</v>
      </c>
      <c r="D300" s="70">
        <v>9</v>
      </c>
      <c r="E300" s="70">
        <v>2022</v>
      </c>
      <c r="F300" s="70" t="s">
        <v>161</v>
      </c>
      <c r="G300" s="70" t="s">
        <v>1976</v>
      </c>
      <c r="H300" s="70" t="s">
        <v>1977</v>
      </c>
      <c r="I300" s="148"/>
      <c r="J300" s="71">
        <v>62.107200252145176</v>
      </c>
      <c r="K300" s="71">
        <v>2.675884377349468</v>
      </c>
      <c r="L300" s="71">
        <v>2.348759464925946</v>
      </c>
      <c r="M300" s="71">
        <v>48.043300767271852</v>
      </c>
      <c r="N300" s="71">
        <v>75.413836639332956</v>
      </c>
      <c r="O300" s="71">
        <v>52.054708514951265</v>
      </c>
      <c r="P300" s="71">
        <v>30.532090603376421</v>
      </c>
      <c r="Q300" s="71">
        <v>3.2958281327591128</v>
      </c>
      <c r="R300" s="71">
        <v>0</v>
      </c>
      <c r="S300" s="71">
        <v>7.2713182421828462</v>
      </c>
      <c r="T300" s="72"/>
      <c r="U300" s="71">
        <v>9524605</v>
      </c>
      <c r="V300" s="71">
        <v>1128</v>
      </c>
      <c r="W300" s="71">
        <v>123</v>
      </c>
      <c r="X300" s="71">
        <v>12983</v>
      </c>
      <c r="Y300" s="71">
        <v>22857</v>
      </c>
      <c r="Z300" s="71">
        <v>36389</v>
      </c>
      <c r="AA300" s="71">
        <v>6671</v>
      </c>
      <c r="AB300" s="71">
        <v>55985</v>
      </c>
      <c r="AC300" s="71">
        <v>0</v>
      </c>
      <c r="AD300" s="71">
        <v>7.2713182421828462</v>
      </c>
      <c r="AE300" s="72"/>
      <c r="AF300" s="71">
        <v>75794234.651535153</v>
      </c>
      <c r="AG300" s="71">
        <v>1963781.0495497107</v>
      </c>
      <c r="AH300" s="71">
        <v>678468.08156919875</v>
      </c>
      <c r="AI300" s="71">
        <v>78671523.977020845</v>
      </c>
      <c r="AJ300" s="71">
        <v>128259382.26405875</v>
      </c>
      <c r="AK300" s="71">
        <v>0</v>
      </c>
      <c r="AL300" s="71">
        <v>0</v>
      </c>
      <c r="AM300" s="71">
        <v>7229191.5773823643</v>
      </c>
      <c r="AN300" s="71">
        <v>0</v>
      </c>
      <c r="AO300" s="71">
        <v>0</v>
      </c>
      <c r="AP300" s="71">
        <v>292596581.60111606</v>
      </c>
      <c r="AQ300" s="72"/>
      <c r="AR300" s="71">
        <v>2750</v>
      </c>
      <c r="AS300" s="71">
        <v>758</v>
      </c>
      <c r="AT300" s="71">
        <v>0</v>
      </c>
      <c r="AU300" s="71">
        <v>0</v>
      </c>
      <c r="AV300" s="71">
        <v>0</v>
      </c>
      <c r="AW300" s="71">
        <v>2</v>
      </c>
      <c r="AX300" s="71"/>
      <c r="AY300" s="72"/>
      <c r="AZ300" s="71">
        <v>13008.399999999976</v>
      </c>
      <c r="BA300" s="71">
        <v>17504.599999999995</v>
      </c>
      <c r="BB300" s="71">
        <v>0</v>
      </c>
      <c r="BC300" s="71">
        <v>0</v>
      </c>
      <c r="BD300" s="71">
        <v>0</v>
      </c>
      <c r="BE300" s="71">
        <v>13360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1996</v>
      </c>
      <c r="B301" s="70">
        <v>153</v>
      </c>
      <c r="C301" s="70">
        <v>20</v>
      </c>
      <c r="D301" s="70">
        <v>9</v>
      </c>
      <c r="E301" s="70">
        <v>2023</v>
      </c>
      <c r="F301" s="70" t="s">
        <v>1539</v>
      </c>
      <c r="G301" s="70" t="s">
        <v>1976</v>
      </c>
      <c r="H301" s="70" t="s">
        <v>1977</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2922</v>
      </c>
      <c r="AS301" s="71">
        <v>759</v>
      </c>
      <c r="AT301" s="71">
        <v>0</v>
      </c>
      <c r="AU301" s="71">
        <v>0</v>
      </c>
      <c r="AV301" s="71">
        <v>0</v>
      </c>
      <c r="AW301" s="71">
        <v>2</v>
      </c>
      <c r="AX301" s="71"/>
      <c r="AY301" s="72"/>
      <c r="AZ301" s="71">
        <v>13903.899999999972</v>
      </c>
      <c r="BA301" s="71">
        <v>17518.099999999995</v>
      </c>
      <c r="BB301" s="71">
        <v>0</v>
      </c>
      <c r="BC301" s="71">
        <v>0</v>
      </c>
      <c r="BD301" s="71">
        <v>0</v>
      </c>
      <c r="BE301" s="71">
        <v>13360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1997</v>
      </c>
      <c r="B302" s="70">
        <v>153</v>
      </c>
      <c r="C302" s="70">
        <v>21</v>
      </c>
      <c r="D302" s="70">
        <v>9</v>
      </c>
      <c r="E302" s="70">
        <v>2024</v>
      </c>
      <c r="F302" s="70" t="s">
        <v>1554</v>
      </c>
      <c r="G302" s="70" t="s">
        <v>1976</v>
      </c>
      <c r="H302" s="70" t="s">
        <v>1977</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1998</v>
      </c>
      <c r="B303" s="70">
        <v>154</v>
      </c>
      <c r="C303" s="70">
        <v>1</v>
      </c>
      <c r="D303" s="70">
        <v>10</v>
      </c>
      <c r="E303" s="70">
        <v>1990</v>
      </c>
      <c r="F303" s="70" t="s">
        <v>787</v>
      </c>
      <c r="G303" s="70" t="s">
        <v>1999</v>
      </c>
      <c r="H303" s="70" t="s">
        <v>2000</v>
      </c>
      <c r="I303" s="148"/>
      <c r="J303" s="71">
        <v>35.267012089390953</v>
      </c>
      <c r="K303" s="71">
        <v>11.982692925549379</v>
      </c>
      <c r="L303" s="71">
        <v>5.6983228204319127</v>
      </c>
      <c r="M303" s="71">
        <v>60.850018339320883</v>
      </c>
      <c r="N303" s="71">
        <v>74.600604520021747</v>
      </c>
      <c r="O303" s="71">
        <v>28.015250174798069</v>
      </c>
      <c r="P303" s="71">
        <v>54.536223257770779</v>
      </c>
      <c r="Q303" s="71">
        <v>3.4138287956394202</v>
      </c>
      <c r="R303" s="71">
        <v>18.97633282075682</v>
      </c>
      <c r="S303" s="71">
        <v>3.491370684016172</v>
      </c>
      <c r="T303" s="72"/>
      <c r="U303" s="71">
        <v>1666228</v>
      </c>
      <c r="V303" s="71">
        <v>2798</v>
      </c>
      <c r="W303" s="71">
        <v>60</v>
      </c>
      <c r="X303" s="71">
        <v>13193</v>
      </c>
      <c r="Y303" s="71">
        <v>17150</v>
      </c>
      <c r="Z303" s="71">
        <v>11523</v>
      </c>
      <c r="AA303" s="71">
        <v>13242</v>
      </c>
      <c r="AB303" s="71">
        <v>55429</v>
      </c>
      <c r="AC303" s="71">
        <v>3286735</v>
      </c>
      <c r="AD303" s="71">
        <v>3.491370684016172</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2001</v>
      </c>
      <c r="B304" s="70">
        <v>155</v>
      </c>
      <c r="C304" s="70">
        <v>2</v>
      </c>
      <c r="D304" s="70">
        <v>10</v>
      </c>
      <c r="E304" s="70">
        <v>2005</v>
      </c>
      <c r="F304" s="70" t="s">
        <v>789</v>
      </c>
      <c r="G304" s="70" t="s">
        <v>1999</v>
      </c>
      <c r="H304" s="70" t="s">
        <v>2000</v>
      </c>
      <c r="I304" s="148"/>
      <c r="J304" s="71">
        <v>38.915601174292107</v>
      </c>
      <c r="K304" s="71">
        <v>10.429864994584561</v>
      </c>
      <c r="L304" s="71">
        <v>10.76428399602138</v>
      </c>
      <c r="M304" s="71">
        <v>131.75344709423831</v>
      </c>
      <c r="N304" s="71">
        <v>111.9621278358748</v>
      </c>
      <c r="O304" s="71">
        <v>51.165413515397432</v>
      </c>
      <c r="P304" s="71">
        <v>76.762548450142376</v>
      </c>
      <c r="Q304" s="71">
        <v>3.2863584275736799</v>
      </c>
      <c r="R304" s="71">
        <v>30.146764011556851</v>
      </c>
      <c r="S304" s="71">
        <v>8.1472488399999996</v>
      </c>
      <c r="T304" s="72"/>
      <c r="U304" s="71">
        <v>1587546</v>
      </c>
      <c r="V304" s="71">
        <v>2766</v>
      </c>
      <c r="W304" s="71">
        <v>117</v>
      </c>
      <c r="X304" s="71">
        <v>12281</v>
      </c>
      <c r="Y304" s="71">
        <v>22582</v>
      </c>
      <c r="Z304" s="71">
        <v>24353</v>
      </c>
      <c r="AA304" s="71">
        <v>15265</v>
      </c>
      <c r="AB304" s="71">
        <v>55782</v>
      </c>
      <c r="AC304" s="71">
        <v>5330831</v>
      </c>
      <c r="AD304" s="71">
        <v>8.1472488399999996</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2002</v>
      </c>
      <c r="B305" s="70">
        <v>156</v>
      </c>
      <c r="C305" s="70">
        <v>3</v>
      </c>
      <c r="D305" s="70">
        <v>10</v>
      </c>
      <c r="E305" s="70">
        <v>2006</v>
      </c>
      <c r="F305" s="70" t="s">
        <v>790</v>
      </c>
      <c r="G305" s="70" t="s">
        <v>1999</v>
      </c>
      <c r="H305" s="70" t="s">
        <v>2000</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2003</v>
      </c>
      <c r="B306" s="70">
        <v>157</v>
      </c>
      <c r="C306" s="70">
        <v>4</v>
      </c>
      <c r="D306" s="70">
        <v>10</v>
      </c>
      <c r="E306" s="70">
        <v>2007</v>
      </c>
      <c r="F306" s="70" t="s">
        <v>791</v>
      </c>
      <c r="G306" s="70" t="s">
        <v>1999</v>
      </c>
      <c r="H306" s="70" t="s">
        <v>2000</v>
      </c>
      <c r="I306" s="148"/>
      <c r="J306" s="71">
        <v>39.515366036123361</v>
      </c>
      <c r="K306" s="71">
        <v>8.6490005491548008</v>
      </c>
      <c r="L306" s="71">
        <v>10.92149423145041</v>
      </c>
      <c r="M306" s="71">
        <v>126.9145654142949</v>
      </c>
      <c r="N306" s="71">
        <v>101.9847434777738</v>
      </c>
      <c r="O306" s="71">
        <v>48.084921794992432</v>
      </c>
      <c r="P306" s="71">
        <v>77.884359511234493</v>
      </c>
      <c r="Q306" s="71">
        <v>3.4337023387641898</v>
      </c>
      <c r="R306" s="71">
        <v>28.06878677585398</v>
      </c>
      <c r="S306" s="71">
        <v>5.1207498935600002</v>
      </c>
      <c r="T306" s="72"/>
      <c r="U306" s="71">
        <v>1772017</v>
      </c>
      <c r="V306" s="71">
        <v>2325</v>
      </c>
      <c r="W306" s="71">
        <v>145</v>
      </c>
      <c r="X306" s="71">
        <v>16428</v>
      </c>
      <c r="Y306" s="71">
        <v>23165</v>
      </c>
      <c r="Z306" s="71">
        <v>23792</v>
      </c>
      <c r="AA306" s="71">
        <v>15252</v>
      </c>
      <c r="AB306" s="71">
        <v>55201</v>
      </c>
      <c r="AC306" s="71">
        <v>5105796</v>
      </c>
      <c r="AD306" s="71">
        <v>5.1207498935600002</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2004</v>
      </c>
      <c r="B307" s="70">
        <v>158</v>
      </c>
      <c r="C307" s="70">
        <v>5</v>
      </c>
      <c r="D307" s="70">
        <v>10</v>
      </c>
      <c r="E307" s="70">
        <v>2008</v>
      </c>
      <c r="F307" s="70" t="s">
        <v>792</v>
      </c>
      <c r="G307" s="70" t="s">
        <v>1999</v>
      </c>
      <c r="H307" s="70" t="s">
        <v>2000</v>
      </c>
      <c r="I307" s="148"/>
      <c r="J307" s="71">
        <v>26.407357410582829</v>
      </c>
      <c r="K307" s="71">
        <v>6.6956751128183223</v>
      </c>
      <c r="L307" s="71">
        <v>9.9219584633449429</v>
      </c>
      <c r="M307" s="71">
        <v>141.8612460782237</v>
      </c>
      <c r="N307" s="71">
        <v>108.3616530550686</v>
      </c>
      <c r="O307" s="71">
        <v>47.223746413901893</v>
      </c>
      <c r="P307" s="71">
        <v>76.719354896066548</v>
      </c>
      <c r="Q307" s="71">
        <v>3.3421552798454499</v>
      </c>
      <c r="R307" s="71">
        <v>23.306419662950859</v>
      </c>
      <c r="S307" s="71">
        <v>10.344340281599999</v>
      </c>
      <c r="T307" s="72"/>
      <c r="U307" s="71">
        <v>1371134</v>
      </c>
      <c r="V307" s="71">
        <v>2325</v>
      </c>
      <c r="W307" s="71">
        <v>145</v>
      </c>
      <c r="X307" s="71">
        <v>16428</v>
      </c>
      <c r="Y307" s="71">
        <v>23289</v>
      </c>
      <c r="Z307" s="71">
        <v>24186</v>
      </c>
      <c r="AA307" s="71">
        <v>15041</v>
      </c>
      <c r="AB307" s="71">
        <v>54613</v>
      </c>
      <c r="AC307" s="71">
        <v>4402262</v>
      </c>
      <c r="AD307" s="71">
        <v>10.344340281599999</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2005</v>
      </c>
      <c r="B308" s="70">
        <v>159</v>
      </c>
      <c r="C308" s="70">
        <v>6</v>
      </c>
      <c r="D308" s="70">
        <v>10</v>
      </c>
      <c r="E308" s="70">
        <v>2009</v>
      </c>
      <c r="F308" s="70" t="s">
        <v>176</v>
      </c>
      <c r="G308" s="70" t="s">
        <v>1999</v>
      </c>
      <c r="H308" s="70" t="s">
        <v>2000</v>
      </c>
      <c r="I308" s="148"/>
      <c r="J308" s="71">
        <v>30.789531092666412</v>
      </c>
      <c r="K308" s="71">
        <v>6.3596739947623897</v>
      </c>
      <c r="L308" s="71">
        <v>22.854631289862699</v>
      </c>
      <c r="M308" s="71">
        <v>132.718325980065</v>
      </c>
      <c r="N308" s="71">
        <v>98.34196316226118</v>
      </c>
      <c r="O308" s="71">
        <v>48.856195315509943</v>
      </c>
      <c r="P308" s="71">
        <v>75.316837819346844</v>
      </c>
      <c r="Q308" s="71">
        <v>3.19521991416658</v>
      </c>
      <c r="R308" s="71">
        <v>20.667966492920911</v>
      </c>
      <c r="S308" s="71">
        <v>6.4042261401999996</v>
      </c>
      <c r="T308" s="72"/>
      <c r="U308" s="71">
        <v>1431033</v>
      </c>
      <c r="V308" s="71">
        <v>2204</v>
      </c>
      <c r="W308" s="71">
        <v>507</v>
      </c>
      <c r="X308" s="71">
        <v>17151</v>
      </c>
      <c r="Y308" s="71">
        <v>23707</v>
      </c>
      <c r="Z308" s="71">
        <v>24698</v>
      </c>
      <c r="AA308" s="71">
        <v>15159</v>
      </c>
      <c r="AB308" s="71">
        <v>54809</v>
      </c>
      <c r="AC308" s="71">
        <v>3808562</v>
      </c>
      <c r="AD308" s="71">
        <v>6.4042261401999996</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8.0850000000000009</v>
      </c>
      <c r="BL308" s="71">
        <v>5.18</v>
      </c>
      <c r="BM308" s="71">
        <v>0</v>
      </c>
      <c r="BN308" s="72"/>
      <c r="BO308" s="71">
        <v>0</v>
      </c>
      <c r="BP308" s="71">
        <v>0</v>
      </c>
      <c r="BQ308" s="71">
        <v>0</v>
      </c>
      <c r="BR308" s="71">
        <v>1</v>
      </c>
      <c r="BS308" s="71">
        <v>1</v>
      </c>
      <c r="BT308" s="71">
        <v>0</v>
      </c>
      <c r="BU308"/>
      <c r="BV308" s="70">
        <v>13.265000000000001</v>
      </c>
      <c r="BW308" s="70">
        <v>0</v>
      </c>
      <c r="BX308" s="70">
        <v>0</v>
      </c>
      <c r="BY308" s="70">
        <v>0</v>
      </c>
      <c r="BZ308" s="70">
        <v>0</v>
      </c>
      <c r="CA308" s="70">
        <v>0</v>
      </c>
      <c r="CB308" s="70">
        <v>0</v>
      </c>
      <c r="CC308" s="70">
        <v>0</v>
      </c>
      <c r="CD308" s="70">
        <v>0</v>
      </c>
    </row>
    <row r="309" spans="1:82">
      <c r="A309" s="70" t="s">
        <v>2006</v>
      </c>
      <c r="B309" s="70">
        <v>160</v>
      </c>
      <c r="C309" s="70">
        <v>7</v>
      </c>
      <c r="D309" s="70">
        <v>10</v>
      </c>
      <c r="E309" s="70">
        <v>2010</v>
      </c>
      <c r="F309" s="70" t="s">
        <v>177</v>
      </c>
      <c r="G309" s="70" t="s">
        <v>1999</v>
      </c>
      <c r="H309" s="70" t="s">
        <v>2000</v>
      </c>
      <c r="I309" s="148"/>
      <c r="J309" s="71">
        <v>27.163022063960199</v>
      </c>
      <c r="K309" s="71">
        <v>6.7424213054432691</v>
      </c>
      <c r="L309" s="71">
        <v>22.282474427452311</v>
      </c>
      <c r="M309" s="71">
        <v>137.59169388189699</v>
      </c>
      <c r="N309" s="71">
        <v>104.8699343961799</v>
      </c>
      <c r="O309" s="71">
        <v>49.799803025093389</v>
      </c>
      <c r="P309" s="71">
        <v>77.918588769963961</v>
      </c>
      <c r="Q309" s="71">
        <v>3.3291082305208399</v>
      </c>
      <c r="R309" s="71">
        <v>23.94510301698611</v>
      </c>
      <c r="S309" s="71">
        <v>5.7978806400000016</v>
      </c>
      <c r="T309" s="72"/>
      <c r="U309" s="71">
        <v>1431531</v>
      </c>
      <c r="V309" s="71">
        <v>2204</v>
      </c>
      <c r="W309" s="71">
        <v>507</v>
      </c>
      <c r="X309" s="71">
        <v>17151</v>
      </c>
      <c r="Y309" s="71">
        <v>23952</v>
      </c>
      <c r="Z309" s="71">
        <v>25292</v>
      </c>
      <c r="AA309" s="71">
        <v>15291</v>
      </c>
      <c r="AB309" s="71">
        <v>54720</v>
      </c>
      <c r="AC309" s="71">
        <v>4181499</v>
      </c>
      <c r="AD309" s="71">
        <v>5.7978806400000016</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8.157</v>
      </c>
      <c r="BL309" s="71">
        <v>4.9160000000000004</v>
      </c>
      <c r="BM309" s="71">
        <v>0</v>
      </c>
      <c r="BN309" s="72"/>
      <c r="BO309" s="71">
        <v>0</v>
      </c>
      <c r="BP309" s="71">
        <v>0</v>
      </c>
      <c r="BQ309" s="71">
        <v>0</v>
      </c>
      <c r="BR309" s="71">
        <v>1</v>
      </c>
      <c r="BS309" s="71">
        <v>1</v>
      </c>
      <c r="BT309" s="71">
        <v>0</v>
      </c>
      <c r="BU309"/>
      <c r="BV309" s="70">
        <v>13.073</v>
      </c>
      <c r="BW309" s="70">
        <v>0</v>
      </c>
      <c r="BX309" s="70">
        <v>0</v>
      </c>
      <c r="BY309" s="70">
        <v>0</v>
      </c>
      <c r="BZ309" s="70">
        <v>0</v>
      </c>
      <c r="CA309" s="70">
        <v>0</v>
      </c>
      <c r="CB309" s="70">
        <v>0</v>
      </c>
      <c r="CC309" s="70">
        <v>0</v>
      </c>
      <c r="CD309" s="70">
        <v>0</v>
      </c>
    </row>
    <row r="310" spans="1:82">
      <c r="A310" s="70" t="s">
        <v>2007</v>
      </c>
      <c r="B310" s="70">
        <v>161</v>
      </c>
      <c r="C310" s="70">
        <v>8</v>
      </c>
      <c r="D310" s="70">
        <v>10</v>
      </c>
      <c r="E310" s="70">
        <v>2011</v>
      </c>
      <c r="F310" s="70" t="s">
        <v>178</v>
      </c>
      <c r="G310" s="70" t="s">
        <v>1999</v>
      </c>
      <c r="H310" s="70" t="s">
        <v>2000</v>
      </c>
      <c r="I310" s="148"/>
      <c r="J310" s="71">
        <v>26.538682192861931</v>
      </c>
      <c r="K310" s="71">
        <v>7.6176893903044034</v>
      </c>
      <c r="L310" s="71">
        <v>25.01557175791995</v>
      </c>
      <c r="M310" s="71">
        <v>133.93442211691641</v>
      </c>
      <c r="N310" s="71">
        <v>109.96764161572411</v>
      </c>
      <c r="O310" s="71">
        <v>49.548373289817796</v>
      </c>
      <c r="P310" s="71">
        <v>75.622331155068309</v>
      </c>
      <c r="Q310" s="71">
        <v>3.8445790581709001</v>
      </c>
      <c r="R310" s="71">
        <v>24.345543416957909</v>
      </c>
      <c r="S310" s="71">
        <v>5.8171399200000007</v>
      </c>
      <c r="T310" s="72"/>
      <c r="U310" s="71">
        <v>1484083</v>
      </c>
      <c r="V310" s="71">
        <v>2204</v>
      </c>
      <c r="W310" s="71">
        <v>507</v>
      </c>
      <c r="X310" s="71">
        <v>17151</v>
      </c>
      <c r="Y310" s="71">
        <v>24357</v>
      </c>
      <c r="Z310" s="71">
        <v>25711</v>
      </c>
      <c r="AA310" s="71">
        <v>15282</v>
      </c>
      <c r="AB310" s="71">
        <v>54784</v>
      </c>
      <c r="AC310" s="71">
        <v>4244396</v>
      </c>
      <c r="AD310" s="71">
        <v>5.8171399200000007</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8.1120000000000001</v>
      </c>
      <c r="BL310" s="71">
        <v>4.7329999999999997</v>
      </c>
      <c r="BM310" s="71">
        <v>0</v>
      </c>
      <c r="BN310" s="72"/>
      <c r="BO310" s="71">
        <v>0</v>
      </c>
      <c r="BP310" s="71">
        <v>0</v>
      </c>
      <c r="BQ310" s="71">
        <v>0</v>
      </c>
      <c r="BR310" s="71">
        <v>1</v>
      </c>
      <c r="BS310" s="71">
        <v>1</v>
      </c>
      <c r="BT310" s="71">
        <v>0</v>
      </c>
      <c r="BU310"/>
      <c r="BV310" s="70">
        <v>12.845000000000001</v>
      </c>
      <c r="BW310" s="70">
        <v>0</v>
      </c>
      <c r="BX310" s="70">
        <v>0</v>
      </c>
      <c r="BY310" s="70">
        <v>0</v>
      </c>
      <c r="BZ310" s="70">
        <v>0</v>
      </c>
      <c r="CA310" s="70">
        <v>0</v>
      </c>
      <c r="CB310" s="70">
        <v>0</v>
      </c>
      <c r="CC310" s="70">
        <v>0</v>
      </c>
      <c r="CD310" s="70">
        <v>0</v>
      </c>
    </row>
    <row r="311" spans="1:82">
      <c r="A311" s="70" t="s">
        <v>2008</v>
      </c>
      <c r="B311" s="70">
        <v>162</v>
      </c>
      <c r="C311" s="70">
        <v>9</v>
      </c>
      <c r="D311" s="70">
        <v>10</v>
      </c>
      <c r="E311" s="70">
        <v>2012</v>
      </c>
      <c r="F311" s="70" t="s">
        <v>179</v>
      </c>
      <c r="G311" s="1064" t="s">
        <v>1999</v>
      </c>
      <c r="H311" s="70" t="s">
        <v>2000</v>
      </c>
      <c r="I311" s="148"/>
      <c r="J311" s="71">
        <v>21.699315496061249</v>
      </c>
      <c r="K311" s="71">
        <v>6.7418772178847446</v>
      </c>
      <c r="L311" s="71">
        <v>24.135675824143451</v>
      </c>
      <c r="M311" s="71">
        <v>138.82695274827549</v>
      </c>
      <c r="N311" s="71">
        <v>96.790000250189848</v>
      </c>
      <c r="O311" s="71">
        <v>50.630680726184004</v>
      </c>
      <c r="P311" s="71">
        <v>76.17202342114588</v>
      </c>
      <c r="Q311" s="71">
        <v>4.1568525038842203</v>
      </c>
      <c r="R311" s="71">
        <v>22.995313621452819</v>
      </c>
      <c r="S311" s="71">
        <v>5.8401673200000008</v>
      </c>
      <c r="T311" s="72"/>
      <c r="U311" s="71">
        <v>1366394</v>
      </c>
      <c r="V311" s="71">
        <v>2204</v>
      </c>
      <c r="W311" s="71">
        <v>507</v>
      </c>
      <c r="X311" s="71">
        <v>17151</v>
      </c>
      <c r="Y311" s="71">
        <v>24630</v>
      </c>
      <c r="Z311" s="71">
        <v>26481</v>
      </c>
      <c r="AA311" s="71">
        <v>15306</v>
      </c>
      <c r="AB311" s="71">
        <v>54519</v>
      </c>
      <c r="AC311" s="71">
        <v>3905161</v>
      </c>
      <c r="AD311" s="71">
        <v>5.8401673200000008</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7.7590000000000003</v>
      </c>
      <c r="BL311" s="71">
        <v>0</v>
      </c>
      <c r="BM311" s="71">
        <v>0</v>
      </c>
      <c r="BN311" s="72"/>
      <c r="BO311" s="71">
        <v>0</v>
      </c>
      <c r="BP311" s="71">
        <v>0</v>
      </c>
      <c r="BQ311" s="71">
        <v>0</v>
      </c>
      <c r="BR311" s="71">
        <v>1</v>
      </c>
      <c r="BS311" s="71">
        <v>0</v>
      </c>
      <c r="BT311" s="71">
        <v>0</v>
      </c>
      <c r="BU311"/>
      <c r="BV311" s="70">
        <v>7.7590000000000003</v>
      </c>
      <c r="BW311" s="70">
        <v>0</v>
      </c>
      <c r="BX311" s="70">
        <v>0</v>
      </c>
      <c r="BY311" s="70">
        <v>0</v>
      </c>
      <c r="BZ311" s="70">
        <v>0</v>
      </c>
      <c r="CA311" s="70">
        <v>0</v>
      </c>
      <c r="CB311" s="70">
        <v>0</v>
      </c>
      <c r="CC311" s="70">
        <v>0</v>
      </c>
      <c r="CD311" s="70">
        <v>0</v>
      </c>
    </row>
    <row r="312" spans="1:82">
      <c r="A312" s="70" t="s">
        <v>2009</v>
      </c>
      <c r="B312" s="70">
        <v>163</v>
      </c>
      <c r="C312" s="70">
        <v>10</v>
      </c>
      <c r="D312" s="70">
        <v>10</v>
      </c>
      <c r="E312" s="70">
        <v>2013</v>
      </c>
      <c r="F312" s="70" t="s">
        <v>180</v>
      </c>
      <c r="G312" s="1064" t="s">
        <v>1999</v>
      </c>
      <c r="H312" s="70" t="s">
        <v>2000</v>
      </c>
      <c r="I312" s="148"/>
      <c r="J312" s="71">
        <v>27.887384124897629</v>
      </c>
      <c r="K312" s="71">
        <v>6.263596169042235</v>
      </c>
      <c r="L312" s="71">
        <v>21.6329607356816</v>
      </c>
      <c r="M312" s="71">
        <v>143.2984368318676</v>
      </c>
      <c r="N312" s="71">
        <v>98.671966903273571</v>
      </c>
      <c r="O312" s="71">
        <v>50.2640315938906</v>
      </c>
      <c r="P312" s="71">
        <v>76.653859350671084</v>
      </c>
      <c r="Q312" s="71">
        <v>4.25498328825286</v>
      </c>
      <c r="R312" s="71">
        <v>23.34111575640727</v>
      </c>
      <c r="S312" s="71">
        <v>8.9953829421840013</v>
      </c>
      <c r="T312" s="72"/>
      <c r="U312" s="71">
        <v>1695323</v>
      </c>
      <c r="V312" s="71">
        <v>2204</v>
      </c>
      <c r="W312" s="71">
        <v>507</v>
      </c>
      <c r="X312" s="71">
        <v>17151</v>
      </c>
      <c r="Y312" s="71">
        <v>25098</v>
      </c>
      <c r="Z312" s="71">
        <v>27463</v>
      </c>
      <c r="AA312" s="71">
        <v>15345</v>
      </c>
      <c r="AB312" s="71">
        <v>55006</v>
      </c>
      <c r="AC312" s="71">
        <v>3869299</v>
      </c>
      <c r="AD312" s="71">
        <v>8.9953829421840013</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7.867</v>
      </c>
      <c r="BL312" s="71">
        <v>4.6870000000000003</v>
      </c>
      <c r="BM312" s="71">
        <v>0</v>
      </c>
      <c r="BN312" s="72"/>
      <c r="BO312" s="71">
        <v>0</v>
      </c>
      <c r="BP312" s="71">
        <v>0</v>
      </c>
      <c r="BQ312" s="71">
        <v>0</v>
      </c>
      <c r="BR312" s="71">
        <v>1</v>
      </c>
      <c r="BS312" s="71">
        <v>1</v>
      </c>
      <c r="BT312" s="71">
        <v>0</v>
      </c>
      <c r="BU312"/>
      <c r="BV312" s="70">
        <v>12.554</v>
      </c>
      <c r="BW312" s="70">
        <v>0</v>
      </c>
      <c r="BX312" s="70">
        <v>0</v>
      </c>
      <c r="BY312" s="70">
        <v>0</v>
      </c>
      <c r="BZ312" s="70">
        <v>0</v>
      </c>
      <c r="CA312" s="70">
        <v>0</v>
      </c>
      <c r="CB312" s="70">
        <v>0</v>
      </c>
      <c r="CC312" s="70">
        <v>0</v>
      </c>
      <c r="CD312" s="70">
        <v>0</v>
      </c>
    </row>
    <row r="313" spans="1:82">
      <c r="A313" s="70" t="s">
        <v>2010</v>
      </c>
      <c r="B313" s="70">
        <v>164</v>
      </c>
      <c r="C313" s="70">
        <v>11</v>
      </c>
      <c r="D313" s="70">
        <v>10</v>
      </c>
      <c r="E313" s="70">
        <v>2014</v>
      </c>
      <c r="F313" s="70" t="s">
        <v>181</v>
      </c>
      <c r="G313" s="70" t="s">
        <v>1999</v>
      </c>
      <c r="H313" s="70" t="s">
        <v>2000</v>
      </c>
      <c r="I313" s="148"/>
      <c r="J313" s="71">
        <v>26.24563110159561</v>
      </c>
      <c r="K313" s="71">
        <v>5.8042313554629992</v>
      </c>
      <c r="L313" s="71">
        <v>24.659240141063108</v>
      </c>
      <c r="M313" s="71">
        <v>131.96983504163509</v>
      </c>
      <c r="N313" s="71">
        <v>99.228894320356289</v>
      </c>
      <c r="O313" s="71">
        <v>48.745838240045046</v>
      </c>
      <c r="P313" s="71">
        <v>76.444713588213347</v>
      </c>
      <c r="Q313" s="71">
        <v>4.0601378002875501</v>
      </c>
      <c r="R313" s="71">
        <v>24.065243838380692</v>
      </c>
      <c r="S313" s="71">
        <v>4.8821209348800014</v>
      </c>
      <c r="T313" s="72"/>
      <c r="U313" s="71">
        <v>1573656</v>
      </c>
      <c r="V313" s="71">
        <v>1873</v>
      </c>
      <c r="W313" s="71">
        <v>514</v>
      </c>
      <c r="X313" s="71">
        <v>17877</v>
      </c>
      <c r="Y313" s="71">
        <v>25173</v>
      </c>
      <c r="Z313" s="71">
        <v>28051</v>
      </c>
      <c r="AA313" s="71">
        <v>15224</v>
      </c>
      <c r="AB313" s="71">
        <v>54706</v>
      </c>
      <c r="AC313" s="71">
        <v>4001883</v>
      </c>
      <c r="AD313" s="71">
        <v>4.8821209348800014</v>
      </c>
      <c r="AE313" s="72"/>
      <c r="AF313" s="71"/>
      <c r="AG313" s="71"/>
      <c r="AH313" s="71"/>
      <c r="AI313" s="71"/>
      <c r="AJ313" s="71"/>
      <c r="AK313" s="71"/>
      <c r="AL313" s="71"/>
      <c r="AM313" s="71"/>
      <c r="AN313" s="71"/>
      <c r="AO313" s="71"/>
      <c r="AP313" s="71"/>
      <c r="AQ313" s="72"/>
      <c r="AR313" s="71">
        <v>778</v>
      </c>
      <c r="AS313" s="71">
        <v>471</v>
      </c>
      <c r="AT313" s="71">
        <v>3</v>
      </c>
      <c r="AU313" s="71">
        <v>0</v>
      </c>
      <c r="AV313" s="71">
        <v>0</v>
      </c>
      <c r="AW313" s="71">
        <v>0</v>
      </c>
      <c r="AX313" s="71"/>
      <c r="AY313" s="72"/>
      <c r="AZ313" s="71">
        <v>5262.8450000000003</v>
      </c>
      <c r="BA313" s="71">
        <v>8611.9759999999987</v>
      </c>
      <c r="BB313" s="71">
        <v>4200</v>
      </c>
      <c r="BC313" s="71">
        <v>0</v>
      </c>
      <c r="BD313" s="71">
        <v>0</v>
      </c>
      <c r="BE313" s="71">
        <v>0</v>
      </c>
      <c r="BF313" s="71"/>
      <c r="BG313" s="72"/>
      <c r="BH313" s="71">
        <v>0</v>
      </c>
      <c r="BI313" s="71">
        <v>0</v>
      </c>
      <c r="BJ313" s="71">
        <v>0</v>
      </c>
      <c r="BK313" s="71">
        <v>7.4450000000000003</v>
      </c>
      <c r="BL313" s="71">
        <v>5.3940000000000001</v>
      </c>
      <c r="BM313" s="71">
        <v>0</v>
      </c>
      <c r="BN313" s="72"/>
      <c r="BO313" s="71">
        <v>0</v>
      </c>
      <c r="BP313" s="71">
        <v>0</v>
      </c>
      <c r="BQ313" s="71">
        <v>0</v>
      </c>
      <c r="BR313" s="71">
        <v>1</v>
      </c>
      <c r="BS313" s="71">
        <v>1</v>
      </c>
      <c r="BT313" s="71">
        <v>0</v>
      </c>
      <c r="BU313"/>
      <c r="BV313" s="70">
        <v>12.839</v>
      </c>
      <c r="BW313" s="70">
        <v>0</v>
      </c>
      <c r="BX313" s="70">
        <v>0</v>
      </c>
      <c r="BY313" s="70">
        <v>0</v>
      </c>
      <c r="BZ313" s="70">
        <v>0</v>
      </c>
      <c r="CA313" s="70">
        <v>0</v>
      </c>
      <c r="CB313" s="70">
        <v>0</v>
      </c>
      <c r="CC313" s="70">
        <v>0</v>
      </c>
      <c r="CD313" s="70">
        <v>0</v>
      </c>
    </row>
    <row r="314" spans="1:82">
      <c r="A314" s="70" t="s">
        <v>2011</v>
      </c>
      <c r="B314" s="70">
        <v>165</v>
      </c>
      <c r="C314" s="70">
        <v>12</v>
      </c>
      <c r="D314" s="70">
        <v>10</v>
      </c>
      <c r="E314" s="70">
        <v>2015</v>
      </c>
      <c r="F314" s="70" t="s">
        <v>182</v>
      </c>
      <c r="G314" s="70" t="s">
        <v>1999</v>
      </c>
      <c r="H314" s="70" t="s">
        <v>2000</v>
      </c>
      <c r="I314" s="148"/>
      <c r="J314" s="71">
        <v>24.933528880540319</v>
      </c>
      <c r="K314" s="71">
        <v>5.7725289313209167</v>
      </c>
      <c r="L314" s="71">
        <v>28.322253368642631</v>
      </c>
      <c r="M314" s="71">
        <v>119.47642888099109</v>
      </c>
      <c r="N314" s="71">
        <v>95.319553053058968</v>
      </c>
      <c r="O314" s="71">
        <v>49.797555169031554</v>
      </c>
      <c r="P314" s="71">
        <v>76.24881927278355</v>
      </c>
      <c r="Q314" s="71">
        <v>3.9610269253666699</v>
      </c>
      <c r="R314" s="71">
        <v>12.345782066865667</v>
      </c>
      <c r="S314" s="71">
        <v>8.333876376280001</v>
      </c>
      <c r="T314" s="72"/>
      <c r="U314" s="71">
        <v>1450809</v>
      </c>
      <c r="V314" s="71">
        <v>1873</v>
      </c>
      <c r="W314" s="71">
        <v>514</v>
      </c>
      <c r="X314" s="71">
        <v>17877</v>
      </c>
      <c r="Y314" s="71">
        <v>25535</v>
      </c>
      <c r="Z314" s="71">
        <v>28932</v>
      </c>
      <c r="AA314" s="71">
        <v>15173</v>
      </c>
      <c r="AB314" s="71">
        <v>54519</v>
      </c>
      <c r="AC314" s="71">
        <v>2110310</v>
      </c>
      <c r="AD314" s="71">
        <v>8.333876376280001</v>
      </c>
      <c r="AE314" s="72"/>
      <c r="AF314" s="71">
        <v>18827757.15156538</v>
      </c>
      <c r="AG314" s="71">
        <v>3696947.2173732528</v>
      </c>
      <c r="AH314" s="71">
        <v>5695025.5863154447</v>
      </c>
      <c r="AI314" s="71">
        <v>120416765.7974841</v>
      </c>
      <c r="AJ314" s="71">
        <v>104165653.48618449</v>
      </c>
      <c r="AK314" s="71">
        <v>0</v>
      </c>
      <c r="AL314" s="71">
        <v>0</v>
      </c>
      <c r="AM314" s="71">
        <v>7471600.2513965182</v>
      </c>
      <c r="AN314" s="71">
        <v>0</v>
      </c>
      <c r="AO314" s="71">
        <v>0</v>
      </c>
      <c r="AP314" s="71">
        <v>260273749.49031916</v>
      </c>
      <c r="AQ314" s="72"/>
      <c r="AR314" s="71">
        <v>778</v>
      </c>
      <c r="AS314" s="71">
        <v>482</v>
      </c>
      <c r="AT314" s="71">
        <v>3</v>
      </c>
      <c r="AU314" s="71">
        <v>0</v>
      </c>
      <c r="AV314" s="71">
        <v>0</v>
      </c>
      <c r="AW314" s="71">
        <v>0</v>
      </c>
      <c r="AX314" s="71"/>
      <c r="AY314" s="72"/>
      <c r="AZ314" s="71">
        <v>5266.3590000000004</v>
      </c>
      <c r="BA314" s="71">
        <v>10964.62</v>
      </c>
      <c r="BB314" s="71">
        <v>4200</v>
      </c>
      <c r="BC314" s="71">
        <v>0</v>
      </c>
      <c r="BD314" s="71">
        <v>0</v>
      </c>
      <c r="BE314" s="71">
        <v>0</v>
      </c>
      <c r="BF314" s="71"/>
      <c r="BG314" s="72"/>
      <c r="BH314" s="71">
        <v>0</v>
      </c>
      <c r="BI314" s="71">
        <v>0</v>
      </c>
      <c r="BJ314" s="71">
        <v>0</v>
      </c>
      <c r="BK314" s="71">
        <v>7.2160000000000002</v>
      </c>
      <c r="BL314" s="71">
        <v>5.4050000000000002</v>
      </c>
      <c r="BM314" s="71">
        <v>0</v>
      </c>
      <c r="BN314" s="72"/>
      <c r="BO314" s="71">
        <v>0</v>
      </c>
      <c r="BP314" s="71">
        <v>0</v>
      </c>
      <c r="BQ314" s="71">
        <v>0</v>
      </c>
      <c r="BR314" s="71">
        <v>1</v>
      </c>
      <c r="BS314" s="71">
        <v>1</v>
      </c>
      <c r="BT314" s="71">
        <v>0</v>
      </c>
      <c r="BU314"/>
      <c r="BV314" s="70">
        <v>12.621</v>
      </c>
      <c r="BW314" s="70">
        <v>0</v>
      </c>
      <c r="BX314" s="70">
        <v>0</v>
      </c>
      <c r="BY314" s="70">
        <v>0</v>
      </c>
      <c r="BZ314" s="70">
        <v>0</v>
      </c>
      <c r="CA314" s="70">
        <v>0</v>
      </c>
      <c r="CB314" s="70">
        <v>0</v>
      </c>
      <c r="CC314" s="70">
        <v>0</v>
      </c>
      <c r="CD314" s="70">
        <v>0</v>
      </c>
    </row>
    <row r="315" spans="1:82">
      <c r="A315" s="70" t="s">
        <v>2012</v>
      </c>
      <c r="B315" s="70">
        <v>166</v>
      </c>
      <c r="C315" s="70">
        <v>13</v>
      </c>
      <c r="D315" s="70">
        <v>10</v>
      </c>
      <c r="E315" s="70">
        <v>2016</v>
      </c>
      <c r="F315" s="70" t="s">
        <v>155</v>
      </c>
      <c r="G315" s="70" t="s">
        <v>1999</v>
      </c>
      <c r="H315" s="70" t="s">
        <v>2000</v>
      </c>
      <c r="I315" s="148"/>
      <c r="J315" s="71">
        <v>33.768887756835497</v>
      </c>
      <c r="K315" s="71">
        <v>5.5045471874644942</v>
      </c>
      <c r="L315" s="71">
        <v>27.029841956703088</v>
      </c>
      <c r="M315" s="71">
        <v>123.82920356387834</v>
      </c>
      <c r="N315" s="71">
        <v>96.125958732285099</v>
      </c>
      <c r="O315" s="71">
        <v>51.069961534782863</v>
      </c>
      <c r="P315" s="71">
        <v>75.421940582424526</v>
      </c>
      <c r="Q315" s="71">
        <v>3.8381443934399724</v>
      </c>
      <c r="R315" s="71">
        <v>11.749682027767156</v>
      </c>
      <c r="S315" s="71">
        <v>8.7535762878199996</v>
      </c>
      <c r="T315" s="72"/>
      <c r="U315" s="71">
        <v>1623502</v>
      </c>
      <c r="V315" s="71">
        <v>1873</v>
      </c>
      <c r="W315" s="71">
        <v>514</v>
      </c>
      <c r="X315" s="71">
        <v>17877</v>
      </c>
      <c r="Y315" s="71">
        <v>25869</v>
      </c>
      <c r="Z315" s="71">
        <v>30036</v>
      </c>
      <c r="AA315" s="71">
        <v>15523</v>
      </c>
      <c r="AB315" s="71">
        <v>54340</v>
      </c>
      <c r="AC315" s="71">
        <v>2006730.032582026</v>
      </c>
      <c r="AD315" s="71">
        <v>8.7535762878199996</v>
      </c>
      <c r="AE315" s="72"/>
      <c r="AF315" s="71">
        <v>28034628.269359119</v>
      </c>
      <c r="AG315" s="71">
        <v>3222969.9918462341</v>
      </c>
      <c r="AH315" s="71">
        <v>4280389.8885723772</v>
      </c>
      <c r="AI315" s="71">
        <v>129265430.4650737</v>
      </c>
      <c r="AJ315" s="71">
        <v>106783090.2639125</v>
      </c>
      <c r="AK315" s="71">
        <v>0</v>
      </c>
      <c r="AL315" s="71">
        <v>0</v>
      </c>
      <c r="AM315" s="71">
        <v>7452854.6942270286</v>
      </c>
      <c r="AN315" s="71">
        <v>0</v>
      </c>
      <c r="AO315" s="71">
        <v>0</v>
      </c>
      <c r="AP315" s="71">
        <v>279039363.57299095</v>
      </c>
      <c r="AQ315" s="72"/>
      <c r="AR315" s="71">
        <v>781</v>
      </c>
      <c r="AS315" s="71">
        <v>510</v>
      </c>
      <c r="AT315" s="71">
        <v>3</v>
      </c>
      <c r="AU315" s="71">
        <v>0</v>
      </c>
      <c r="AV315" s="71">
        <v>0</v>
      </c>
      <c r="AW315" s="71">
        <v>0</v>
      </c>
      <c r="AX315" s="71"/>
      <c r="AY315" s="72"/>
      <c r="AZ315" s="71">
        <v>5283.1289999999999</v>
      </c>
      <c r="BA315" s="71">
        <v>12615.42</v>
      </c>
      <c r="BB315" s="71">
        <v>4200</v>
      </c>
      <c r="BC315" s="71">
        <v>0</v>
      </c>
      <c r="BD315" s="71">
        <v>0</v>
      </c>
      <c r="BE315" s="71">
        <v>0</v>
      </c>
      <c r="BF315" s="71"/>
      <c r="BG315" s="72"/>
      <c r="BH315" s="71">
        <v>0</v>
      </c>
      <c r="BI315" s="71">
        <v>0</v>
      </c>
      <c r="BJ315" s="71">
        <v>0</v>
      </c>
      <c r="BK315" s="71">
        <v>7.3419999999999996</v>
      </c>
      <c r="BL315" s="71">
        <v>10.09</v>
      </c>
      <c r="BM315" s="71">
        <v>0</v>
      </c>
      <c r="BN315" s="72"/>
      <c r="BO315" s="71">
        <v>0</v>
      </c>
      <c r="BP315" s="71">
        <v>0</v>
      </c>
      <c r="BQ315" s="71">
        <v>0</v>
      </c>
      <c r="BR315" s="71">
        <v>1</v>
      </c>
      <c r="BS315" s="71">
        <v>2</v>
      </c>
      <c r="BT315" s="71">
        <v>0</v>
      </c>
      <c r="BU315"/>
      <c r="BV315" s="70">
        <v>17.431999999999999</v>
      </c>
      <c r="BW315" s="70">
        <v>0</v>
      </c>
      <c r="BX315" s="70">
        <v>0</v>
      </c>
      <c r="BY315" s="70">
        <v>0</v>
      </c>
      <c r="BZ315" s="70">
        <v>0</v>
      </c>
      <c r="CA315" s="70">
        <v>0</v>
      </c>
      <c r="CB315" s="70">
        <v>0</v>
      </c>
      <c r="CC315" s="70">
        <v>0</v>
      </c>
      <c r="CD315" s="70">
        <v>0</v>
      </c>
    </row>
    <row r="316" spans="1:82">
      <c r="A316" s="70" t="s">
        <v>2013</v>
      </c>
      <c r="B316" s="70">
        <v>167</v>
      </c>
      <c r="C316" s="70">
        <v>14</v>
      </c>
      <c r="D316" s="70">
        <v>10</v>
      </c>
      <c r="E316" s="70">
        <v>2017</v>
      </c>
      <c r="F316" s="70" t="s">
        <v>156</v>
      </c>
      <c r="G316" s="70" t="s">
        <v>1999</v>
      </c>
      <c r="H316" s="70" t="s">
        <v>2000</v>
      </c>
      <c r="I316" s="148"/>
      <c r="J316" s="71">
        <v>36.395969565189986</v>
      </c>
      <c r="K316" s="71">
        <v>5.9258051361218458</v>
      </c>
      <c r="L316" s="71">
        <v>20.985725844851402</v>
      </c>
      <c r="M316" s="71">
        <v>124.34008768220835</v>
      </c>
      <c r="N316" s="71">
        <v>100.52379833064238</v>
      </c>
      <c r="O316" s="71">
        <v>52.134962284994543</v>
      </c>
      <c r="P316" s="71">
        <v>76.184951043094557</v>
      </c>
      <c r="Q316" s="71">
        <v>3.7185379414956401</v>
      </c>
      <c r="R316" s="71">
        <v>12.419362487052499</v>
      </c>
      <c r="S316" s="71">
        <v>6.4299310606400004</v>
      </c>
      <c r="T316" s="72"/>
      <c r="U316" s="71">
        <v>1925946</v>
      </c>
      <c r="V316" s="71">
        <v>1873</v>
      </c>
      <c r="W316" s="71">
        <v>514</v>
      </c>
      <c r="X316" s="71">
        <v>17877</v>
      </c>
      <c r="Y316" s="71">
        <v>26304</v>
      </c>
      <c r="Z316" s="71">
        <v>31171</v>
      </c>
      <c r="AA316" s="71">
        <v>15780</v>
      </c>
      <c r="AB316" s="71">
        <v>54442</v>
      </c>
      <c r="AC316" s="71">
        <v>2163192</v>
      </c>
      <c r="AD316" s="71">
        <v>6.4299310606400004</v>
      </c>
      <c r="AE316" s="72"/>
      <c r="AF316" s="71">
        <v>28665935.04891225</v>
      </c>
      <c r="AG316" s="71">
        <v>3486536.7847369588</v>
      </c>
      <c r="AH316" s="71">
        <v>4475017.5078296531</v>
      </c>
      <c r="AI316" s="71">
        <v>132550749.9442441</v>
      </c>
      <c r="AJ316" s="71">
        <v>114587636.5445797</v>
      </c>
      <c r="AK316" s="71">
        <v>0</v>
      </c>
      <c r="AL316" s="71">
        <v>0</v>
      </c>
      <c r="AM316" s="71">
        <v>7478527.79939471</v>
      </c>
      <c r="AN316" s="71">
        <v>0</v>
      </c>
      <c r="AO316" s="71">
        <v>0</v>
      </c>
      <c r="AP316" s="71">
        <v>291244403.62969738</v>
      </c>
      <c r="AQ316" s="72"/>
      <c r="AR316" s="71">
        <v>783</v>
      </c>
      <c r="AS316" s="71">
        <v>546</v>
      </c>
      <c r="AT316" s="71">
        <v>3</v>
      </c>
      <c r="AU316" s="71">
        <v>0</v>
      </c>
      <c r="AV316" s="71">
        <v>0</v>
      </c>
      <c r="AW316" s="71">
        <v>0</v>
      </c>
      <c r="AX316" s="71"/>
      <c r="AY316" s="72"/>
      <c r="AZ316" s="71">
        <v>5296.509</v>
      </c>
      <c r="BA316" s="71">
        <v>14606.419999999989</v>
      </c>
      <c r="BB316" s="71">
        <v>4200</v>
      </c>
      <c r="BC316" s="71">
        <v>0</v>
      </c>
      <c r="BD316" s="71">
        <v>0</v>
      </c>
      <c r="BE316" s="71">
        <v>0</v>
      </c>
      <c r="BF316" s="71"/>
      <c r="BG316" s="72"/>
      <c r="BH316" s="71">
        <v>0</v>
      </c>
      <c r="BI316" s="71">
        <v>0</v>
      </c>
      <c r="BJ316" s="71">
        <v>0</v>
      </c>
      <c r="BK316" s="71">
        <v>7.5910000000000002</v>
      </c>
      <c r="BL316" s="71">
        <v>4.7919999999999998</v>
      </c>
      <c r="BM316" s="71">
        <v>0</v>
      </c>
      <c r="BN316" s="72"/>
      <c r="BO316" s="71">
        <v>0</v>
      </c>
      <c r="BP316" s="71">
        <v>0</v>
      </c>
      <c r="BQ316" s="71">
        <v>0</v>
      </c>
      <c r="BR316" s="71">
        <v>1</v>
      </c>
      <c r="BS316" s="71">
        <v>1</v>
      </c>
      <c r="BT316" s="71">
        <v>0</v>
      </c>
      <c r="BU316"/>
      <c r="BV316" s="70">
        <v>12.382999999999999</v>
      </c>
      <c r="BW316" s="70">
        <v>0</v>
      </c>
      <c r="BX316" s="70">
        <v>0</v>
      </c>
      <c r="BY316" s="70">
        <v>0</v>
      </c>
      <c r="BZ316" s="70">
        <v>0</v>
      </c>
      <c r="CA316" s="70">
        <v>0</v>
      </c>
      <c r="CB316" s="70">
        <v>0</v>
      </c>
      <c r="CC316" s="70">
        <v>0</v>
      </c>
      <c r="CD316" s="70">
        <v>0</v>
      </c>
    </row>
    <row r="317" spans="1:82">
      <c r="A317" s="70" t="s">
        <v>2014</v>
      </c>
      <c r="B317" s="70">
        <v>168</v>
      </c>
      <c r="C317" s="70">
        <v>15</v>
      </c>
      <c r="D317" s="70">
        <v>10</v>
      </c>
      <c r="E317" s="70">
        <v>2018</v>
      </c>
      <c r="F317" s="70" t="s">
        <v>183</v>
      </c>
      <c r="G317" s="70" t="s">
        <v>1999</v>
      </c>
      <c r="H317" s="70" t="s">
        <v>2000</v>
      </c>
      <c r="I317" s="148"/>
      <c r="J317" s="71">
        <v>32.014503723161532</v>
      </c>
      <c r="K317" s="71">
        <v>5.6536628943833778</v>
      </c>
      <c r="L317" s="71">
        <v>19.7554548374221</v>
      </c>
      <c r="M317" s="71">
        <v>143.86369763746424</v>
      </c>
      <c r="N317" s="71">
        <v>92.146139296892983</v>
      </c>
      <c r="O317" s="71">
        <v>53.453033003114413</v>
      </c>
      <c r="P317" s="71">
        <v>77.735272493726299</v>
      </c>
      <c r="Q317" s="71">
        <v>3.4621780233933799</v>
      </c>
      <c r="R317" s="71">
        <v>13.022561604497019</v>
      </c>
      <c r="S317" s="71">
        <v>9.1994459720800013</v>
      </c>
      <c r="T317" s="72"/>
      <c r="U317" s="71">
        <v>1746190</v>
      </c>
      <c r="V317" s="71">
        <v>1873</v>
      </c>
      <c r="W317" s="71">
        <v>514</v>
      </c>
      <c r="X317" s="71">
        <v>17877</v>
      </c>
      <c r="Y317" s="71">
        <v>26857</v>
      </c>
      <c r="Z317" s="71">
        <v>32571</v>
      </c>
      <c r="AA317" s="71">
        <v>16263</v>
      </c>
      <c r="AB317" s="71">
        <v>54625</v>
      </c>
      <c r="AC317" s="71">
        <v>2259367</v>
      </c>
      <c r="AD317" s="71">
        <v>9.1994459720800013</v>
      </c>
      <c r="AE317" s="72"/>
      <c r="AF317" s="71">
        <v>20499312.81322971</v>
      </c>
      <c r="AG317" s="71">
        <v>3122041.6972465809</v>
      </c>
      <c r="AH317" s="71">
        <v>4133780.8879989502</v>
      </c>
      <c r="AI317" s="71">
        <v>155438894.67902029</v>
      </c>
      <c r="AJ317" s="71">
        <v>99189414.358027205</v>
      </c>
      <c r="AK317" s="71">
        <v>0</v>
      </c>
      <c r="AL317" s="71">
        <v>0</v>
      </c>
      <c r="AM317" s="71">
        <v>7519191.9226238187</v>
      </c>
      <c r="AN317" s="71">
        <v>0</v>
      </c>
      <c r="AO317" s="71">
        <v>0</v>
      </c>
      <c r="AP317" s="71">
        <v>289902636.35814655</v>
      </c>
      <c r="AQ317" s="72"/>
      <c r="AR317" s="71">
        <v>864</v>
      </c>
      <c r="AS317" s="71">
        <v>560</v>
      </c>
      <c r="AT317" s="71">
        <v>3</v>
      </c>
      <c r="AU317" s="71">
        <v>0</v>
      </c>
      <c r="AV317" s="71">
        <v>0</v>
      </c>
      <c r="AW317" s="71">
        <v>0</v>
      </c>
      <c r="AX317" s="71"/>
      <c r="AY317" s="72"/>
      <c r="AZ317" s="71">
        <v>5869.8169999999982</v>
      </c>
      <c r="BA317" s="71">
        <v>16220.12</v>
      </c>
      <c r="BB317" s="71">
        <v>4200</v>
      </c>
      <c r="BC317" s="71">
        <v>0</v>
      </c>
      <c r="BD317" s="71">
        <v>0</v>
      </c>
      <c r="BE317" s="71">
        <v>0</v>
      </c>
      <c r="BF317" s="71"/>
      <c r="BG317" s="72"/>
      <c r="BH317" s="71">
        <v>0</v>
      </c>
      <c r="BI317" s="71">
        <v>0</v>
      </c>
      <c r="BJ317" s="71">
        <v>0</v>
      </c>
      <c r="BK317" s="71">
        <v>7.444</v>
      </c>
      <c r="BL317" s="71">
        <v>5.1020000000000003</v>
      </c>
      <c r="BM317" s="71">
        <v>0</v>
      </c>
      <c r="BN317" s="72"/>
      <c r="BO317" s="71">
        <v>0</v>
      </c>
      <c r="BP317" s="71">
        <v>0</v>
      </c>
      <c r="BQ317" s="71">
        <v>0</v>
      </c>
      <c r="BR317" s="71">
        <v>1</v>
      </c>
      <c r="BS317" s="71">
        <v>1</v>
      </c>
      <c r="BT317" s="71">
        <v>0</v>
      </c>
      <c r="BU317"/>
      <c r="BV317" s="70">
        <v>12.545999999999999</v>
      </c>
      <c r="BW317" s="70">
        <v>0</v>
      </c>
      <c r="BX317" s="70">
        <v>0</v>
      </c>
      <c r="BY317" s="70">
        <v>0</v>
      </c>
      <c r="BZ317" s="70">
        <v>0</v>
      </c>
      <c r="CA317" s="70">
        <v>0</v>
      </c>
      <c r="CB317" s="70">
        <v>0</v>
      </c>
      <c r="CC317" s="70">
        <v>0</v>
      </c>
      <c r="CD317" s="70">
        <v>0</v>
      </c>
    </row>
    <row r="318" spans="1:82">
      <c r="A318" s="70" t="s">
        <v>2015</v>
      </c>
      <c r="B318" s="70">
        <v>169</v>
      </c>
      <c r="C318" s="70">
        <v>16</v>
      </c>
      <c r="D318" s="70">
        <v>10</v>
      </c>
      <c r="E318" s="70">
        <v>2019</v>
      </c>
      <c r="F318" s="70" t="s">
        <v>158</v>
      </c>
      <c r="G318" s="70" t="s">
        <v>1999</v>
      </c>
      <c r="H318" s="70" t="s">
        <v>2000</v>
      </c>
      <c r="I318" s="148"/>
      <c r="J318" s="71">
        <v>32.196256911525907</v>
      </c>
      <c r="K318" s="71">
        <v>5.2900059940169593</v>
      </c>
      <c r="L318" s="71">
        <v>20.090180997689611</v>
      </c>
      <c r="M318" s="71">
        <v>118.40164383860426</v>
      </c>
      <c r="N318" s="71">
        <v>93.846135655390881</v>
      </c>
      <c r="O318" s="71">
        <v>53.569345177712826</v>
      </c>
      <c r="P318" s="71">
        <v>77.233113714583212</v>
      </c>
      <c r="Q318" s="71">
        <v>3.4208443102006698</v>
      </c>
      <c r="R318" s="71">
        <v>13.466562645152884</v>
      </c>
      <c r="S318" s="71">
        <v>9.4789834843200005</v>
      </c>
      <c r="T318" s="72"/>
      <c r="U318" s="71">
        <v>1764976</v>
      </c>
      <c r="V318" s="71">
        <v>1873</v>
      </c>
      <c r="W318" s="71">
        <v>514</v>
      </c>
      <c r="X318" s="71">
        <v>17877</v>
      </c>
      <c r="Y318" s="71">
        <v>27858</v>
      </c>
      <c r="Z318" s="71">
        <v>33538</v>
      </c>
      <c r="AA318" s="71">
        <v>16037</v>
      </c>
      <c r="AB318" s="71">
        <v>55434</v>
      </c>
      <c r="AC318" s="71">
        <v>2374667</v>
      </c>
      <c r="AD318" s="71">
        <v>9.4789834843200005</v>
      </c>
      <c r="AE318" s="72"/>
      <c r="AF318" s="71">
        <v>26244489.17486506</v>
      </c>
      <c r="AG318" s="71">
        <v>3035026.053387118</v>
      </c>
      <c r="AH318" s="71">
        <v>4566861.4448832627</v>
      </c>
      <c r="AI318" s="71">
        <v>122734121.64936499</v>
      </c>
      <c r="AJ318" s="71">
        <v>102650354.5057641</v>
      </c>
      <c r="AK318" s="71">
        <v>0</v>
      </c>
      <c r="AL318" s="71">
        <v>0</v>
      </c>
      <c r="AM318" s="71">
        <v>7549693.4930714248</v>
      </c>
      <c r="AN318" s="71">
        <v>0</v>
      </c>
      <c r="AO318" s="71">
        <v>0</v>
      </c>
      <c r="AP318" s="71">
        <v>266780546.32133597</v>
      </c>
      <c r="AQ318" s="72"/>
      <c r="AR318" s="71">
        <v>905</v>
      </c>
      <c r="AS318" s="71">
        <v>572</v>
      </c>
      <c r="AT318" s="71">
        <v>3</v>
      </c>
      <c r="AU318" s="71">
        <v>0</v>
      </c>
      <c r="AV318" s="71">
        <v>0</v>
      </c>
      <c r="AW318" s="71">
        <v>0</v>
      </c>
      <c r="AX318" s="71"/>
      <c r="AY318" s="72"/>
      <c r="AZ318" s="71">
        <v>6218.5170000000026</v>
      </c>
      <c r="BA318" s="71">
        <v>17405.01999999999</v>
      </c>
      <c r="BB318" s="71">
        <v>4200</v>
      </c>
      <c r="BC318" s="71">
        <v>0</v>
      </c>
      <c r="BD318" s="71">
        <v>0</v>
      </c>
      <c r="BE318" s="71">
        <v>0</v>
      </c>
      <c r="BF318" s="71"/>
      <c r="BG318" s="72"/>
      <c r="BH318" s="71">
        <v>0</v>
      </c>
      <c r="BI318" s="71">
        <v>0</v>
      </c>
      <c r="BJ318" s="71">
        <v>0</v>
      </c>
      <c r="BK318" s="71">
        <v>7.516</v>
      </c>
      <c r="BL318" s="71">
        <v>5.2759999999999998</v>
      </c>
      <c r="BM318" s="71">
        <v>0</v>
      </c>
      <c r="BN318" s="72"/>
      <c r="BO318" s="71">
        <v>0</v>
      </c>
      <c r="BP318" s="71">
        <v>0</v>
      </c>
      <c r="BQ318" s="71">
        <v>0</v>
      </c>
      <c r="BR318" s="71">
        <v>1</v>
      </c>
      <c r="BS318" s="71">
        <v>1</v>
      </c>
      <c r="BT318" s="71">
        <v>0</v>
      </c>
      <c r="BU318"/>
      <c r="BV318" s="70">
        <v>12.792</v>
      </c>
      <c r="BW318" s="70">
        <v>0</v>
      </c>
      <c r="BX318" s="70">
        <v>0</v>
      </c>
      <c r="BY318" s="70">
        <v>0</v>
      </c>
      <c r="BZ318" s="70">
        <v>0</v>
      </c>
      <c r="CA318" s="70">
        <v>0</v>
      </c>
      <c r="CB318" s="70">
        <v>0</v>
      </c>
      <c r="CC318" s="70">
        <v>0</v>
      </c>
      <c r="CD318" s="70">
        <v>0</v>
      </c>
    </row>
    <row r="319" spans="1:82">
      <c r="A319" s="70" t="s">
        <v>2016</v>
      </c>
      <c r="B319" s="70">
        <v>170</v>
      </c>
      <c r="C319" s="70">
        <v>17</v>
      </c>
      <c r="D319" s="70">
        <v>10</v>
      </c>
      <c r="E319" s="70">
        <v>2020</v>
      </c>
      <c r="F319" s="70" t="s">
        <v>159</v>
      </c>
      <c r="G319" s="70" t="s">
        <v>1999</v>
      </c>
      <c r="H319" s="70" t="s">
        <v>2000</v>
      </c>
      <c r="I319" s="148"/>
      <c r="J319" s="71">
        <v>20.949479374567112</v>
      </c>
      <c r="K319" s="71">
        <v>4.989043728544222</v>
      </c>
      <c r="L319" s="71">
        <v>25.640577292270475</v>
      </c>
      <c r="M319" s="71">
        <v>104.91921516017777</v>
      </c>
      <c r="N319" s="71">
        <v>89.107307456724286</v>
      </c>
      <c r="O319" s="71">
        <v>47.690016182896521</v>
      </c>
      <c r="P319" s="71">
        <v>74.158215125607413</v>
      </c>
      <c r="Q319" s="71">
        <v>3.2768601243417699</v>
      </c>
      <c r="R319" s="71">
        <v>12.577390057341876</v>
      </c>
      <c r="S319" s="71">
        <v>12.39869369985</v>
      </c>
      <c r="T319" s="72"/>
      <c r="U319" s="71">
        <v>1341999</v>
      </c>
      <c r="V319" s="71">
        <v>2085</v>
      </c>
      <c r="W319" s="71">
        <v>646</v>
      </c>
      <c r="X319" s="71">
        <v>20499</v>
      </c>
      <c r="Y319" s="71">
        <v>28370</v>
      </c>
      <c r="Z319" s="71">
        <v>34078</v>
      </c>
      <c r="AA319" s="71">
        <v>16367</v>
      </c>
      <c r="AB319" s="71">
        <v>55577</v>
      </c>
      <c r="AC319" s="71">
        <v>2229591</v>
      </c>
      <c r="AD319" s="71">
        <v>12.39869369985</v>
      </c>
      <c r="AE319" s="72"/>
      <c r="AF319" s="71">
        <v>17872533.464329518</v>
      </c>
      <c r="AG319" s="71">
        <v>2855005.8270883071</v>
      </c>
      <c r="AH319" s="71">
        <v>6428155.6488052709</v>
      </c>
      <c r="AI319" s="71">
        <v>117840539.63388583</v>
      </c>
      <c r="AJ319" s="71">
        <v>109455791.8146501</v>
      </c>
      <c r="AK319" s="71"/>
      <c r="AL319" s="71"/>
      <c r="AM319" s="71">
        <v>7253415.9733486706</v>
      </c>
      <c r="AN319" s="71"/>
      <c r="AO319" s="71"/>
      <c r="AP319" s="71">
        <v>261705442.36210769</v>
      </c>
      <c r="AQ319" s="72"/>
      <c r="AR319" s="71">
        <v>1067</v>
      </c>
      <c r="AS319" s="71">
        <v>582</v>
      </c>
      <c r="AT319" s="71">
        <v>3</v>
      </c>
      <c r="AU319" s="71">
        <v>0</v>
      </c>
      <c r="AV319" s="71">
        <v>0</v>
      </c>
      <c r="AW319" s="71">
        <v>0</v>
      </c>
      <c r="AX319" s="71"/>
      <c r="AY319" s="72"/>
      <c r="AZ319" s="71">
        <v>7499.5340000000124</v>
      </c>
      <c r="BA319" s="71">
        <v>18623.520000000019</v>
      </c>
      <c r="BB319" s="71">
        <v>4200</v>
      </c>
      <c r="BC319" s="71">
        <v>0</v>
      </c>
      <c r="BD319" s="71">
        <v>0</v>
      </c>
      <c r="BE319" s="71">
        <v>0</v>
      </c>
      <c r="BF319" s="71"/>
      <c r="BG319" s="72"/>
      <c r="BH319" s="71">
        <v>0</v>
      </c>
      <c r="BI319" s="71">
        <v>0</v>
      </c>
      <c r="BJ319" s="71">
        <v>0</v>
      </c>
      <c r="BK319" s="71">
        <v>7.6429999999999998</v>
      </c>
      <c r="BL319" s="71">
        <v>5.0949999999999998</v>
      </c>
      <c r="BM319" s="71">
        <v>0</v>
      </c>
      <c r="BN319" s="72"/>
      <c r="BO319" s="71">
        <v>0</v>
      </c>
      <c r="BP319" s="71">
        <v>0</v>
      </c>
      <c r="BQ319" s="71">
        <v>0</v>
      </c>
      <c r="BR319" s="71">
        <v>1</v>
      </c>
      <c r="BS319" s="71">
        <v>1</v>
      </c>
      <c r="BT319" s="71">
        <v>0</v>
      </c>
      <c r="BU319"/>
      <c r="BV319" s="70">
        <v>12.738</v>
      </c>
      <c r="BW319" s="70">
        <v>0</v>
      </c>
      <c r="BX319" s="70">
        <v>0</v>
      </c>
      <c r="BY319" s="70">
        <v>0</v>
      </c>
      <c r="BZ319" s="70">
        <v>0</v>
      </c>
      <c r="CA319" s="70">
        <v>0</v>
      </c>
      <c r="CB319" s="70">
        <v>0</v>
      </c>
      <c r="CC319" s="70">
        <v>0</v>
      </c>
      <c r="CD319" s="70">
        <v>0</v>
      </c>
    </row>
    <row r="320" spans="1:82">
      <c r="A320" s="70" t="s">
        <v>2017</v>
      </c>
      <c r="B320" s="70">
        <v>170</v>
      </c>
      <c r="C320" s="70">
        <v>18</v>
      </c>
      <c r="D320" s="70">
        <v>10</v>
      </c>
      <c r="E320" s="70">
        <v>2021</v>
      </c>
      <c r="F320" s="70" t="s">
        <v>160</v>
      </c>
      <c r="G320" s="70" t="s">
        <v>1999</v>
      </c>
      <c r="H320" s="70" t="s">
        <v>2000</v>
      </c>
      <c r="I320" s="148"/>
      <c r="J320" s="71">
        <v>23.098949878663362</v>
      </c>
      <c r="K320" s="71">
        <v>5.2832538723972382</v>
      </c>
      <c r="L320" s="71">
        <v>27.639834293188873</v>
      </c>
      <c r="M320" s="71">
        <v>113.5700666255597</v>
      </c>
      <c r="N320" s="71">
        <v>95.323011198232948</v>
      </c>
      <c r="O320" s="71">
        <v>47.109001362470721</v>
      </c>
      <c r="P320" s="71">
        <v>76.659770157057864</v>
      </c>
      <c r="Q320" s="71">
        <v>3.2384992989061798</v>
      </c>
      <c r="R320" s="71">
        <v>12.472275731065713</v>
      </c>
      <c r="S320" s="71">
        <v>7.9646334017999987</v>
      </c>
      <c r="T320" s="72"/>
      <c r="U320" s="71">
        <v>1567293</v>
      </c>
      <c r="V320" s="71">
        <v>2085</v>
      </c>
      <c r="W320" s="71">
        <v>646</v>
      </c>
      <c r="X320" s="71">
        <v>20499</v>
      </c>
      <c r="Y320" s="71">
        <v>28771</v>
      </c>
      <c r="Z320" s="71">
        <v>34661</v>
      </c>
      <c r="AA320" s="71">
        <v>16498</v>
      </c>
      <c r="AB320" s="71">
        <v>55466</v>
      </c>
      <c r="AC320" s="71">
        <v>2144887.9999999995</v>
      </c>
      <c r="AD320" s="71">
        <v>7.9646334017999987</v>
      </c>
      <c r="AE320" s="72"/>
      <c r="AF320" s="71">
        <v>19517466.364573114</v>
      </c>
      <c r="AG320" s="71">
        <v>3059589.7251786445</v>
      </c>
      <c r="AH320" s="71">
        <v>6796844.9697811538</v>
      </c>
      <c r="AI320" s="71">
        <v>129833322.47110854</v>
      </c>
      <c r="AJ320" s="71">
        <v>114805579.59247489</v>
      </c>
      <c r="AK320" s="71">
        <v>0</v>
      </c>
      <c r="AL320" s="71">
        <v>0</v>
      </c>
      <c r="AM320" s="71">
        <v>7280682.8011475969</v>
      </c>
      <c r="AN320" s="71">
        <v>0</v>
      </c>
      <c r="AO320" s="71">
        <v>0</v>
      </c>
      <c r="AP320" s="71">
        <v>281293485.92426389</v>
      </c>
      <c r="AQ320" s="72"/>
      <c r="AR320" s="71">
        <v>1210</v>
      </c>
      <c r="AS320" s="71">
        <v>591</v>
      </c>
      <c r="AT320" s="71">
        <v>3</v>
      </c>
      <c r="AU320" s="71">
        <v>0</v>
      </c>
      <c r="AV320" s="71">
        <v>0</v>
      </c>
      <c r="AW320" s="71">
        <v>0</v>
      </c>
      <c r="AX320" s="71"/>
      <c r="AY320" s="72"/>
      <c r="AZ320" s="71">
        <v>8613.6839999999975</v>
      </c>
      <c r="BA320" s="71">
        <v>18954.92000000002</v>
      </c>
      <c r="BB320" s="71">
        <v>4200</v>
      </c>
      <c r="BC320" s="71">
        <v>0</v>
      </c>
      <c r="BD320" s="71">
        <v>0</v>
      </c>
      <c r="BE320" s="71">
        <v>0</v>
      </c>
      <c r="BF320" s="71"/>
      <c r="BG320" s="72"/>
      <c r="BH320" s="71">
        <v>0</v>
      </c>
      <c r="BI320" s="71">
        <v>0</v>
      </c>
      <c r="BJ320" s="71">
        <v>0</v>
      </c>
      <c r="BK320" s="71">
        <v>8.1690000000000005</v>
      </c>
      <c r="BL320" s="71">
        <v>5.1180000000000003</v>
      </c>
      <c r="BM320" s="71">
        <v>0</v>
      </c>
      <c r="BN320" s="72"/>
      <c r="BO320" s="71">
        <v>0</v>
      </c>
      <c r="BP320" s="71">
        <v>0</v>
      </c>
      <c r="BQ320" s="71">
        <v>0</v>
      </c>
      <c r="BR320" s="71">
        <v>1</v>
      </c>
      <c r="BS320" s="71">
        <v>1</v>
      </c>
      <c r="BT320" s="71">
        <v>0</v>
      </c>
      <c r="BU320"/>
      <c r="BV320" s="70">
        <v>13.287000000000001</v>
      </c>
      <c r="BW320" s="70">
        <v>0</v>
      </c>
      <c r="BX320" s="70">
        <v>0</v>
      </c>
      <c r="BY320" s="70">
        <v>0</v>
      </c>
      <c r="BZ320" s="70">
        <v>0</v>
      </c>
      <c r="CA320" s="70">
        <v>0</v>
      </c>
      <c r="CB320" s="70">
        <v>0</v>
      </c>
      <c r="CC320" s="70">
        <v>0</v>
      </c>
      <c r="CD320" s="70">
        <v>0</v>
      </c>
    </row>
    <row r="321" spans="1:82">
      <c r="A321" s="70" t="s">
        <v>2018</v>
      </c>
      <c r="B321" s="70">
        <v>170</v>
      </c>
      <c r="C321" s="70">
        <v>19</v>
      </c>
      <c r="D321" s="70">
        <v>10</v>
      </c>
      <c r="E321" s="70">
        <v>2022</v>
      </c>
      <c r="F321" s="70" t="s">
        <v>161</v>
      </c>
      <c r="G321" s="70" t="s">
        <v>1999</v>
      </c>
      <c r="H321" s="70" t="s">
        <v>2000</v>
      </c>
      <c r="I321" s="148"/>
      <c r="J321" s="71">
        <v>23.432185596858165</v>
      </c>
      <c r="K321" s="71">
        <v>5.7526547285657248</v>
      </c>
      <c r="L321" s="71">
        <v>22.527459243928046</v>
      </c>
      <c r="M321" s="71">
        <v>129.93680012872431</v>
      </c>
      <c r="N321" s="71">
        <v>96.752919636088279</v>
      </c>
      <c r="O321" s="71">
        <v>52.615467143598956</v>
      </c>
      <c r="P321" s="71">
        <v>76.588817891905407</v>
      </c>
      <c r="Q321" s="71">
        <v>3.2709261893786157</v>
      </c>
      <c r="R321" s="71">
        <v>15.221813168780077</v>
      </c>
      <c r="S321" s="71">
        <v>13.7913809</v>
      </c>
      <c r="T321" s="72"/>
      <c r="U321" s="71">
        <v>1610583</v>
      </c>
      <c r="V321" s="71">
        <v>2085</v>
      </c>
      <c r="W321" s="71">
        <v>646</v>
      </c>
      <c r="X321" s="71">
        <v>20499</v>
      </c>
      <c r="Y321" s="71">
        <v>29395</v>
      </c>
      <c r="Z321" s="71">
        <v>36781</v>
      </c>
      <c r="AA321" s="71">
        <v>16734</v>
      </c>
      <c r="AB321" s="71">
        <v>55562</v>
      </c>
      <c r="AC321" s="71">
        <v>2650610</v>
      </c>
      <c r="AD321" s="71">
        <v>13.7913809</v>
      </c>
      <c r="AE321" s="72"/>
      <c r="AF321" s="71">
        <v>19350486.930795837</v>
      </c>
      <c r="AG321" s="71">
        <v>3469213.5350257982</v>
      </c>
      <c r="AH321" s="71">
        <v>6374260.605306129</v>
      </c>
      <c r="AI321" s="71">
        <v>145199236.46902421</v>
      </c>
      <c r="AJ321" s="71">
        <v>119517100.55140927</v>
      </c>
      <c r="AK321" s="71">
        <v>0</v>
      </c>
      <c r="AL321" s="71">
        <v>0</v>
      </c>
      <c r="AM321" s="71">
        <v>7174570.7318481542</v>
      </c>
      <c r="AN321" s="71">
        <v>0</v>
      </c>
      <c r="AO321" s="71">
        <v>0</v>
      </c>
      <c r="AP321" s="71">
        <v>301084868.82340944</v>
      </c>
      <c r="AQ321" s="72"/>
      <c r="AR321" s="71">
        <v>1342</v>
      </c>
      <c r="AS321" s="71">
        <v>591</v>
      </c>
      <c r="AT321" s="71">
        <v>3</v>
      </c>
      <c r="AU321" s="71">
        <v>0</v>
      </c>
      <c r="AV321" s="71">
        <v>0</v>
      </c>
      <c r="AW321" s="71">
        <v>0</v>
      </c>
      <c r="AX321" s="71"/>
      <c r="AY321" s="72"/>
      <c r="AZ321" s="71">
        <v>9613.4789999999884</v>
      </c>
      <c r="BA321" s="71">
        <v>18954.92000000002</v>
      </c>
      <c r="BB321" s="71">
        <v>4200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2019</v>
      </c>
      <c r="B322" s="70">
        <v>170</v>
      </c>
      <c r="C322" s="70">
        <v>20</v>
      </c>
      <c r="D322" s="70">
        <v>10</v>
      </c>
      <c r="E322" s="70">
        <v>2023</v>
      </c>
      <c r="F322" s="70" t="s">
        <v>1539</v>
      </c>
      <c r="G322" s="70" t="s">
        <v>1999</v>
      </c>
      <c r="H322" s="70" t="s">
        <v>2000</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1450</v>
      </c>
      <c r="AS322" s="71">
        <v>605</v>
      </c>
      <c r="AT322" s="71">
        <v>3</v>
      </c>
      <c r="AU322" s="71">
        <v>0</v>
      </c>
      <c r="AV322" s="71">
        <v>0</v>
      </c>
      <c r="AW322" s="71">
        <v>0</v>
      </c>
      <c r="AX322" s="71"/>
      <c r="AY322" s="72"/>
      <c r="AZ322" s="71">
        <v>10442.558999999979</v>
      </c>
      <c r="BA322" s="71">
        <v>19647.92000000002</v>
      </c>
      <c r="BB322" s="71">
        <v>4200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2020</v>
      </c>
      <c r="B323" s="70">
        <v>170</v>
      </c>
      <c r="C323" s="70">
        <v>21</v>
      </c>
      <c r="D323" s="70">
        <v>10</v>
      </c>
      <c r="E323" s="70">
        <v>2024</v>
      </c>
      <c r="F323" s="70" t="s">
        <v>1554</v>
      </c>
      <c r="G323" s="70" t="s">
        <v>1999</v>
      </c>
      <c r="H323" s="70" t="s">
        <v>2000</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2021</v>
      </c>
      <c r="B324" s="70">
        <v>375</v>
      </c>
      <c r="C324" s="70">
        <v>1</v>
      </c>
      <c r="D324" s="70">
        <v>23</v>
      </c>
      <c r="E324" s="70">
        <v>1990</v>
      </c>
      <c r="F324" s="70" t="s">
        <v>787</v>
      </c>
      <c r="G324" s="70" t="s">
        <v>2022</v>
      </c>
      <c r="H324" s="70" t="s">
        <v>2023</v>
      </c>
      <c r="I324" s="148"/>
      <c r="J324" s="71">
        <v>455.1990473182197</v>
      </c>
      <c r="K324" s="71">
        <v>9.3350330125253667</v>
      </c>
      <c r="L324" s="71">
        <v>4.430760633870463</v>
      </c>
      <c r="M324" s="71">
        <v>50.4506784597706</v>
      </c>
      <c r="N324" s="71">
        <v>46.270085725870963</v>
      </c>
      <c r="O324" s="71">
        <v>47.433613721280082</v>
      </c>
      <c r="P324" s="71">
        <v>51.533889263289971</v>
      </c>
      <c r="Q324" s="71">
        <v>3.8511738366438699</v>
      </c>
      <c r="R324" s="71">
        <v>0</v>
      </c>
      <c r="S324" s="71">
        <v>3.961593833009426</v>
      </c>
      <c r="T324" s="72"/>
      <c r="U324" s="71">
        <v>12030699</v>
      </c>
      <c r="V324" s="71">
        <v>2268</v>
      </c>
      <c r="W324" s="71">
        <v>41</v>
      </c>
      <c r="X324" s="71">
        <v>18104</v>
      </c>
      <c r="Y324" s="71">
        <v>20287</v>
      </c>
      <c r="Z324" s="71">
        <v>19510</v>
      </c>
      <c r="AA324" s="71">
        <v>12513</v>
      </c>
      <c r="AB324" s="71">
        <v>62530</v>
      </c>
      <c r="AC324" s="71">
        <v>0</v>
      </c>
      <c r="AD324" s="71">
        <v>3.961593833009426</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2024</v>
      </c>
      <c r="B325" s="70">
        <v>376</v>
      </c>
      <c r="C325" s="70">
        <v>2</v>
      </c>
      <c r="D325" s="70">
        <v>23</v>
      </c>
      <c r="E325" s="70">
        <v>2005</v>
      </c>
      <c r="F325" s="70" t="s">
        <v>789</v>
      </c>
      <c r="G325" s="70" t="s">
        <v>2022</v>
      </c>
      <c r="H325" s="70" t="s">
        <v>2023</v>
      </c>
      <c r="I325" s="148"/>
      <c r="J325" s="71">
        <v>317.08332216409917</v>
      </c>
      <c r="K325" s="71">
        <v>3.3845604816526769</v>
      </c>
      <c r="L325" s="71">
        <v>1.074993349894354</v>
      </c>
      <c r="M325" s="71">
        <v>65.499405484773121</v>
      </c>
      <c r="N325" s="71">
        <v>67.710101135377457</v>
      </c>
      <c r="O325" s="71">
        <v>68.922982399401008</v>
      </c>
      <c r="P325" s="71">
        <v>47.716988027736718</v>
      </c>
      <c r="Q325" s="71">
        <v>3.4866081908543598</v>
      </c>
      <c r="R325" s="71">
        <v>0</v>
      </c>
      <c r="S325" s="71">
        <v>0</v>
      </c>
      <c r="T325" s="72"/>
      <c r="U325" s="71">
        <v>12231081</v>
      </c>
      <c r="V325" s="71">
        <v>1629</v>
      </c>
      <c r="W325" s="71">
        <v>15</v>
      </c>
      <c r="X325" s="71">
        <v>14530</v>
      </c>
      <c r="Y325" s="71">
        <v>24617</v>
      </c>
      <c r="Z325" s="71">
        <v>32805</v>
      </c>
      <c r="AA325" s="71">
        <v>9489</v>
      </c>
      <c r="AB325" s="71">
        <v>59181</v>
      </c>
      <c r="AC325" s="71">
        <v>0</v>
      </c>
      <c r="AD325" s="71">
        <v>0</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2025</v>
      </c>
      <c r="B326" s="70">
        <v>377</v>
      </c>
      <c r="C326" s="70">
        <v>3</v>
      </c>
      <c r="D326" s="70">
        <v>23</v>
      </c>
      <c r="E326" s="70">
        <v>2006</v>
      </c>
      <c r="F326" s="70" t="s">
        <v>790</v>
      </c>
      <c r="G326" s="70" t="s">
        <v>2022</v>
      </c>
      <c r="H326" s="70" t="s">
        <v>2023</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2026</v>
      </c>
      <c r="B327" s="70">
        <v>378</v>
      </c>
      <c r="C327" s="70">
        <v>4</v>
      </c>
      <c r="D327" s="70">
        <v>23</v>
      </c>
      <c r="E327" s="70">
        <v>2007</v>
      </c>
      <c r="F327" s="70" t="s">
        <v>791</v>
      </c>
      <c r="G327" s="70" t="s">
        <v>2022</v>
      </c>
      <c r="H327" s="70" t="s">
        <v>2023</v>
      </c>
      <c r="I327" s="148"/>
      <c r="J327" s="71">
        <v>335.08098521927297</v>
      </c>
      <c r="K327" s="71">
        <v>3.6421501514256751</v>
      </c>
      <c r="L327" s="71">
        <v>1.564394666746924</v>
      </c>
      <c r="M327" s="71">
        <v>71.053695837312645</v>
      </c>
      <c r="N327" s="71">
        <v>68.350180269414153</v>
      </c>
      <c r="O327" s="71">
        <v>67.226326230112363</v>
      </c>
      <c r="P327" s="71">
        <v>46.504908344401549</v>
      </c>
      <c r="Q327" s="71">
        <v>3.6608077759633</v>
      </c>
      <c r="R327" s="71">
        <v>0</v>
      </c>
      <c r="S327" s="71">
        <v>0</v>
      </c>
      <c r="T327" s="72"/>
      <c r="U327" s="71">
        <v>14315651</v>
      </c>
      <c r="V327" s="71">
        <v>1630</v>
      </c>
      <c r="W327" s="71">
        <v>22</v>
      </c>
      <c r="X327" s="71">
        <v>18776</v>
      </c>
      <c r="Y327" s="71">
        <v>25171</v>
      </c>
      <c r="Z327" s="71">
        <v>33263</v>
      </c>
      <c r="AA327" s="71">
        <v>9107</v>
      </c>
      <c r="AB327" s="71">
        <v>58852</v>
      </c>
      <c r="AC327" s="71">
        <v>0</v>
      </c>
      <c r="AD327" s="71">
        <v>0</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2027</v>
      </c>
      <c r="B328" s="70">
        <v>379</v>
      </c>
      <c r="C328" s="70">
        <v>5</v>
      </c>
      <c r="D328" s="70">
        <v>23</v>
      </c>
      <c r="E328" s="70">
        <v>2008</v>
      </c>
      <c r="F328" s="70" t="s">
        <v>792</v>
      </c>
      <c r="G328" s="70" t="s">
        <v>2022</v>
      </c>
      <c r="H328" s="70" t="s">
        <v>2023</v>
      </c>
      <c r="I328" s="148"/>
      <c r="J328" s="71">
        <v>334.38307380627651</v>
      </c>
      <c r="K328" s="71">
        <v>2.8445914038978701</v>
      </c>
      <c r="L328" s="71">
        <v>1.358351208612234</v>
      </c>
      <c r="M328" s="71">
        <v>74.357101618938913</v>
      </c>
      <c r="N328" s="71">
        <v>64.793391595403264</v>
      </c>
      <c r="O328" s="71">
        <v>65.31388163778351</v>
      </c>
      <c r="P328" s="71">
        <v>45.248148213749509</v>
      </c>
      <c r="Q328" s="71">
        <v>3.6026099860696501</v>
      </c>
      <c r="R328" s="71">
        <v>0</v>
      </c>
      <c r="S328" s="71">
        <v>0</v>
      </c>
      <c r="T328" s="72"/>
      <c r="U328" s="71">
        <v>14756429</v>
      </c>
      <c r="V328" s="71">
        <v>1630</v>
      </c>
      <c r="W328" s="71">
        <v>22</v>
      </c>
      <c r="X328" s="71">
        <v>18776</v>
      </c>
      <c r="Y328" s="71">
        <v>25492</v>
      </c>
      <c r="Z328" s="71">
        <v>33451</v>
      </c>
      <c r="AA328" s="71">
        <v>8871</v>
      </c>
      <c r="AB328" s="71">
        <v>58869</v>
      </c>
      <c r="AC328" s="71">
        <v>0</v>
      </c>
      <c r="AD328" s="71">
        <v>0</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2028</v>
      </c>
      <c r="B329" s="70">
        <v>380</v>
      </c>
      <c r="C329" s="70">
        <v>6</v>
      </c>
      <c r="D329" s="70">
        <v>23</v>
      </c>
      <c r="E329" s="70">
        <v>2009</v>
      </c>
      <c r="F329" s="70" t="s">
        <v>176</v>
      </c>
      <c r="G329" s="1064" t="s">
        <v>2022</v>
      </c>
      <c r="H329" s="70" t="s">
        <v>2023</v>
      </c>
      <c r="I329" s="148"/>
      <c r="J329" s="71">
        <v>296.34566488229569</v>
      </c>
      <c r="K329" s="71">
        <v>2.175423795667526</v>
      </c>
      <c r="L329" s="71">
        <v>0.33937380724372812</v>
      </c>
      <c r="M329" s="71">
        <v>75.516562686999237</v>
      </c>
      <c r="N329" s="71">
        <v>63.374118462467223</v>
      </c>
      <c r="O329" s="71">
        <v>66.795981343381001</v>
      </c>
      <c r="P329" s="71">
        <v>43.235511755653818</v>
      </c>
      <c r="Q329" s="71">
        <v>3.4295169974017399</v>
      </c>
      <c r="R329" s="71">
        <v>0</v>
      </c>
      <c r="S329" s="71">
        <v>0</v>
      </c>
      <c r="T329" s="72"/>
      <c r="U329" s="71">
        <v>13383380</v>
      </c>
      <c r="V329" s="71">
        <v>1568</v>
      </c>
      <c r="W329" s="71">
        <v>8</v>
      </c>
      <c r="X329" s="71">
        <v>20108</v>
      </c>
      <c r="Y329" s="71">
        <v>25633</v>
      </c>
      <c r="Z329" s="71">
        <v>33767</v>
      </c>
      <c r="AA329" s="71">
        <v>8702</v>
      </c>
      <c r="AB329" s="71">
        <v>58828</v>
      </c>
      <c r="AC329" s="71">
        <v>0</v>
      </c>
      <c r="AD329" s="71">
        <v>0</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54.796999999999997</v>
      </c>
      <c r="BK329" s="71">
        <v>0</v>
      </c>
      <c r="BL329" s="71">
        <v>7.99</v>
      </c>
      <c r="BM329" s="71">
        <v>0</v>
      </c>
      <c r="BN329" s="72"/>
      <c r="BO329" s="71">
        <v>0</v>
      </c>
      <c r="BP329" s="71">
        <v>0</v>
      </c>
      <c r="BQ329" s="71">
        <v>6</v>
      </c>
      <c r="BR329" s="71">
        <v>0</v>
      </c>
      <c r="BS329" s="71">
        <v>2</v>
      </c>
      <c r="BT329" s="71">
        <v>0</v>
      </c>
      <c r="BU329"/>
      <c r="BV329" s="70">
        <v>54.942999999999998</v>
      </c>
      <c r="BW329" s="70">
        <v>0</v>
      </c>
      <c r="BX329" s="70">
        <v>0</v>
      </c>
      <c r="BY329" s="70">
        <v>0</v>
      </c>
      <c r="BZ329" s="70">
        <v>0</v>
      </c>
      <c r="CA329" s="70">
        <v>0</v>
      </c>
      <c r="CB329" s="70">
        <v>7.8440000000000003</v>
      </c>
      <c r="CC329" s="70">
        <v>0</v>
      </c>
      <c r="CD329" s="70">
        <v>0</v>
      </c>
    </row>
    <row r="330" spans="1:82">
      <c r="A330" s="70" t="s">
        <v>2029</v>
      </c>
      <c r="B330" s="70">
        <v>381</v>
      </c>
      <c r="C330" s="70">
        <v>7</v>
      </c>
      <c r="D330" s="70">
        <v>23</v>
      </c>
      <c r="E330" s="70">
        <v>2010</v>
      </c>
      <c r="F330" s="70" t="s">
        <v>177</v>
      </c>
      <c r="G330" s="1064" t="s">
        <v>2022</v>
      </c>
      <c r="H330" s="70" t="s">
        <v>2023</v>
      </c>
      <c r="I330" s="148"/>
      <c r="J330" s="71">
        <v>329.23330490953299</v>
      </c>
      <c r="K330" s="71">
        <v>2.4375727886034491</v>
      </c>
      <c r="L330" s="71">
        <v>0.32067548289996722</v>
      </c>
      <c r="M330" s="71">
        <v>79.430631639203654</v>
      </c>
      <c r="N330" s="71">
        <v>64.592571606974943</v>
      </c>
      <c r="O330" s="71">
        <v>66.989122984332099</v>
      </c>
      <c r="P330" s="71">
        <v>43.400210617604017</v>
      </c>
      <c r="Q330" s="71">
        <v>3.5615739203750101</v>
      </c>
      <c r="R330" s="71">
        <v>0</v>
      </c>
      <c r="S330" s="71">
        <v>0</v>
      </c>
      <c r="T330" s="72"/>
      <c r="U330" s="71">
        <v>13725805</v>
      </c>
      <c r="V330" s="71">
        <v>1568</v>
      </c>
      <c r="W330" s="71">
        <v>8</v>
      </c>
      <c r="X330" s="71">
        <v>20108</v>
      </c>
      <c r="Y330" s="71">
        <v>25768</v>
      </c>
      <c r="Z330" s="71">
        <v>34022</v>
      </c>
      <c r="AA330" s="71">
        <v>8517</v>
      </c>
      <c r="AB330" s="71">
        <v>58541</v>
      </c>
      <c r="AC330" s="71">
        <v>0</v>
      </c>
      <c r="AD330" s="71">
        <v>0</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55.886000000000003</v>
      </c>
      <c r="BK330" s="71">
        <v>0</v>
      </c>
      <c r="BL330" s="71">
        <v>7.4250000000000007</v>
      </c>
      <c r="BM330" s="71">
        <v>0</v>
      </c>
      <c r="BN330" s="72"/>
      <c r="BO330" s="71">
        <v>0</v>
      </c>
      <c r="BP330" s="71">
        <v>0</v>
      </c>
      <c r="BQ330" s="71">
        <v>6</v>
      </c>
      <c r="BR330" s="71">
        <v>0</v>
      </c>
      <c r="BS330" s="71">
        <v>2</v>
      </c>
      <c r="BT330" s="71">
        <v>0</v>
      </c>
      <c r="BU330"/>
      <c r="BV330" s="70">
        <v>55.615000000000002</v>
      </c>
      <c r="BW330" s="70">
        <v>0</v>
      </c>
      <c r="BX330" s="70">
        <v>0</v>
      </c>
      <c r="BY330" s="70">
        <v>0</v>
      </c>
      <c r="BZ330" s="70">
        <v>0</v>
      </c>
      <c r="CA330" s="70">
        <v>0</v>
      </c>
      <c r="CB330" s="70">
        <v>7.6959999999999997</v>
      </c>
      <c r="CC330" s="70">
        <v>0</v>
      </c>
      <c r="CD330" s="70">
        <v>0</v>
      </c>
    </row>
    <row r="331" spans="1:82">
      <c r="A331" s="70" t="s">
        <v>2030</v>
      </c>
      <c r="B331" s="70">
        <v>382</v>
      </c>
      <c r="C331" s="70">
        <v>8</v>
      </c>
      <c r="D331" s="70">
        <v>23</v>
      </c>
      <c r="E331" s="70">
        <v>2011</v>
      </c>
      <c r="F331" s="70" t="s">
        <v>178</v>
      </c>
      <c r="G331" s="70" t="s">
        <v>2022</v>
      </c>
      <c r="H331" s="70" t="s">
        <v>2023</v>
      </c>
      <c r="I331" s="148"/>
      <c r="J331" s="71">
        <v>308.21074667828668</v>
      </c>
      <c r="K331" s="71">
        <v>3.9513609027388781</v>
      </c>
      <c r="L331" s="71">
        <v>0.36061971990767011</v>
      </c>
      <c r="M331" s="71">
        <v>96.119923719661728</v>
      </c>
      <c r="N331" s="71">
        <v>79.330050159860377</v>
      </c>
      <c r="O331" s="71">
        <v>66.196827136449031</v>
      </c>
      <c r="P331" s="71">
        <v>41.675911071063034</v>
      </c>
      <c r="Q331" s="71">
        <v>4.0917425994033403</v>
      </c>
      <c r="R331" s="71">
        <v>0</v>
      </c>
      <c r="S331" s="71">
        <v>0</v>
      </c>
      <c r="T331" s="72"/>
      <c r="U331" s="71">
        <v>12133290</v>
      </c>
      <c r="V331" s="71">
        <v>1568</v>
      </c>
      <c r="W331" s="71">
        <v>8</v>
      </c>
      <c r="X331" s="71">
        <v>20108</v>
      </c>
      <c r="Y331" s="71">
        <v>25937</v>
      </c>
      <c r="Z331" s="71">
        <v>34350</v>
      </c>
      <c r="AA331" s="71">
        <v>8422</v>
      </c>
      <c r="AB331" s="71">
        <v>58306</v>
      </c>
      <c r="AC331" s="71">
        <v>0</v>
      </c>
      <c r="AD331" s="71">
        <v>0</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54.838999999999999</v>
      </c>
      <c r="BK331" s="71">
        <v>0</v>
      </c>
      <c r="BL331" s="71">
        <v>6.4039999999999999</v>
      </c>
      <c r="BM331" s="71">
        <v>0</v>
      </c>
      <c r="BN331" s="72"/>
      <c r="BO331" s="71">
        <v>0</v>
      </c>
      <c r="BP331" s="71">
        <v>0</v>
      </c>
      <c r="BQ331" s="71">
        <v>6</v>
      </c>
      <c r="BR331" s="71">
        <v>0</v>
      </c>
      <c r="BS331" s="71">
        <v>2</v>
      </c>
      <c r="BT331" s="71">
        <v>0</v>
      </c>
      <c r="BU331"/>
      <c r="BV331" s="70">
        <v>52.807000000000002</v>
      </c>
      <c r="BW331" s="70">
        <v>0</v>
      </c>
      <c r="BX331" s="70">
        <v>0</v>
      </c>
      <c r="BY331" s="70">
        <v>0</v>
      </c>
      <c r="BZ331" s="70">
        <v>0</v>
      </c>
      <c r="CA331" s="70">
        <v>0</v>
      </c>
      <c r="CB331" s="70">
        <v>8.4359999999999999</v>
      </c>
      <c r="CC331" s="70">
        <v>0</v>
      </c>
      <c r="CD331" s="70">
        <v>0</v>
      </c>
    </row>
    <row r="332" spans="1:82">
      <c r="A332" s="70" t="s">
        <v>2031</v>
      </c>
      <c r="B332" s="70">
        <v>383</v>
      </c>
      <c r="C332" s="70">
        <v>9</v>
      </c>
      <c r="D332" s="70">
        <v>23</v>
      </c>
      <c r="E332" s="70">
        <v>2012</v>
      </c>
      <c r="F332" s="70" t="s">
        <v>179</v>
      </c>
      <c r="G332" s="70" t="s">
        <v>2022</v>
      </c>
      <c r="H332" s="70" t="s">
        <v>2023</v>
      </c>
      <c r="I332" s="148"/>
      <c r="J332" s="71">
        <v>337.1182431026358</v>
      </c>
      <c r="K332" s="71">
        <v>3.6911660776943931</v>
      </c>
      <c r="L332" s="71">
        <v>0.36911382572572321</v>
      </c>
      <c r="M332" s="71">
        <v>106.634509321799</v>
      </c>
      <c r="N332" s="71">
        <v>93.142765439068086</v>
      </c>
      <c r="O332" s="71">
        <v>66.742789274937934</v>
      </c>
      <c r="P332" s="71">
        <v>41.206347440682592</v>
      </c>
      <c r="Q332" s="71">
        <v>4.4660297980981696</v>
      </c>
      <c r="R332" s="71">
        <v>0</v>
      </c>
      <c r="S332" s="71">
        <v>0</v>
      </c>
      <c r="T332" s="72"/>
      <c r="U332" s="71">
        <v>12766980</v>
      </c>
      <c r="V332" s="71">
        <v>1568</v>
      </c>
      <c r="W332" s="71">
        <v>8</v>
      </c>
      <c r="X332" s="71">
        <v>20108</v>
      </c>
      <c r="Y332" s="71">
        <v>26347</v>
      </c>
      <c r="Z332" s="71">
        <v>34908</v>
      </c>
      <c r="AA332" s="71">
        <v>8280</v>
      </c>
      <c r="AB332" s="71">
        <v>58574</v>
      </c>
      <c r="AC332" s="71">
        <v>0</v>
      </c>
      <c r="AD332" s="71">
        <v>0</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64.007999999999996</v>
      </c>
      <c r="BK332" s="71">
        <v>0</v>
      </c>
      <c r="BL332" s="71">
        <v>7.577</v>
      </c>
      <c r="BM332" s="71">
        <v>0</v>
      </c>
      <c r="BN332" s="72"/>
      <c r="BO332" s="71">
        <v>0</v>
      </c>
      <c r="BP332" s="71">
        <v>0</v>
      </c>
      <c r="BQ332" s="71">
        <v>6</v>
      </c>
      <c r="BR332" s="71">
        <v>0</v>
      </c>
      <c r="BS332" s="71">
        <v>2</v>
      </c>
      <c r="BT332" s="71">
        <v>0</v>
      </c>
      <c r="BU332"/>
      <c r="BV332" s="70">
        <v>61.076999999999998</v>
      </c>
      <c r="BW332" s="70">
        <v>0</v>
      </c>
      <c r="BX332" s="70">
        <v>0</v>
      </c>
      <c r="BY332" s="70">
        <v>0</v>
      </c>
      <c r="BZ332" s="70">
        <v>0</v>
      </c>
      <c r="CA332" s="70">
        <v>0</v>
      </c>
      <c r="CB332" s="70">
        <v>10.507999999999999</v>
      </c>
      <c r="CC332" s="70">
        <v>0</v>
      </c>
      <c r="CD332" s="70">
        <v>0</v>
      </c>
    </row>
    <row r="333" spans="1:82">
      <c r="A333" s="70" t="s">
        <v>2032</v>
      </c>
      <c r="B333" s="70">
        <v>384</v>
      </c>
      <c r="C333" s="70">
        <v>10</v>
      </c>
      <c r="D333" s="70">
        <v>23</v>
      </c>
      <c r="E333" s="70">
        <v>2013</v>
      </c>
      <c r="F333" s="70" t="s">
        <v>180</v>
      </c>
      <c r="G333" s="70" t="s">
        <v>2022</v>
      </c>
      <c r="H333" s="70" t="s">
        <v>2023</v>
      </c>
      <c r="I333" s="148"/>
      <c r="J333" s="71">
        <v>333.01608814142492</v>
      </c>
      <c r="K333" s="71">
        <v>3.0740974175791012</v>
      </c>
      <c r="L333" s="71">
        <v>0.35471542918979942</v>
      </c>
      <c r="M333" s="71">
        <v>105.64776020167329</v>
      </c>
      <c r="N333" s="71">
        <v>89.1240004503628</v>
      </c>
      <c r="O333" s="71">
        <v>64.505171667155082</v>
      </c>
      <c r="P333" s="71">
        <v>40.787146405880058</v>
      </c>
      <c r="Q333" s="71">
        <v>4.5090941143793</v>
      </c>
      <c r="R333" s="71">
        <v>0</v>
      </c>
      <c r="S333" s="71">
        <v>0</v>
      </c>
      <c r="T333" s="72"/>
      <c r="U333" s="71">
        <v>12667661</v>
      </c>
      <c r="V333" s="71">
        <v>1568</v>
      </c>
      <c r="W333" s="71">
        <v>8</v>
      </c>
      <c r="X333" s="71">
        <v>20108</v>
      </c>
      <c r="Y333" s="71">
        <v>26455</v>
      </c>
      <c r="Z333" s="71">
        <v>35244</v>
      </c>
      <c r="AA333" s="71">
        <v>8165</v>
      </c>
      <c r="AB333" s="71">
        <v>58291</v>
      </c>
      <c r="AC333" s="71">
        <v>0</v>
      </c>
      <c r="AD333" s="71">
        <v>0</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69.257999999999996</v>
      </c>
      <c r="BK333" s="71">
        <v>0</v>
      </c>
      <c r="BL333" s="71">
        <v>8.847999999999999</v>
      </c>
      <c r="BM333" s="71">
        <v>0</v>
      </c>
      <c r="BN333" s="72"/>
      <c r="BO333" s="71">
        <v>0</v>
      </c>
      <c r="BP333" s="71">
        <v>0</v>
      </c>
      <c r="BQ333" s="71">
        <v>6</v>
      </c>
      <c r="BR333" s="71">
        <v>0</v>
      </c>
      <c r="BS333" s="71">
        <v>2</v>
      </c>
      <c r="BT333" s="71">
        <v>0</v>
      </c>
      <c r="BU333"/>
      <c r="BV333" s="70">
        <v>68.19</v>
      </c>
      <c r="BW333" s="70">
        <v>0</v>
      </c>
      <c r="BX333" s="70">
        <v>0</v>
      </c>
      <c r="BY333" s="70">
        <v>0</v>
      </c>
      <c r="BZ333" s="70">
        <v>0</v>
      </c>
      <c r="CA333" s="70">
        <v>0</v>
      </c>
      <c r="CB333" s="70">
        <v>9.9160000000000004</v>
      </c>
      <c r="CC333" s="70">
        <v>0</v>
      </c>
      <c r="CD333" s="70">
        <v>0</v>
      </c>
    </row>
    <row r="334" spans="1:82">
      <c r="A334" s="70" t="s">
        <v>2033</v>
      </c>
      <c r="B334" s="70">
        <v>385</v>
      </c>
      <c r="C334" s="70">
        <v>11</v>
      </c>
      <c r="D334" s="70">
        <v>23</v>
      </c>
      <c r="E334" s="70">
        <v>2014</v>
      </c>
      <c r="F334" s="70" t="s">
        <v>181</v>
      </c>
      <c r="G334" s="70" t="s">
        <v>2022</v>
      </c>
      <c r="H334" s="70" t="s">
        <v>2023</v>
      </c>
      <c r="I334" s="148"/>
      <c r="J334" s="71">
        <v>348.10213418642331</v>
      </c>
      <c r="K334" s="71">
        <v>3.277243316958717</v>
      </c>
      <c r="L334" s="71">
        <v>1.1331273439777889</v>
      </c>
      <c r="M334" s="71">
        <v>107.3884073918166</v>
      </c>
      <c r="N334" s="71">
        <v>78.399375378111472</v>
      </c>
      <c r="O334" s="71">
        <v>61.725149701843073</v>
      </c>
      <c r="P334" s="71">
        <v>40.361442973072712</v>
      </c>
      <c r="Q334" s="71">
        <v>4.3091372211913797</v>
      </c>
      <c r="R334" s="71">
        <v>0</v>
      </c>
      <c r="S334" s="71">
        <v>0</v>
      </c>
      <c r="T334" s="72"/>
      <c r="U334" s="71">
        <v>13508294</v>
      </c>
      <c r="V334" s="71">
        <v>1282</v>
      </c>
      <c r="W334" s="71">
        <v>26</v>
      </c>
      <c r="X334" s="71">
        <v>20895</v>
      </c>
      <c r="Y334" s="71">
        <v>26615</v>
      </c>
      <c r="Z334" s="71">
        <v>35520</v>
      </c>
      <c r="AA334" s="71">
        <v>8038</v>
      </c>
      <c r="AB334" s="71">
        <v>58061</v>
      </c>
      <c r="AC334" s="71">
        <v>0</v>
      </c>
      <c r="AD334" s="71">
        <v>0</v>
      </c>
      <c r="AE334" s="72"/>
      <c r="AF334" s="71"/>
      <c r="AG334" s="71"/>
      <c r="AH334" s="71"/>
      <c r="AI334" s="71"/>
      <c r="AJ334" s="71"/>
      <c r="AK334" s="71"/>
      <c r="AL334" s="71"/>
      <c r="AM334" s="71"/>
      <c r="AN334" s="71"/>
      <c r="AO334" s="71"/>
      <c r="AP334" s="71"/>
      <c r="AQ334" s="72"/>
      <c r="AR334" s="71">
        <v>1239</v>
      </c>
      <c r="AS334" s="71">
        <v>197</v>
      </c>
      <c r="AT334" s="71">
        <v>0</v>
      </c>
      <c r="AU334" s="71">
        <v>0</v>
      </c>
      <c r="AV334" s="71">
        <v>0</v>
      </c>
      <c r="AW334" s="71">
        <v>0</v>
      </c>
      <c r="AX334" s="71"/>
      <c r="AY334" s="72"/>
      <c r="AZ334" s="71">
        <v>5314.02</v>
      </c>
      <c r="BA334" s="71">
        <v>15214.85</v>
      </c>
      <c r="BB334" s="71">
        <v>0</v>
      </c>
      <c r="BC334" s="71">
        <v>0</v>
      </c>
      <c r="BD334" s="71">
        <v>0</v>
      </c>
      <c r="BE334" s="71">
        <v>0</v>
      </c>
      <c r="BF334" s="71"/>
      <c r="BG334" s="72"/>
      <c r="BH334" s="71">
        <v>0</v>
      </c>
      <c r="BI334" s="71">
        <v>0</v>
      </c>
      <c r="BJ334" s="71">
        <v>64.433999999999997</v>
      </c>
      <c r="BK334" s="71">
        <v>0</v>
      </c>
      <c r="BL334" s="71">
        <v>8.2769999999999992</v>
      </c>
      <c r="BM334" s="71">
        <v>0</v>
      </c>
      <c r="BN334" s="72"/>
      <c r="BO334" s="71">
        <v>0</v>
      </c>
      <c r="BP334" s="71">
        <v>0</v>
      </c>
      <c r="BQ334" s="71">
        <v>6</v>
      </c>
      <c r="BR334" s="71">
        <v>0</v>
      </c>
      <c r="BS334" s="71">
        <v>2</v>
      </c>
      <c r="BT334" s="71">
        <v>0</v>
      </c>
      <c r="BU334"/>
      <c r="BV334" s="70">
        <v>68.123000000000005</v>
      </c>
      <c r="BW334" s="70">
        <v>0</v>
      </c>
      <c r="BX334" s="70">
        <v>0</v>
      </c>
      <c r="BY334" s="70">
        <v>0</v>
      </c>
      <c r="BZ334" s="70">
        <v>0</v>
      </c>
      <c r="CA334" s="70">
        <v>0</v>
      </c>
      <c r="CB334" s="70">
        <v>4.5880000000000001</v>
      </c>
      <c r="CC334" s="70">
        <v>0</v>
      </c>
      <c r="CD334" s="70">
        <v>0</v>
      </c>
    </row>
    <row r="335" spans="1:82">
      <c r="A335" s="70" t="s">
        <v>2034</v>
      </c>
      <c r="B335" s="70">
        <v>386</v>
      </c>
      <c r="C335" s="70">
        <v>12</v>
      </c>
      <c r="D335" s="70">
        <v>23</v>
      </c>
      <c r="E335" s="70">
        <v>2015</v>
      </c>
      <c r="F335" s="70" t="s">
        <v>182</v>
      </c>
      <c r="G335" s="70" t="s">
        <v>2022</v>
      </c>
      <c r="H335" s="70" t="s">
        <v>2023</v>
      </c>
      <c r="I335" s="148"/>
      <c r="J335" s="71">
        <v>312.76892822815512</v>
      </c>
      <c r="K335" s="71">
        <v>2.942581879312355</v>
      </c>
      <c r="L335" s="71">
        <v>1.1333852805538109</v>
      </c>
      <c r="M335" s="71">
        <v>102.77247690676801</v>
      </c>
      <c r="N335" s="71">
        <v>69.992327851891829</v>
      </c>
      <c r="O335" s="71">
        <v>61.77017350705809</v>
      </c>
      <c r="P335" s="71">
        <v>39.966180694420849</v>
      </c>
      <c r="Q335" s="71">
        <v>4.19991348841085</v>
      </c>
      <c r="R335" s="71">
        <v>0</v>
      </c>
      <c r="S335" s="71">
        <v>0</v>
      </c>
      <c r="T335" s="72"/>
      <c r="U335" s="71">
        <v>13854672</v>
      </c>
      <c r="V335" s="71">
        <v>1282</v>
      </c>
      <c r="W335" s="71">
        <v>26</v>
      </c>
      <c r="X335" s="71">
        <v>20895</v>
      </c>
      <c r="Y335" s="71">
        <v>26807</v>
      </c>
      <c r="Z335" s="71">
        <v>35888</v>
      </c>
      <c r="AA335" s="71">
        <v>7953</v>
      </c>
      <c r="AB335" s="71">
        <v>57807</v>
      </c>
      <c r="AC335" s="71">
        <v>0</v>
      </c>
      <c r="AD335" s="71">
        <v>0</v>
      </c>
      <c r="AE335" s="72"/>
      <c r="AF335" s="71">
        <v>158972720.75004169</v>
      </c>
      <c r="AG335" s="71">
        <v>2359923.717138635</v>
      </c>
      <c r="AH335" s="71">
        <v>212879.3282707734</v>
      </c>
      <c r="AI335" s="71">
        <v>129162801.7749252</v>
      </c>
      <c r="AJ335" s="71">
        <v>111727710.8856</v>
      </c>
      <c r="AK335" s="71">
        <v>0</v>
      </c>
      <c r="AL335" s="71">
        <v>0</v>
      </c>
      <c r="AM335" s="71">
        <v>7922206.8587552691</v>
      </c>
      <c r="AN335" s="71">
        <v>0</v>
      </c>
      <c r="AO335" s="71">
        <v>0</v>
      </c>
      <c r="AP335" s="71">
        <v>410358243.31473154</v>
      </c>
      <c r="AQ335" s="72"/>
      <c r="AR335" s="71">
        <v>1350</v>
      </c>
      <c r="AS335" s="71">
        <v>265</v>
      </c>
      <c r="AT335" s="71">
        <v>0</v>
      </c>
      <c r="AU335" s="71">
        <v>0</v>
      </c>
      <c r="AV335" s="71">
        <v>0</v>
      </c>
      <c r="AW335" s="71">
        <v>0</v>
      </c>
      <c r="AX335" s="71"/>
      <c r="AY335" s="72"/>
      <c r="AZ335" s="71">
        <v>5892.96</v>
      </c>
      <c r="BA335" s="71">
        <v>19660.95</v>
      </c>
      <c r="BB335" s="71">
        <v>0</v>
      </c>
      <c r="BC335" s="71">
        <v>0</v>
      </c>
      <c r="BD335" s="71">
        <v>0</v>
      </c>
      <c r="BE335" s="71">
        <v>0</v>
      </c>
      <c r="BF335" s="71"/>
      <c r="BG335" s="72"/>
      <c r="BH335" s="71">
        <v>0</v>
      </c>
      <c r="BI335" s="71">
        <v>0</v>
      </c>
      <c r="BJ335" s="71">
        <v>55.924999999999997</v>
      </c>
      <c r="BK335" s="71">
        <v>0</v>
      </c>
      <c r="BL335" s="71">
        <v>7.9659999999999993</v>
      </c>
      <c r="BM335" s="71">
        <v>0</v>
      </c>
      <c r="BN335" s="72"/>
      <c r="BO335" s="71">
        <v>0</v>
      </c>
      <c r="BP335" s="71">
        <v>0</v>
      </c>
      <c r="BQ335" s="71">
        <v>6</v>
      </c>
      <c r="BR335" s="71">
        <v>0</v>
      </c>
      <c r="BS335" s="71">
        <v>2</v>
      </c>
      <c r="BT335" s="71">
        <v>0</v>
      </c>
      <c r="BU335"/>
      <c r="BV335" s="70">
        <v>63.890999999999998</v>
      </c>
      <c r="BW335" s="70">
        <v>0</v>
      </c>
      <c r="BX335" s="70">
        <v>0</v>
      </c>
      <c r="BY335" s="70">
        <v>0</v>
      </c>
      <c r="BZ335" s="70">
        <v>0</v>
      </c>
      <c r="CA335" s="70">
        <v>0</v>
      </c>
      <c r="CB335" s="70">
        <v>0</v>
      </c>
      <c r="CC335" s="70">
        <v>0</v>
      </c>
      <c r="CD335" s="70">
        <v>0</v>
      </c>
    </row>
    <row r="336" spans="1:82">
      <c r="A336" s="70" t="s">
        <v>2035</v>
      </c>
      <c r="B336" s="70">
        <v>387</v>
      </c>
      <c r="C336" s="70">
        <v>13</v>
      </c>
      <c r="D336" s="70">
        <v>23</v>
      </c>
      <c r="E336" s="70">
        <v>2016</v>
      </c>
      <c r="F336" s="70" t="s">
        <v>155</v>
      </c>
      <c r="G336" s="70" t="s">
        <v>2022</v>
      </c>
      <c r="H336" s="70" t="s">
        <v>2023</v>
      </c>
      <c r="I336" s="148"/>
      <c r="J336" s="71">
        <v>325.22789237136328</v>
      </c>
      <c r="K336" s="71">
        <v>2.8623040540992304</v>
      </c>
      <c r="L336" s="71">
        <v>1.0699664451758841</v>
      </c>
      <c r="M336" s="71">
        <v>83.577189943942273</v>
      </c>
      <c r="N336" s="71">
        <v>69.611557051326486</v>
      </c>
      <c r="O336" s="71">
        <v>61.479147329027782</v>
      </c>
      <c r="P336" s="71">
        <v>39.190451120133758</v>
      </c>
      <c r="Q336" s="71">
        <v>4.0534308143307536</v>
      </c>
      <c r="R336" s="71">
        <v>0</v>
      </c>
      <c r="S336" s="71">
        <v>0</v>
      </c>
      <c r="T336" s="72"/>
      <c r="U336" s="71">
        <v>15238063</v>
      </c>
      <c r="V336" s="71">
        <v>1282</v>
      </c>
      <c r="W336" s="71">
        <v>26</v>
      </c>
      <c r="X336" s="71">
        <v>20895</v>
      </c>
      <c r="Y336" s="71">
        <v>26812</v>
      </c>
      <c r="Z336" s="71">
        <v>36158</v>
      </c>
      <c r="AA336" s="71">
        <v>8066</v>
      </c>
      <c r="AB336" s="71">
        <v>57388</v>
      </c>
      <c r="AC336" s="71">
        <v>0</v>
      </c>
      <c r="AD336" s="71">
        <v>0</v>
      </c>
      <c r="AE336" s="72"/>
      <c r="AF336" s="71">
        <v>170346885.1466054</v>
      </c>
      <c r="AG336" s="71">
        <v>2377963.516952388</v>
      </c>
      <c r="AH336" s="71">
        <v>157889.6850630554</v>
      </c>
      <c r="AI336" s="71">
        <v>134294809.10663131</v>
      </c>
      <c r="AJ336" s="71">
        <v>116493847.8483008</v>
      </c>
      <c r="AK336" s="71">
        <v>0</v>
      </c>
      <c r="AL336" s="71">
        <v>0</v>
      </c>
      <c r="AM336" s="71">
        <v>7870894.8323941967</v>
      </c>
      <c r="AN336" s="71">
        <v>0</v>
      </c>
      <c r="AO336" s="71">
        <v>0</v>
      </c>
      <c r="AP336" s="71">
        <v>431542290.13594717</v>
      </c>
      <c r="AQ336" s="72"/>
      <c r="AR336" s="71">
        <v>1450</v>
      </c>
      <c r="AS336" s="71">
        <v>284</v>
      </c>
      <c r="AT336" s="71">
        <v>0</v>
      </c>
      <c r="AU336" s="71">
        <v>0</v>
      </c>
      <c r="AV336" s="71">
        <v>0</v>
      </c>
      <c r="AW336" s="71">
        <v>0</v>
      </c>
      <c r="AX336" s="71"/>
      <c r="AY336" s="72"/>
      <c r="AZ336" s="71">
        <v>6393.99</v>
      </c>
      <c r="BA336" s="71">
        <v>21546.95</v>
      </c>
      <c r="BB336" s="71">
        <v>0</v>
      </c>
      <c r="BC336" s="71">
        <v>0</v>
      </c>
      <c r="BD336" s="71">
        <v>0</v>
      </c>
      <c r="BE336" s="71">
        <v>0</v>
      </c>
      <c r="BF336" s="71"/>
      <c r="BG336" s="72"/>
      <c r="BH336" s="71">
        <v>0</v>
      </c>
      <c r="BI336" s="71">
        <v>0</v>
      </c>
      <c r="BJ336" s="71">
        <v>52.875999999999998</v>
      </c>
      <c r="BK336" s="71">
        <v>0</v>
      </c>
      <c r="BL336" s="71">
        <v>7.4450000000000003</v>
      </c>
      <c r="BM336" s="71">
        <v>0</v>
      </c>
      <c r="BN336" s="72"/>
      <c r="BO336" s="71">
        <v>0</v>
      </c>
      <c r="BP336" s="71">
        <v>0</v>
      </c>
      <c r="BQ336" s="71">
        <v>6</v>
      </c>
      <c r="BR336" s="71">
        <v>0</v>
      </c>
      <c r="BS336" s="71">
        <v>2</v>
      </c>
      <c r="BT336" s="71">
        <v>0</v>
      </c>
      <c r="BU336"/>
      <c r="BV336" s="70">
        <v>60.320999999999998</v>
      </c>
      <c r="BW336" s="70">
        <v>0</v>
      </c>
      <c r="BX336" s="70">
        <v>0</v>
      </c>
      <c r="BY336" s="70">
        <v>0</v>
      </c>
      <c r="BZ336" s="70">
        <v>0</v>
      </c>
      <c r="CA336" s="70">
        <v>0</v>
      </c>
      <c r="CB336" s="70">
        <v>0</v>
      </c>
      <c r="CC336" s="70">
        <v>0</v>
      </c>
      <c r="CD336" s="70">
        <v>0</v>
      </c>
    </row>
    <row r="337" spans="1:82">
      <c r="A337" s="70" t="s">
        <v>2036</v>
      </c>
      <c r="B337" s="70">
        <v>388</v>
      </c>
      <c r="C337" s="70">
        <v>14</v>
      </c>
      <c r="D337" s="70">
        <v>23</v>
      </c>
      <c r="E337" s="70">
        <v>2017</v>
      </c>
      <c r="F337" s="70" t="s">
        <v>156</v>
      </c>
      <c r="G337" s="70" t="s">
        <v>2022</v>
      </c>
      <c r="H337" s="70" t="s">
        <v>2023</v>
      </c>
      <c r="I337" s="148"/>
      <c r="J337" s="71">
        <v>330.14808553155319</v>
      </c>
      <c r="K337" s="71">
        <v>2.9408010501784623</v>
      </c>
      <c r="L337" s="71">
        <v>1.0613257625124703</v>
      </c>
      <c r="M337" s="71">
        <v>77.815788019402163</v>
      </c>
      <c r="N337" s="71">
        <v>64.723540353864237</v>
      </c>
      <c r="O337" s="71">
        <v>60.711783259536645</v>
      </c>
      <c r="P337" s="71">
        <v>38.927709775695284</v>
      </c>
      <c r="Q337" s="71">
        <v>3.9035700726354201</v>
      </c>
      <c r="R337" s="71">
        <v>0</v>
      </c>
      <c r="S337" s="71">
        <v>0</v>
      </c>
      <c r="T337" s="72"/>
      <c r="U337" s="71">
        <v>16636593</v>
      </c>
      <c r="V337" s="71">
        <v>1282</v>
      </c>
      <c r="W337" s="71">
        <v>26</v>
      </c>
      <c r="X337" s="71">
        <v>20895</v>
      </c>
      <c r="Y337" s="71">
        <v>26935</v>
      </c>
      <c r="Z337" s="71">
        <v>36299</v>
      </c>
      <c r="AA337" s="71">
        <v>8063</v>
      </c>
      <c r="AB337" s="71">
        <v>57151</v>
      </c>
      <c r="AC337" s="71">
        <v>0</v>
      </c>
      <c r="AD337" s="71">
        <v>0</v>
      </c>
      <c r="AE337" s="72"/>
      <c r="AF337" s="71">
        <v>177112750.0982123</v>
      </c>
      <c r="AG337" s="71">
        <v>2407313.5378148272</v>
      </c>
      <c r="AH337" s="71">
        <v>211874.08363041279</v>
      </c>
      <c r="AI337" s="71">
        <v>127599634.1458908</v>
      </c>
      <c r="AJ337" s="71">
        <v>119345677.7249053</v>
      </c>
      <c r="AK337" s="71">
        <v>0</v>
      </c>
      <c r="AL337" s="71">
        <v>0</v>
      </c>
      <c r="AM337" s="71">
        <v>7850654.6832079478</v>
      </c>
      <c r="AN337" s="71">
        <v>0</v>
      </c>
      <c r="AO337" s="71">
        <v>0</v>
      </c>
      <c r="AP337" s="71">
        <v>434527904.27366161</v>
      </c>
      <c r="AQ337" s="72"/>
      <c r="AR337" s="71">
        <v>1538</v>
      </c>
      <c r="AS337" s="71">
        <v>315</v>
      </c>
      <c r="AT337" s="71">
        <v>0</v>
      </c>
      <c r="AU337" s="71">
        <v>0</v>
      </c>
      <c r="AV337" s="71">
        <v>0</v>
      </c>
      <c r="AW337" s="71">
        <v>0</v>
      </c>
      <c r="AX337" s="71"/>
      <c r="AY337" s="72"/>
      <c r="AZ337" s="71">
        <v>6844.3700000000008</v>
      </c>
      <c r="BA337" s="71">
        <v>30567.650000000009</v>
      </c>
      <c r="BB337" s="71">
        <v>0</v>
      </c>
      <c r="BC337" s="71">
        <v>0</v>
      </c>
      <c r="BD337" s="71">
        <v>0</v>
      </c>
      <c r="BE337" s="71">
        <v>0</v>
      </c>
      <c r="BF337" s="71"/>
      <c r="BG337" s="72"/>
      <c r="BH337" s="71">
        <v>0</v>
      </c>
      <c r="BI337" s="71">
        <v>0</v>
      </c>
      <c r="BJ337" s="71">
        <v>49.755000000000003</v>
      </c>
      <c r="BK337" s="71">
        <v>0</v>
      </c>
      <c r="BL337" s="71">
        <v>6.5750000000000002</v>
      </c>
      <c r="BM337" s="71">
        <v>0</v>
      </c>
      <c r="BN337" s="72"/>
      <c r="BO337" s="71">
        <v>0</v>
      </c>
      <c r="BP337" s="71">
        <v>0</v>
      </c>
      <c r="BQ337" s="71">
        <v>6</v>
      </c>
      <c r="BR337" s="71">
        <v>0</v>
      </c>
      <c r="BS337" s="71">
        <v>2</v>
      </c>
      <c r="BT337" s="71">
        <v>0</v>
      </c>
      <c r="BU337"/>
      <c r="BV337" s="70">
        <v>56.33</v>
      </c>
      <c r="BW337" s="70">
        <v>0</v>
      </c>
      <c r="BX337" s="70">
        <v>0</v>
      </c>
      <c r="BY337" s="70">
        <v>0</v>
      </c>
      <c r="BZ337" s="70">
        <v>0</v>
      </c>
      <c r="CA337" s="70">
        <v>0</v>
      </c>
      <c r="CB337" s="70">
        <v>0</v>
      </c>
      <c r="CC337" s="70">
        <v>0</v>
      </c>
      <c r="CD337" s="70">
        <v>0</v>
      </c>
    </row>
    <row r="338" spans="1:82">
      <c r="A338" s="70" t="s">
        <v>2037</v>
      </c>
      <c r="B338" s="70">
        <v>389</v>
      </c>
      <c r="C338" s="70">
        <v>15</v>
      </c>
      <c r="D338" s="70">
        <v>23</v>
      </c>
      <c r="E338" s="70">
        <v>2018</v>
      </c>
      <c r="F338" s="70" t="s">
        <v>183</v>
      </c>
      <c r="G338" s="70" t="s">
        <v>2022</v>
      </c>
      <c r="H338" s="70" t="s">
        <v>2023</v>
      </c>
      <c r="I338" s="148"/>
      <c r="J338" s="71">
        <v>307.95776289273073</v>
      </c>
      <c r="K338" s="71">
        <v>2.4817404354029464</v>
      </c>
      <c r="L338" s="71">
        <v>0.9584967723286939</v>
      </c>
      <c r="M338" s="71">
        <v>70.998309709960608</v>
      </c>
      <c r="N338" s="71">
        <v>44.98857603166087</v>
      </c>
      <c r="O338" s="71">
        <v>59.899366048959905</v>
      </c>
      <c r="P338" s="71">
        <v>39.085121022025454</v>
      </c>
      <c r="Q338" s="71">
        <v>3.5987003384943299</v>
      </c>
      <c r="R338" s="71">
        <v>0</v>
      </c>
      <c r="S338" s="71">
        <v>0</v>
      </c>
      <c r="T338" s="72"/>
      <c r="U338" s="71">
        <v>17125435</v>
      </c>
      <c r="V338" s="71">
        <v>1282</v>
      </c>
      <c r="W338" s="71">
        <v>26</v>
      </c>
      <c r="X338" s="71">
        <v>20895</v>
      </c>
      <c r="Y338" s="71">
        <v>27084</v>
      </c>
      <c r="Z338" s="71">
        <v>36499</v>
      </c>
      <c r="AA338" s="71">
        <v>8177</v>
      </c>
      <c r="AB338" s="71">
        <v>56779</v>
      </c>
      <c r="AC338" s="71">
        <v>0</v>
      </c>
      <c r="AD338" s="71">
        <v>0</v>
      </c>
      <c r="AE338" s="72"/>
      <c r="AF338" s="71">
        <v>167304144.72523981</v>
      </c>
      <c r="AG338" s="71">
        <v>2177704.4944939902</v>
      </c>
      <c r="AH338" s="71">
        <v>201225.38052621961</v>
      </c>
      <c r="AI338" s="71">
        <v>122555646.5381441</v>
      </c>
      <c r="AJ338" s="71">
        <v>100825425.73793539</v>
      </c>
      <c r="AK338" s="71">
        <v>0</v>
      </c>
      <c r="AL338" s="71">
        <v>0</v>
      </c>
      <c r="AM338" s="71">
        <v>7815692.4150967104</v>
      </c>
      <c r="AN338" s="71">
        <v>0</v>
      </c>
      <c r="AO338" s="71">
        <v>0</v>
      </c>
      <c r="AP338" s="71">
        <v>400879839.29143625</v>
      </c>
      <c r="AQ338" s="72"/>
      <c r="AR338" s="71">
        <v>1622</v>
      </c>
      <c r="AS338" s="71">
        <v>333</v>
      </c>
      <c r="AT338" s="71">
        <v>0</v>
      </c>
      <c r="AU338" s="71">
        <v>0</v>
      </c>
      <c r="AV338" s="71">
        <v>0</v>
      </c>
      <c r="AW338" s="71">
        <v>0</v>
      </c>
      <c r="AX338" s="71"/>
      <c r="AY338" s="72"/>
      <c r="AZ338" s="71">
        <v>7307.3200000000006</v>
      </c>
      <c r="BA338" s="71">
        <v>31020.15</v>
      </c>
      <c r="BB338" s="71">
        <v>0</v>
      </c>
      <c r="BC338" s="71">
        <v>0</v>
      </c>
      <c r="BD338" s="71">
        <v>0</v>
      </c>
      <c r="BE338" s="71">
        <v>0</v>
      </c>
      <c r="BF338" s="71"/>
      <c r="BG338" s="72"/>
      <c r="BH338" s="71">
        <v>0</v>
      </c>
      <c r="BI338" s="71">
        <v>0</v>
      </c>
      <c r="BJ338" s="71">
        <v>47.337000000000003</v>
      </c>
      <c r="BK338" s="71">
        <v>0</v>
      </c>
      <c r="BL338" s="71">
        <v>5.9809999999999999</v>
      </c>
      <c r="BM338" s="71">
        <v>0</v>
      </c>
      <c r="BN338" s="72"/>
      <c r="BO338" s="71">
        <v>0</v>
      </c>
      <c r="BP338" s="71">
        <v>0</v>
      </c>
      <c r="BQ338" s="71">
        <v>6</v>
      </c>
      <c r="BR338" s="71">
        <v>0</v>
      </c>
      <c r="BS338" s="71">
        <v>2</v>
      </c>
      <c r="BT338" s="71">
        <v>0</v>
      </c>
      <c r="BU338"/>
      <c r="BV338" s="70">
        <v>53.317999999999998</v>
      </c>
      <c r="BW338" s="70">
        <v>0</v>
      </c>
      <c r="BX338" s="70">
        <v>0</v>
      </c>
      <c r="BY338" s="70">
        <v>0</v>
      </c>
      <c r="BZ338" s="70">
        <v>0</v>
      </c>
      <c r="CA338" s="70">
        <v>0</v>
      </c>
      <c r="CB338" s="70">
        <v>0</v>
      </c>
      <c r="CC338" s="70">
        <v>0</v>
      </c>
      <c r="CD338" s="70">
        <v>0</v>
      </c>
    </row>
    <row r="339" spans="1:82">
      <c r="A339" s="70" t="s">
        <v>2038</v>
      </c>
      <c r="B339" s="70">
        <v>390</v>
      </c>
      <c r="C339" s="70">
        <v>16</v>
      </c>
      <c r="D339" s="70">
        <v>23</v>
      </c>
      <c r="E339" s="70">
        <v>2019</v>
      </c>
      <c r="F339" s="70" t="s">
        <v>158</v>
      </c>
      <c r="G339" s="70" t="s">
        <v>2022</v>
      </c>
      <c r="H339" s="70" t="s">
        <v>2023</v>
      </c>
      <c r="I339" s="148"/>
      <c r="J339" s="71">
        <v>300.88495678240326</v>
      </c>
      <c r="K339" s="71">
        <v>2.3581012880318872</v>
      </c>
      <c r="L339" s="71">
        <v>0.97471697049346229</v>
      </c>
      <c r="M339" s="71">
        <v>74.559161187073855</v>
      </c>
      <c r="N339" s="71">
        <v>44.382764450262165</v>
      </c>
      <c r="O339" s="71">
        <v>58.289287183799694</v>
      </c>
      <c r="P339" s="71">
        <v>39.129453696513593</v>
      </c>
      <c r="Q339" s="71">
        <v>3.4951434145316198</v>
      </c>
      <c r="R339" s="71">
        <v>0</v>
      </c>
      <c r="S339" s="71">
        <v>0</v>
      </c>
      <c r="T339" s="72"/>
      <c r="U339" s="71">
        <v>16697085</v>
      </c>
      <c r="V339" s="71">
        <v>1282</v>
      </c>
      <c r="W339" s="71">
        <v>26</v>
      </c>
      <c r="X339" s="71">
        <v>20895</v>
      </c>
      <c r="Y339" s="71">
        <v>27224</v>
      </c>
      <c r="Z339" s="71">
        <v>36493</v>
      </c>
      <c r="AA339" s="71">
        <v>8125</v>
      </c>
      <c r="AB339" s="71">
        <v>56638</v>
      </c>
      <c r="AC339" s="71">
        <v>0</v>
      </c>
      <c r="AD339" s="71">
        <v>0</v>
      </c>
      <c r="AE339" s="72"/>
      <c r="AF339" s="71">
        <v>166963681.7289716</v>
      </c>
      <c r="AG339" s="71">
        <v>2110457.4210927188</v>
      </c>
      <c r="AH339" s="71">
        <v>213840.68679418421</v>
      </c>
      <c r="AI339" s="71">
        <v>125303118.61187071</v>
      </c>
      <c r="AJ339" s="71">
        <v>91426991.977865621</v>
      </c>
      <c r="AK339" s="71">
        <v>0</v>
      </c>
      <c r="AL339" s="71">
        <v>0</v>
      </c>
      <c r="AM339" s="71">
        <v>7713669.2293642769</v>
      </c>
      <c r="AN339" s="71">
        <v>0</v>
      </c>
      <c r="AO339" s="71">
        <v>0</v>
      </c>
      <c r="AP339" s="71">
        <v>393731759.65595913</v>
      </c>
      <c r="AQ339" s="72"/>
      <c r="AR339" s="71">
        <v>1726</v>
      </c>
      <c r="AS339" s="71">
        <v>368</v>
      </c>
      <c r="AT339" s="71">
        <v>0</v>
      </c>
      <c r="AU339" s="71">
        <v>0</v>
      </c>
      <c r="AV339" s="71">
        <v>0</v>
      </c>
      <c r="AW339" s="71">
        <v>0</v>
      </c>
      <c r="AX339" s="71"/>
      <c r="AY339" s="72"/>
      <c r="AZ339" s="71">
        <v>7867.7700000000023</v>
      </c>
      <c r="BA339" s="71">
        <v>32439.350000000009</v>
      </c>
      <c r="BB339" s="71">
        <v>0</v>
      </c>
      <c r="BC339" s="71">
        <v>0</v>
      </c>
      <c r="BD339" s="71">
        <v>0</v>
      </c>
      <c r="BE339" s="71">
        <v>0</v>
      </c>
      <c r="BF339" s="71"/>
      <c r="BG339" s="72"/>
      <c r="BH339" s="71">
        <v>0</v>
      </c>
      <c r="BI339" s="71">
        <v>0</v>
      </c>
      <c r="BJ339" s="71">
        <v>34.975999999999999</v>
      </c>
      <c r="BK339" s="71">
        <v>0</v>
      </c>
      <c r="BL339" s="71">
        <v>4.4710000000000001</v>
      </c>
      <c r="BM339" s="71">
        <v>0</v>
      </c>
      <c r="BN339" s="72"/>
      <c r="BO339" s="71">
        <v>0</v>
      </c>
      <c r="BP339" s="71">
        <v>0</v>
      </c>
      <c r="BQ339" s="71">
        <v>6</v>
      </c>
      <c r="BR339" s="71">
        <v>0</v>
      </c>
      <c r="BS339" s="71">
        <v>2</v>
      </c>
      <c r="BT339" s="71">
        <v>0</v>
      </c>
      <c r="BU339"/>
      <c r="BV339" s="70">
        <v>39.447000000000003</v>
      </c>
      <c r="BW339" s="70">
        <v>0</v>
      </c>
      <c r="BX339" s="70">
        <v>0</v>
      </c>
      <c r="BY339" s="70">
        <v>0</v>
      </c>
      <c r="BZ339" s="70">
        <v>0</v>
      </c>
      <c r="CA339" s="70">
        <v>0</v>
      </c>
      <c r="CB339" s="70">
        <v>0</v>
      </c>
      <c r="CC339" s="70">
        <v>0</v>
      </c>
      <c r="CD339" s="70">
        <v>0</v>
      </c>
    </row>
    <row r="340" spans="1:82">
      <c r="A340" s="70" t="s">
        <v>2039</v>
      </c>
      <c r="B340" s="70">
        <v>391</v>
      </c>
      <c r="C340" s="70">
        <v>17</v>
      </c>
      <c r="D340" s="70">
        <v>23</v>
      </c>
      <c r="E340" s="70">
        <v>2020</v>
      </c>
      <c r="F340" s="70" t="s">
        <v>159</v>
      </c>
      <c r="G340" s="70" t="s">
        <v>2022</v>
      </c>
      <c r="H340" s="70" t="s">
        <v>2023</v>
      </c>
      <c r="I340" s="148"/>
      <c r="J340" s="71">
        <v>279.65800517112262</v>
      </c>
      <c r="K340" s="71">
        <v>2.6893193874775769</v>
      </c>
      <c r="L340" s="71">
        <v>2.1830037127923565</v>
      </c>
      <c r="M340" s="71">
        <v>64.675090215427431</v>
      </c>
      <c r="N340" s="71">
        <v>51.602870673495005</v>
      </c>
      <c r="O340" s="71">
        <v>51.331351417003468</v>
      </c>
      <c r="P340" s="71">
        <v>36.909196579287467</v>
      </c>
      <c r="Q340" s="71">
        <v>3.31595108395525</v>
      </c>
      <c r="R340" s="71">
        <v>0</v>
      </c>
      <c r="S340" s="71">
        <v>0</v>
      </c>
      <c r="T340" s="72"/>
      <c r="U340" s="71">
        <v>15787125</v>
      </c>
      <c r="V340" s="71">
        <v>1445</v>
      </c>
      <c r="W340" s="71">
        <v>77</v>
      </c>
      <c r="X340" s="71">
        <v>19086</v>
      </c>
      <c r="Y340" s="71">
        <v>27288</v>
      </c>
      <c r="Z340" s="71">
        <v>36680</v>
      </c>
      <c r="AA340" s="71">
        <v>8146</v>
      </c>
      <c r="AB340" s="71">
        <v>56240</v>
      </c>
      <c r="AC340" s="71">
        <v>0</v>
      </c>
      <c r="AD340" s="71">
        <v>0</v>
      </c>
      <c r="AE340" s="72"/>
      <c r="AF340" s="71">
        <v>160525670.43387729</v>
      </c>
      <c r="AG340" s="71">
        <v>2171619.210037238</v>
      </c>
      <c r="AH340" s="71">
        <v>496747.86200454534</v>
      </c>
      <c r="AI340" s="71">
        <v>107705166.5401592</v>
      </c>
      <c r="AJ340" s="71">
        <v>107705928.31420711</v>
      </c>
      <c r="AK340" s="71"/>
      <c r="AL340" s="71"/>
      <c r="AM340" s="71">
        <v>7339944.8394323047</v>
      </c>
      <c r="AN340" s="71"/>
      <c r="AO340" s="71"/>
      <c r="AP340" s="71">
        <v>385945077.1997177</v>
      </c>
      <c r="AQ340" s="72"/>
      <c r="AR340" s="71">
        <v>1788</v>
      </c>
      <c r="AS340" s="71">
        <v>373</v>
      </c>
      <c r="AT340" s="71">
        <v>0</v>
      </c>
      <c r="AU340" s="71">
        <v>0</v>
      </c>
      <c r="AV340" s="71">
        <v>0</v>
      </c>
      <c r="AW340" s="71">
        <v>0</v>
      </c>
      <c r="AX340" s="71"/>
      <c r="AY340" s="72"/>
      <c r="AZ340" s="71">
        <v>8228.239999999998</v>
      </c>
      <c r="BA340" s="71">
        <v>32662.050000000039</v>
      </c>
      <c r="BB340" s="71">
        <v>0</v>
      </c>
      <c r="BC340" s="71">
        <v>0</v>
      </c>
      <c r="BD340" s="71">
        <v>0</v>
      </c>
      <c r="BE340" s="71">
        <v>0</v>
      </c>
      <c r="BF340" s="71"/>
      <c r="BG340" s="72"/>
      <c r="BH340" s="71">
        <v>0</v>
      </c>
      <c r="BI340" s="71">
        <v>0</v>
      </c>
      <c r="BJ340" s="71">
        <v>38.710999999999999</v>
      </c>
      <c r="BK340" s="71">
        <v>0</v>
      </c>
      <c r="BL340" s="71">
        <v>4.7889999999999997</v>
      </c>
      <c r="BM340" s="71">
        <v>0</v>
      </c>
      <c r="BN340" s="72"/>
      <c r="BO340" s="71">
        <v>0</v>
      </c>
      <c r="BP340" s="71">
        <v>0</v>
      </c>
      <c r="BQ340" s="71">
        <v>7</v>
      </c>
      <c r="BR340" s="71">
        <v>0</v>
      </c>
      <c r="BS340" s="71">
        <v>2</v>
      </c>
      <c r="BT340" s="71">
        <v>0</v>
      </c>
      <c r="BU340"/>
      <c r="BV340" s="70">
        <v>43.5</v>
      </c>
      <c r="BW340" s="70">
        <v>0</v>
      </c>
      <c r="BX340" s="70">
        <v>0</v>
      </c>
      <c r="BY340" s="70">
        <v>0</v>
      </c>
      <c r="BZ340" s="70">
        <v>0</v>
      </c>
      <c r="CA340" s="70">
        <v>0</v>
      </c>
      <c r="CB340" s="70">
        <v>0</v>
      </c>
      <c r="CC340" s="70">
        <v>0</v>
      </c>
      <c r="CD340" s="70">
        <v>0</v>
      </c>
    </row>
    <row r="341" spans="1:82">
      <c r="A341" s="70" t="s">
        <v>2040</v>
      </c>
      <c r="B341" s="70">
        <v>391</v>
      </c>
      <c r="C341" s="70">
        <v>18</v>
      </c>
      <c r="D341" s="70">
        <v>23</v>
      </c>
      <c r="E341" s="70">
        <v>2021</v>
      </c>
      <c r="F341" s="70" t="s">
        <v>160</v>
      </c>
      <c r="G341" s="70" t="s">
        <v>2022</v>
      </c>
      <c r="H341" s="70" t="s">
        <v>2023</v>
      </c>
      <c r="I341" s="148"/>
      <c r="J341" s="71">
        <v>288.62857868568824</v>
      </c>
      <c r="K341" s="71">
        <v>2.9067464317550402</v>
      </c>
      <c r="L341" s="71">
        <v>1.9836103578403115</v>
      </c>
      <c r="M341" s="71">
        <v>59.513064439617509</v>
      </c>
      <c r="N341" s="71">
        <v>49.584695109478425</v>
      </c>
      <c r="O341" s="71">
        <v>49.793294305284832</v>
      </c>
      <c r="P341" s="71">
        <v>37.953509676497063</v>
      </c>
      <c r="Q341" s="71">
        <v>3.2662331749199698</v>
      </c>
      <c r="R341" s="71">
        <v>0</v>
      </c>
      <c r="S341" s="71">
        <v>0</v>
      </c>
      <c r="T341" s="72"/>
      <c r="U341" s="71">
        <v>17763490</v>
      </c>
      <c r="V341" s="71">
        <v>1445</v>
      </c>
      <c r="W341" s="71">
        <v>77</v>
      </c>
      <c r="X341" s="71">
        <v>19086</v>
      </c>
      <c r="Y341" s="71">
        <v>27383</v>
      </c>
      <c r="Z341" s="71">
        <v>36636</v>
      </c>
      <c r="AA341" s="71">
        <v>8168</v>
      </c>
      <c r="AB341" s="71">
        <v>55941</v>
      </c>
      <c r="AC341" s="71">
        <v>0</v>
      </c>
      <c r="AD341" s="71">
        <v>0</v>
      </c>
      <c r="AE341" s="72"/>
      <c r="AF341" s="71">
        <v>172279559.66439235</v>
      </c>
      <c r="AG341" s="71">
        <v>2421427.5111952969</v>
      </c>
      <c r="AH341" s="71">
        <v>444591.52042660391</v>
      </c>
      <c r="AI341" s="71">
        <v>114554878.25993395</v>
      </c>
      <c r="AJ341" s="71">
        <v>113849474.4270321</v>
      </c>
      <c r="AK341" s="71">
        <v>0</v>
      </c>
      <c r="AL341" s="71">
        <v>0</v>
      </c>
      <c r="AM341" s="71">
        <v>7343033.1478563035</v>
      </c>
      <c r="AN341" s="71">
        <v>0</v>
      </c>
      <c r="AO341" s="71">
        <v>0</v>
      </c>
      <c r="AP341" s="71">
        <v>410892964.53083664</v>
      </c>
      <c r="AQ341" s="72"/>
      <c r="AR341" s="71">
        <v>1863</v>
      </c>
      <c r="AS341" s="71">
        <v>377</v>
      </c>
      <c r="AT341" s="71">
        <v>0</v>
      </c>
      <c r="AU341" s="71">
        <v>0</v>
      </c>
      <c r="AV341" s="71">
        <v>0</v>
      </c>
      <c r="AW341" s="71">
        <v>0</v>
      </c>
      <c r="AX341" s="71"/>
      <c r="AY341" s="72"/>
      <c r="AZ341" s="71">
        <v>8683.5599999999977</v>
      </c>
      <c r="BA341" s="71">
        <v>33309.350000000042</v>
      </c>
      <c r="BB341" s="71">
        <v>0</v>
      </c>
      <c r="BC341" s="71">
        <v>0</v>
      </c>
      <c r="BD341" s="71">
        <v>0</v>
      </c>
      <c r="BE341" s="71">
        <v>0</v>
      </c>
      <c r="BF341" s="71"/>
      <c r="BG341" s="72"/>
      <c r="BH341" s="71">
        <v>0</v>
      </c>
      <c r="BI341" s="71">
        <v>0</v>
      </c>
      <c r="BJ341" s="71">
        <v>43.24</v>
      </c>
      <c r="BK341" s="71">
        <v>0</v>
      </c>
      <c r="BL341" s="71">
        <v>5.0920000000000005</v>
      </c>
      <c r="BM341" s="71">
        <v>0</v>
      </c>
      <c r="BN341" s="72"/>
      <c r="BO341" s="71">
        <v>0</v>
      </c>
      <c r="BP341" s="71">
        <v>0</v>
      </c>
      <c r="BQ341" s="71">
        <v>7</v>
      </c>
      <c r="BR341" s="71">
        <v>0</v>
      </c>
      <c r="BS341" s="71">
        <v>2</v>
      </c>
      <c r="BT341" s="71">
        <v>0</v>
      </c>
      <c r="BU341"/>
      <c r="BV341" s="70">
        <v>48.332000000000001</v>
      </c>
      <c r="BW341" s="70">
        <v>0</v>
      </c>
      <c r="BX341" s="70">
        <v>0</v>
      </c>
      <c r="BY341" s="70">
        <v>0</v>
      </c>
      <c r="BZ341" s="70">
        <v>0</v>
      </c>
      <c r="CA341" s="70">
        <v>0</v>
      </c>
      <c r="CB341" s="70">
        <v>0</v>
      </c>
      <c r="CC341" s="70">
        <v>0</v>
      </c>
      <c r="CD341" s="70">
        <v>0</v>
      </c>
    </row>
    <row r="342" spans="1:82">
      <c r="A342" s="70" t="s">
        <v>2041</v>
      </c>
      <c r="B342" s="70">
        <v>391</v>
      </c>
      <c r="C342" s="70">
        <v>19</v>
      </c>
      <c r="D342" s="70">
        <v>23</v>
      </c>
      <c r="E342" s="70">
        <v>2022</v>
      </c>
      <c r="F342" s="70" t="s">
        <v>161</v>
      </c>
      <c r="G342" s="70" t="s">
        <v>2022</v>
      </c>
      <c r="H342" s="70" t="s">
        <v>2023</v>
      </c>
      <c r="I342" s="148"/>
      <c r="J342" s="71">
        <v>299.3488138520508</v>
      </c>
      <c r="K342" s="71">
        <v>2.892022206682193</v>
      </c>
      <c r="L342" s="71">
        <v>1.6834884796744511</v>
      </c>
      <c r="M342" s="71">
        <v>67.355963008540854</v>
      </c>
      <c r="N342" s="71">
        <v>63.008840797552431</v>
      </c>
      <c r="O342" s="71">
        <v>52.400891137738874</v>
      </c>
      <c r="P342" s="71">
        <v>37.694843083407015</v>
      </c>
      <c r="Q342" s="71">
        <v>3.2764010847317748</v>
      </c>
      <c r="R342" s="71">
        <v>0</v>
      </c>
      <c r="S342" s="71">
        <v>0</v>
      </c>
      <c r="T342" s="72"/>
      <c r="U342" s="71">
        <v>19796104</v>
      </c>
      <c r="V342" s="71">
        <v>1445</v>
      </c>
      <c r="W342" s="71">
        <v>77</v>
      </c>
      <c r="X342" s="71">
        <v>19086</v>
      </c>
      <c r="Y342" s="71">
        <v>27479</v>
      </c>
      <c r="Z342" s="71">
        <v>36631</v>
      </c>
      <c r="AA342" s="71">
        <v>8236</v>
      </c>
      <c r="AB342" s="71">
        <v>55655</v>
      </c>
      <c r="AC342" s="71">
        <v>0</v>
      </c>
      <c r="AD342" s="71">
        <v>0</v>
      </c>
      <c r="AE342" s="72"/>
      <c r="AF342" s="71">
        <v>178382700.98882538</v>
      </c>
      <c r="AG342" s="71">
        <v>2419255.684493863</v>
      </c>
      <c r="AH342" s="71">
        <v>440014.42464222555</v>
      </c>
      <c r="AI342" s="71">
        <v>114723520.00954571</v>
      </c>
      <c r="AJ342" s="71">
        <v>120563181.69159281</v>
      </c>
      <c r="AK342" s="71">
        <v>0</v>
      </c>
      <c r="AL342" s="71">
        <v>0</v>
      </c>
      <c r="AM342" s="71">
        <v>7186579.5702280169</v>
      </c>
      <c r="AN342" s="71">
        <v>0</v>
      </c>
      <c r="AO342" s="71">
        <v>0</v>
      </c>
      <c r="AP342" s="71">
        <v>423715252.36932802</v>
      </c>
      <c r="AQ342" s="72"/>
      <c r="AR342" s="71">
        <v>1962</v>
      </c>
      <c r="AS342" s="71">
        <v>381</v>
      </c>
      <c r="AT342" s="71">
        <v>0</v>
      </c>
      <c r="AU342" s="71">
        <v>0</v>
      </c>
      <c r="AV342" s="71">
        <v>0</v>
      </c>
      <c r="AW342" s="71">
        <v>0</v>
      </c>
      <c r="AX342" s="71"/>
      <c r="AY342" s="72"/>
      <c r="AZ342" s="71">
        <v>9287.0099999999911</v>
      </c>
      <c r="BA342" s="71">
        <v>33473.050000000047</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2042</v>
      </c>
      <c r="B343" s="70">
        <v>391</v>
      </c>
      <c r="C343" s="70">
        <v>20</v>
      </c>
      <c r="D343" s="70">
        <v>23</v>
      </c>
      <c r="E343" s="70">
        <v>2023</v>
      </c>
      <c r="F343" s="70" t="s">
        <v>1539</v>
      </c>
      <c r="G343" s="70" t="s">
        <v>2022</v>
      </c>
      <c r="H343" s="70" t="s">
        <v>2023</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2081</v>
      </c>
      <c r="AS343" s="71">
        <v>383</v>
      </c>
      <c r="AT343" s="71">
        <v>0</v>
      </c>
      <c r="AU343" s="71">
        <v>0</v>
      </c>
      <c r="AV343" s="71">
        <v>0</v>
      </c>
      <c r="AW343" s="71">
        <v>0</v>
      </c>
      <c r="AX343" s="71"/>
      <c r="AY343" s="72"/>
      <c r="AZ343" s="71">
        <v>9935.4899999999834</v>
      </c>
      <c r="BA343" s="71">
        <v>33511.550000000047</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2043</v>
      </c>
      <c r="B344" s="70">
        <v>391</v>
      </c>
      <c r="C344" s="70">
        <v>21</v>
      </c>
      <c r="D344" s="70">
        <v>23</v>
      </c>
      <c r="E344" s="70">
        <v>2024</v>
      </c>
      <c r="F344" s="70" t="s">
        <v>1554</v>
      </c>
      <c r="G344" s="70" t="s">
        <v>2022</v>
      </c>
      <c r="H344" s="70" t="s">
        <v>2023</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2044</v>
      </c>
      <c r="B345" s="70">
        <v>324</v>
      </c>
      <c r="C345" s="70">
        <v>1</v>
      </c>
      <c r="D345" s="70">
        <v>20</v>
      </c>
      <c r="E345" s="70">
        <v>1990</v>
      </c>
      <c r="F345" s="70" t="s">
        <v>787</v>
      </c>
      <c r="G345" s="70" t="s">
        <v>2045</v>
      </c>
      <c r="H345" s="70" t="s">
        <v>2046</v>
      </c>
      <c r="I345" s="148"/>
      <c r="J345" s="71">
        <v>803.16134596678239</v>
      </c>
      <c r="K345" s="71">
        <v>7.0789049491319904</v>
      </c>
      <c r="L345" s="71">
        <v>42.083210660269231</v>
      </c>
      <c r="M345" s="71">
        <v>75.500876584682473</v>
      </c>
      <c r="N345" s="71">
        <v>55.119276876302408</v>
      </c>
      <c r="O345" s="71">
        <v>66.742571187933393</v>
      </c>
      <c r="P345" s="71">
        <v>91.758575304571281</v>
      </c>
      <c r="Q345" s="71">
        <v>5.2435828898798302</v>
      </c>
      <c r="R345" s="71">
        <v>0.42205681490297953</v>
      </c>
      <c r="S345" s="71">
        <v>5.5968413584369454</v>
      </c>
      <c r="T345" s="72"/>
      <c r="U345" s="71">
        <v>19426970</v>
      </c>
      <c r="V345" s="71">
        <v>2405</v>
      </c>
      <c r="W345" s="71">
        <v>407</v>
      </c>
      <c r="X345" s="71">
        <v>25435</v>
      </c>
      <c r="Y345" s="71">
        <v>24807</v>
      </c>
      <c r="Z345" s="71">
        <v>27452</v>
      </c>
      <c r="AA345" s="71">
        <v>22280</v>
      </c>
      <c r="AB345" s="71">
        <v>85138</v>
      </c>
      <c r="AC345" s="71">
        <v>73101</v>
      </c>
      <c r="AD345" s="71">
        <v>5.5968413584369454</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2047</v>
      </c>
      <c r="B346" s="70">
        <v>325</v>
      </c>
      <c r="C346" s="70">
        <v>2</v>
      </c>
      <c r="D346" s="70">
        <v>20</v>
      </c>
      <c r="E346" s="70">
        <v>2005</v>
      </c>
      <c r="F346" s="70" t="s">
        <v>789</v>
      </c>
      <c r="G346" s="70" t="s">
        <v>2045</v>
      </c>
      <c r="H346" s="70" t="s">
        <v>2046</v>
      </c>
      <c r="I346" s="148"/>
      <c r="J346" s="71">
        <v>622.95507330290411</v>
      </c>
      <c r="K346" s="71">
        <v>4.66318834565097</v>
      </c>
      <c r="L346" s="71">
        <v>22.41812415323896</v>
      </c>
      <c r="M346" s="71">
        <v>106.2652296136938</v>
      </c>
      <c r="N346" s="71">
        <v>71.52363808563787</v>
      </c>
      <c r="O346" s="71">
        <v>87.115456247790377</v>
      </c>
      <c r="P346" s="71">
        <v>83.505986214416268</v>
      </c>
      <c r="Q346" s="71">
        <v>4.4336558356725302</v>
      </c>
      <c r="R346" s="71">
        <v>9.6137916995767925E-5</v>
      </c>
      <c r="S346" s="71">
        <v>10.488228127999999</v>
      </c>
      <c r="T346" s="72"/>
      <c r="U346" s="71">
        <v>15813616</v>
      </c>
      <c r="V346" s="71">
        <v>1971</v>
      </c>
      <c r="W346" s="71">
        <v>239</v>
      </c>
      <c r="X346" s="71">
        <v>19891</v>
      </c>
      <c r="Y346" s="71">
        <v>27241</v>
      </c>
      <c r="Z346" s="71">
        <v>41464</v>
      </c>
      <c r="AA346" s="71">
        <v>16606</v>
      </c>
      <c r="AB346" s="71">
        <v>75256</v>
      </c>
      <c r="AC346" s="71">
        <v>17</v>
      </c>
      <c r="AD346" s="71">
        <v>10.488228127999999</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2048</v>
      </c>
      <c r="B347" s="70">
        <v>326</v>
      </c>
      <c r="C347" s="70">
        <v>3</v>
      </c>
      <c r="D347" s="70">
        <v>20</v>
      </c>
      <c r="E347" s="70">
        <v>2006</v>
      </c>
      <c r="F347" s="70" t="s">
        <v>790</v>
      </c>
      <c r="G347" s="70" t="s">
        <v>2045</v>
      </c>
      <c r="H347" s="70" t="s">
        <v>2046</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2049</v>
      </c>
      <c r="B348" s="70">
        <v>327</v>
      </c>
      <c r="C348" s="70">
        <v>4</v>
      </c>
      <c r="D348" s="70">
        <v>20</v>
      </c>
      <c r="E348" s="70">
        <v>2007</v>
      </c>
      <c r="F348" s="70" t="s">
        <v>791</v>
      </c>
      <c r="G348" s="70" t="s">
        <v>2045</v>
      </c>
      <c r="H348" s="70" t="s">
        <v>2046</v>
      </c>
      <c r="I348" s="148"/>
      <c r="J348" s="71">
        <v>648.24319118957658</v>
      </c>
      <c r="K348" s="71">
        <v>4.446532834136951</v>
      </c>
      <c r="L348" s="71">
        <v>16.542268680454288</v>
      </c>
      <c r="M348" s="71">
        <v>103.3947033304713</v>
      </c>
      <c r="N348" s="71">
        <v>84.915765027996841</v>
      </c>
      <c r="O348" s="71">
        <v>84.332529074464063</v>
      </c>
      <c r="P348" s="71">
        <v>80.677615782716614</v>
      </c>
      <c r="Q348" s="71">
        <v>4.5275530955832304</v>
      </c>
      <c r="R348" s="71">
        <v>0</v>
      </c>
      <c r="S348" s="71">
        <v>8.9348371169200007</v>
      </c>
      <c r="T348" s="72"/>
      <c r="U348" s="71">
        <v>18488953</v>
      </c>
      <c r="V348" s="71">
        <v>1833</v>
      </c>
      <c r="W348" s="71">
        <v>203</v>
      </c>
      <c r="X348" s="71">
        <v>23174</v>
      </c>
      <c r="Y348" s="71">
        <v>27105</v>
      </c>
      <c r="Z348" s="71">
        <v>41727</v>
      </c>
      <c r="AA348" s="71">
        <v>15799</v>
      </c>
      <c r="AB348" s="71">
        <v>72786</v>
      </c>
      <c r="AC348" s="71">
        <v>0</v>
      </c>
      <c r="AD348" s="71">
        <v>8.9348371169200007</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2050</v>
      </c>
      <c r="B349" s="70">
        <v>328</v>
      </c>
      <c r="C349" s="70">
        <v>5</v>
      </c>
      <c r="D349" s="70">
        <v>20</v>
      </c>
      <c r="E349" s="70">
        <v>2008</v>
      </c>
      <c r="F349" s="70" t="s">
        <v>792</v>
      </c>
      <c r="G349" s="1064" t="s">
        <v>2045</v>
      </c>
      <c r="H349" s="70" t="s">
        <v>2046</v>
      </c>
      <c r="I349" s="148"/>
      <c r="J349" s="71">
        <v>564.51441285571048</v>
      </c>
      <c r="K349" s="71">
        <v>3.4991335701677659</v>
      </c>
      <c r="L349" s="71">
        <v>14.515484287902151</v>
      </c>
      <c r="M349" s="71">
        <v>116.7208735717808</v>
      </c>
      <c r="N349" s="71">
        <v>80.083371925455609</v>
      </c>
      <c r="O349" s="71">
        <v>81.761944144634967</v>
      </c>
      <c r="P349" s="71">
        <v>77.642578301171795</v>
      </c>
      <c r="Q349" s="71">
        <v>4.3738153920464704</v>
      </c>
      <c r="R349" s="71">
        <v>1.323547965963343E-3</v>
      </c>
      <c r="S349" s="71">
        <v>7.4536325604</v>
      </c>
      <c r="T349" s="72"/>
      <c r="U349" s="71">
        <v>18600050</v>
      </c>
      <c r="V349" s="71">
        <v>1833</v>
      </c>
      <c r="W349" s="71">
        <v>203</v>
      </c>
      <c r="X349" s="71">
        <v>23174</v>
      </c>
      <c r="Y349" s="71">
        <v>26968</v>
      </c>
      <c r="Z349" s="71">
        <v>41875</v>
      </c>
      <c r="AA349" s="71">
        <v>15222</v>
      </c>
      <c r="AB349" s="71">
        <v>71471</v>
      </c>
      <c r="AC349" s="71">
        <v>250</v>
      </c>
      <c r="AD349" s="71">
        <v>7.4536325604</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2051</v>
      </c>
      <c r="B350" s="70">
        <v>329</v>
      </c>
      <c r="C350" s="70">
        <v>6</v>
      </c>
      <c r="D350" s="70">
        <v>20</v>
      </c>
      <c r="E350" s="70">
        <v>2009</v>
      </c>
      <c r="F350" s="70" t="s">
        <v>176</v>
      </c>
      <c r="G350" s="1064" t="s">
        <v>2045</v>
      </c>
      <c r="H350" s="70" t="s">
        <v>2046</v>
      </c>
      <c r="I350" s="148"/>
      <c r="J350" s="71">
        <v>629.92761608984972</v>
      </c>
      <c r="K350" s="71">
        <v>2.7520158406447521</v>
      </c>
      <c r="L350" s="71">
        <v>18.02026130822891</v>
      </c>
      <c r="M350" s="71">
        <v>102.17243316820419</v>
      </c>
      <c r="N350" s="71">
        <v>73.861000069571318</v>
      </c>
      <c r="O350" s="71">
        <v>82.878290352818851</v>
      </c>
      <c r="P350" s="71">
        <v>73.955480634671005</v>
      </c>
      <c r="Q350" s="71">
        <v>4.1042506230209597</v>
      </c>
      <c r="R350" s="71">
        <v>1.3566778283326431E-3</v>
      </c>
      <c r="S350" s="71">
        <v>8.1007408505999994</v>
      </c>
      <c r="T350" s="72"/>
      <c r="U350" s="71">
        <v>17935028</v>
      </c>
      <c r="V350" s="71">
        <v>1853</v>
      </c>
      <c r="W350" s="71">
        <v>325</v>
      </c>
      <c r="X350" s="71">
        <v>23089</v>
      </c>
      <c r="Y350" s="71">
        <v>26994</v>
      </c>
      <c r="Z350" s="71">
        <v>41897</v>
      </c>
      <c r="AA350" s="71">
        <v>14885</v>
      </c>
      <c r="AB350" s="71">
        <v>70402</v>
      </c>
      <c r="AC350" s="71">
        <v>250</v>
      </c>
      <c r="AD350" s="71">
        <v>8.1007408505999994</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39.938000000000002</v>
      </c>
      <c r="BK350" s="71">
        <v>0</v>
      </c>
      <c r="BL350" s="71">
        <v>0</v>
      </c>
      <c r="BM350" s="71">
        <v>0</v>
      </c>
      <c r="BN350" s="72"/>
      <c r="BO350" s="71">
        <v>0</v>
      </c>
      <c r="BP350" s="71">
        <v>0</v>
      </c>
      <c r="BQ350" s="71">
        <v>3</v>
      </c>
      <c r="BR350" s="71">
        <v>0</v>
      </c>
      <c r="BS350" s="71">
        <v>0</v>
      </c>
      <c r="BT350" s="71">
        <v>0</v>
      </c>
      <c r="BU350"/>
      <c r="BV350" s="70">
        <v>39.938000000000002</v>
      </c>
      <c r="BW350" s="70">
        <v>0</v>
      </c>
      <c r="BX350" s="70">
        <v>0</v>
      </c>
      <c r="BY350" s="70">
        <v>0</v>
      </c>
      <c r="BZ350" s="70">
        <v>0</v>
      </c>
      <c r="CA350" s="70">
        <v>0</v>
      </c>
      <c r="CB350" s="70">
        <v>0</v>
      </c>
      <c r="CC350" s="70">
        <v>0</v>
      </c>
      <c r="CD350" s="70">
        <v>0</v>
      </c>
    </row>
    <row r="351" spans="1:82">
      <c r="A351" s="70" t="s">
        <v>2052</v>
      </c>
      <c r="B351" s="70">
        <v>330</v>
      </c>
      <c r="C351" s="70">
        <v>7</v>
      </c>
      <c r="D351" s="70">
        <v>20</v>
      </c>
      <c r="E351" s="70">
        <v>2010</v>
      </c>
      <c r="F351" s="70" t="s">
        <v>177</v>
      </c>
      <c r="G351" s="70" t="s">
        <v>2045</v>
      </c>
      <c r="H351" s="70" t="s">
        <v>2046</v>
      </c>
      <c r="I351" s="148"/>
      <c r="J351" s="71">
        <v>671.61294030939303</v>
      </c>
      <c r="K351" s="71">
        <v>2.932892698310809</v>
      </c>
      <c r="L351" s="71">
        <v>17.0608025080302</v>
      </c>
      <c r="M351" s="71">
        <v>101.98885102031571</v>
      </c>
      <c r="N351" s="71">
        <v>75.366851303188767</v>
      </c>
      <c r="O351" s="71">
        <v>82.477231896058512</v>
      </c>
      <c r="P351" s="71">
        <v>73.923547661099164</v>
      </c>
      <c r="Q351" s="71">
        <v>4.21607951876579</v>
      </c>
      <c r="R351" s="71">
        <v>0</v>
      </c>
      <c r="S351" s="71">
        <v>12.86175798346</v>
      </c>
      <c r="T351" s="72"/>
      <c r="U351" s="71">
        <v>17352257</v>
      </c>
      <c r="V351" s="71">
        <v>1853</v>
      </c>
      <c r="W351" s="71">
        <v>325</v>
      </c>
      <c r="X351" s="71">
        <v>23089</v>
      </c>
      <c r="Y351" s="71">
        <v>26964</v>
      </c>
      <c r="Z351" s="71">
        <v>41888</v>
      </c>
      <c r="AA351" s="71">
        <v>14507</v>
      </c>
      <c r="AB351" s="71">
        <v>69299</v>
      </c>
      <c r="AC351" s="71">
        <v>0</v>
      </c>
      <c r="AD351" s="71">
        <v>12.86175798346</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44.164000000000001</v>
      </c>
      <c r="BK351" s="71">
        <v>0</v>
      </c>
      <c r="BL351" s="71">
        <v>0</v>
      </c>
      <c r="BM351" s="71">
        <v>0</v>
      </c>
      <c r="BN351" s="72"/>
      <c r="BO351" s="71">
        <v>0</v>
      </c>
      <c r="BP351" s="71">
        <v>0</v>
      </c>
      <c r="BQ351" s="71">
        <v>4</v>
      </c>
      <c r="BR351" s="71">
        <v>0</v>
      </c>
      <c r="BS351" s="71">
        <v>0</v>
      </c>
      <c r="BT351" s="71">
        <v>0</v>
      </c>
      <c r="BU351"/>
      <c r="BV351" s="70">
        <v>44.164000000000001</v>
      </c>
      <c r="BW351" s="70">
        <v>0</v>
      </c>
      <c r="BX351" s="70">
        <v>0</v>
      </c>
      <c r="BY351" s="70">
        <v>0</v>
      </c>
      <c r="BZ351" s="70">
        <v>0</v>
      </c>
      <c r="CA351" s="70">
        <v>0</v>
      </c>
      <c r="CB351" s="70">
        <v>0</v>
      </c>
      <c r="CC351" s="70">
        <v>0</v>
      </c>
      <c r="CD351" s="70">
        <v>0</v>
      </c>
    </row>
    <row r="352" spans="1:82">
      <c r="A352" s="70" t="s">
        <v>2053</v>
      </c>
      <c r="B352" s="70">
        <v>331</v>
      </c>
      <c r="C352" s="70">
        <v>8</v>
      </c>
      <c r="D352" s="70">
        <v>20</v>
      </c>
      <c r="E352" s="70">
        <v>2011</v>
      </c>
      <c r="F352" s="70" t="s">
        <v>178</v>
      </c>
      <c r="G352" s="70" t="s">
        <v>2045</v>
      </c>
      <c r="H352" s="70" t="s">
        <v>2046</v>
      </c>
      <c r="I352" s="148"/>
      <c r="J352" s="71">
        <v>574.92939591570291</v>
      </c>
      <c r="K352" s="71">
        <v>4.6298536616042139</v>
      </c>
      <c r="L352" s="71">
        <v>16.633290129292629</v>
      </c>
      <c r="M352" s="71">
        <v>118.15915251608079</v>
      </c>
      <c r="N352" s="71">
        <v>78.959406999035551</v>
      </c>
      <c r="O352" s="71">
        <v>81.31128755074802</v>
      </c>
      <c r="P352" s="71">
        <v>70.827275606759116</v>
      </c>
      <c r="Q352" s="71">
        <v>4.7808109728733301</v>
      </c>
      <c r="R352" s="71">
        <v>0</v>
      </c>
      <c r="S352" s="71">
        <v>10.505619537952001</v>
      </c>
      <c r="T352" s="72"/>
      <c r="U352" s="71">
        <v>15551501</v>
      </c>
      <c r="V352" s="71">
        <v>1853</v>
      </c>
      <c r="W352" s="71">
        <v>325</v>
      </c>
      <c r="X352" s="71">
        <v>23089</v>
      </c>
      <c r="Y352" s="71">
        <v>26884</v>
      </c>
      <c r="Z352" s="71">
        <v>42193</v>
      </c>
      <c r="AA352" s="71">
        <v>14313</v>
      </c>
      <c r="AB352" s="71">
        <v>68125</v>
      </c>
      <c r="AC352" s="71">
        <v>0</v>
      </c>
      <c r="AD352" s="71">
        <v>10.505619537952001</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44.414000000000001</v>
      </c>
      <c r="BK352" s="71">
        <v>0</v>
      </c>
      <c r="BL352" s="71">
        <v>2.4329999999999998</v>
      </c>
      <c r="BM352" s="71">
        <v>0</v>
      </c>
      <c r="BN352" s="72"/>
      <c r="BO352" s="71">
        <v>0</v>
      </c>
      <c r="BP352" s="71">
        <v>0</v>
      </c>
      <c r="BQ352" s="71">
        <v>4</v>
      </c>
      <c r="BR352" s="71">
        <v>0</v>
      </c>
      <c r="BS352" s="71">
        <v>1</v>
      </c>
      <c r="BT352" s="71">
        <v>0</v>
      </c>
      <c r="BU352"/>
      <c r="BV352" s="70">
        <v>46.847000000000001</v>
      </c>
      <c r="BW352" s="70">
        <v>0</v>
      </c>
      <c r="BX352" s="70">
        <v>0</v>
      </c>
      <c r="BY352" s="70">
        <v>0</v>
      </c>
      <c r="BZ352" s="70">
        <v>0</v>
      </c>
      <c r="CA352" s="70">
        <v>0</v>
      </c>
      <c r="CB352" s="70">
        <v>0</v>
      </c>
      <c r="CC352" s="70">
        <v>0</v>
      </c>
      <c r="CD352" s="70">
        <v>0</v>
      </c>
    </row>
    <row r="353" spans="1:82">
      <c r="A353" s="70" t="s">
        <v>2054</v>
      </c>
      <c r="B353" s="70">
        <v>332</v>
      </c>
      <c r="C353" s="70">
        <v>9</v>
      </c>
      <c r="D353" s="70">
        <v>20</v>
      </c>
      <c r="E353" s="70">
        <v>2012</v>
      </c>
      <c r="F353" s="70" t="s">
        <v>179</v>
      </c>
      <c r="G353" s="70" t="s">
        <v>2045</v>
      </c>
      <c r="H353" s="70" t="s">
        <v>2046</v>
      </c>
      <c r="I353" s="148"/>
      <c r="J353" s="71">
        <v>631.57505680679913</v>
      </c>
      <c r="K353" s="71">
        <v>4.5936208959700364</v>
      </c>
      <c r="L353" s="71">
        <v>16.69966930624971</v>
      </c>
      <c r="M353" s="71">
        <v>132.0431848526126</v>
      </c>
      <c r="N353" s="71">
        <v>90.770781408430565</v>
      </c>
      <c r="O353" s="71">
        <v>81.111187962950936</v>
      </c>
      <c r="P353" s="71">
        <v>70.309574473667126</v>
      </c>
      <c r="Q353" s="71">
        <v>5.2556327719279397</v>
      </c>
      <c r="R353" s="71">
        <v>4.721941551972636E-2</v>
      </c>
      <c r="S353" s="71">
        <v>11.059026094</v>
      </c>
      <c r="T353" s="72"/>
      <c r="U353" s="71">
        <v>17165914</v>
      </c>
      <c r="V353" s="71">
        <v>1853</v>
      </c>
      <c r="W353" s="71">
        <v>325</v>
      </c>
      <c r="X353" s="71">
        <v>23089</v>
      </c>
      <c r="Y353" s="71">
        <v>28113</v>
      </c>
      <c r="Z353" s="71">
        <v>42423</v>
      </c>
      <c r="AA353" s="71">
        <v>14128</v>
      </c>
      <c r="AB353" s="71">
        <v>68930</v>
      </c>
      <c r="AC353" s="71">
        <v>8019</v>
      </c>
      <c r="AD353" s="71">
        <v>11.059026094</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39.377000000000002</v>
      </c>
      <c r="BK353" s="71">
        <v>0</v>
      </c>
      <c r="BL353" s="71">
        <v>3.4820000000000002</v>
      </c>
      <c r="BM353" s="71">
        <v>0</v>
      </c>
      <c r="BN353" s="72"/>
      <c r="BO353" s="71">
        <v>0</v>
      </c>
      <c r="BP353" s="71">
        <v>0</v>
      </c>
      <c r="BQ353" s="71">
        <v>3</v>
      </c>
      <c r="BR353" s="71">
        <v>0</v>
      </c>
      <c r="BS353" s="71">
        <v>1</v>
      </c>
      <c r="BT353" s="71">
        <v>0</v>
      </c>
      <c r="BU353"/>
      <c r="BV353" s="70">
        <v>42.859000000000002</v>
      </c>
      <c r="BW353" s="70">
        <v>0</v>
      </c>
      <c r="BX353" s="70">
        <v>0</v>
      </c>
      <c r="BY353" s="70">
        <v>0</v>
      </c>
      <c r="BZ353" s="70">
        <v>0</v>
      </c>
      <c r="CA353" s="70">
        <v>0</v>
      </c>
      <c r="CB353" s="70">
        <v>0</v>
      </c>
      <c r="CC353" s="70">
        <v>0</v>
      </c>
      <c r="CD353" s="70">
        <v>0</v>
      </c>
    </row>
    <row r="354" spans="1:82">
      <c r="A354" s="70" t="s">
        <v>2055</v>
      </c>
      <c r="B354" s="70">
        <v>333</v>
      </c>
      <c r="C354" s="70">
        <v>10</v>
      </c>
      <c r="D354" s="70">
        <v>20</v>
      </c>
      <c r="E354" s="70">
        <v>2013</v>
      </c>
      <c r="F354" s="70" t="s">
        <v>180</v>
      </c>
      <c r="G354" s="70" t="s">
        <v>2045</v>
      </c>
      <c r="H354" s="70" t="s">
        <v>2046</v>
      </c>
      <c r="I354" s="148"/>
      <c r="J354" s="71">
        <v>611.3597340540465</v>
      </c>
      <c r="K354" s="71">
        <v>4.0942349464486627</v>
      </c>
      <c r="L354" s="71">
        <v>16.703909956573462</v>
      </c>
      <c r="M354" s="71">
        <v>130.91904650498719</v>
      </c>
      <c r="N354" s="71">
        <v>95.07653753774278</v>
      </c>
      <c r="O354" s="71">
        <v>77.935512993156209</v>
      </c>
      <c r="P354" s="71">
        <v>69.525475036991878</v>
      </c>
      <c r="Q354" s="71">
        <v>5.2684871067942796</v>
      </c>
      <c r="R354" s="71">
        <v>0</v>
      </c>
      <c r="S354" s="71">
        <v>9.42322171</v>
      </c>
      <c r="T354" s="72"/>
      <c r="U354" s="71">
        <v>16186287</v>
      </c>
      <c r="V354" s="71">
        <v>1853</v>
      </c>
      <c r="W354" s="71">
        <v>325</v>
      </c>
      <c r="X354" s="71">
        <v>23089</v>
      </c>
      <c r="Y354" s="71">
        <v>28018</v>
      </c>
      <c r="Z354" s="71">
        <v>42582</v>
      </c>
      <c r="AA354" s="71">
        <v>13918</v>
      </c>
      <c r="AB354" s="71">
        <v>68108</v>
      </c>
      <c r="AC354" s="71">
        <v>0</v>
      </c>
      <c r="AD354" s="71">
        <v>9.42322171</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43.804000000000002</v>
      </c>
      <c r="BK354" s="71">
        <v>0</v>
      </c>
      <c r="BL354" s="71">
        <v>3.8610000000000002</v>
      </c>
      <c r="BM354" s="71">
        <v>0</v>
      </c>
      <c r="BN354" s="72"/>
      <c r="BO354" s="71">
        <v>0</v>
      </c>
      <c r="BP354" s="71">
        <v>0</v>
      </c>
      <c r="BQ354" s="71">
        <v>3</v>
      </c>
      <c r="BR354" s="71">
        <v>0</v>
      </c>
      <c r="BS354" s="71">
        <v>1</v>
      </c>
      <c r="BT354" s="71">
        <v>0</v>
      </c>
      <c r="BU354"/>
      <c r="BV354" s="70">
        <v>47.664999999999999</v>
      </c>
      <c r="BW354" s="70">
        <v>0</v>
      </c>
      <c r="BX354" s="70">
        <v>0</v>
      </c>
      <c r="BY354" s="70">
        <v>0</v>
      </c>
      <c r="BZ354" s="70">
        <v>0</v>
      </c>
      <c r="CA354" s="70">
        <v>0</v>
      </c>
      <c r="CB354" s="70">
        <v>0</v>
      </c>
      <c r="CC354" s="70">
        <v>0</v>
      </c>
      <c r="CD354" s="70">
        <v>0</v>
      </c>
    </row>
    <row r="355" spans="1:82">
      <c r="A355" s="70" t="s">
        <v>2056</v>
      </c>
      <c r="B355" s="70">
        <v>334</v>
      </c>
      <c r="C355" s="70">
        <v>11</v>
      </c>
      <c r="D355" s="70">
        <v>20</v>
      </c>
      <c r="E355" s="70">
        <v>2014</v>
      </c>
      <c r="F355" s="70" t="s">
        <v>181</v>
      </c>
      <c r="G355" s="70" t="s">
        <v>2045</v>
      </c>
      <c r="H355" s="70" t="s">
        <v>2046</v>
      </c>
      <c r="I355" s="148"/>
      <c r="J355" s="71">
        <v>583.72030968773265</v>
      </c>
      <c r="K355" s="71">
        <v>3.90916427792805</v>
      </c>
      <c r="L355" s="71">
        <v>23.95415810842508</v>
      </c>
      <c r="M355" s="71">
        <v>112.6982351321853</v>
      </c>
      <c r="N355" s="71">
        <v>77.768585365718067</v>
      </c>
      <c r="O355" s="71">
        <v>73.960700913855391</v>
      </c>
      <c r="P355" s="71">
        <v>68.320203171389309</v>
      </c>
      <c r="Q355" s="71">
        <v>4.9638090220237698</v>
      </c>
      <c r="R355" s="71">
        <v>0</v>
      </c>
      <c r="S355" s="71">
        <v>8.6723245701064471</v>
      </c>
      <c r="T355" s="72"/>
      <c r="U355" s="71">
        <v>17013031</v>
      </c>
      <c r="V355" s="71">
        <v>1635</v>
      </c>
      <c r="W355" s="71">
        <v>418</v>
      </c>
      <c r="X355" s="71">
        <v>21612</v>
      </c>
      <c r="Y355" s="71">
        <v>27857</v>
      </c>
      <c r="Z355" s="71">
        <v>42561</v>
      </c>
      <c r="AA355" s="71">
        <v>13606</v>
      </c>
      <c r="AB355" s="71">
        <v>66882</v>
      </c>
      <c r="AC355" s="71">
        <v>0</v>
      </c>
      <c r="AD355" s="71">
        <v>8.6723245701064471</v>
      </c>
      <c r="AE355" s="72"/>
      <c r="AF355" s="71"/>
      <c r="AG355" s="71"/>
      <c r="AH355" s="71"/>
      <c r="AI355" s="71"/>
      <c r="AJ355" s="71"/>
      <c r="AK355" s="71"/>
      <c r="AL355" s="71"/>
      <c r="AM355" s="71"/>
      <c r="AN355" s="71"/>
      <c r="AO355" s="71"/>
      <c r="AP355" s="71"/>
      <c r="AQ355" s="72"/>
      <c r="AR355" s="71">
        <v>640</v>
      </c>
      <c r="AS355" s="71">
        <v>197</v>
      </c>
      <c r="AT355" s="71">
        <v>9</v>
      </c>
      <c r="AU355" s="71">
        <v>0</v>
      </c>
      <c r="AV355" s="71">
        <v>0</v>
      </c>
      <c r="AW355" s="71">
        <v>0</v>
      </c>
      <c r="AX355" s="71"/>
      <c r="AY355" s="72"/>
      <c r="AZ355" s="71">
        <v>2653.7</v>
      </c>
      <c r="BA355" s="71">
        <v>10288.5</v>
      </c>
      <c r="BB355" s="71">
        <v>52920</v>
      </c>
      <c r="BC355" s="71">
        <v>0</v>
      </c>
      <c r="BD355" s="71">
        <v>0</v>
      </c>
      <c r="BE355" s="71">
        <v>0</v>
      </c>
      <c r="BF355" s="71"/>
      <c r="BG355" s="72"/>
      <c r="BH355" s="71">
        <v>0</v>
      </c>
      <c r="BI355" s="71">
        <v>0</v>
      </c>
      <c r="BJ355" s="71">
        <v>42.973999999999997</v>
      </c>
      <c r="BK355" s="71">
        <v>0</v>
      </c>
      <c r="BL355" s="71">
        <v>3.407</v>
      </c>
      <c r="BM355" s="71">
        <v>0</v>
      </c>
      <c r="BN355" s="72"/>
      <c r="BO355" s="71">
        <v>0</v>
      </c>
      <c r="BP355" s="71">
        <v>0</v>
      </c>
      <c r="BQ355" s="71">
        <v>3</v>
      </c>
      <c r="BR355" s="71">
        <v>0</v>
      </c>
      <c r="BS355" s="71">
        <v>1</v>
      </c>
      <c r="BT355" s="71">
        <v>0</v>
      </c>
      <c r="BU355"/>
      <c r="BV355" s="70">
        <v>46.381</v>
      </c>
      <c r="BW355" s="70">
        <v>0</v>
      </c>
      <c r="BX355" s="70">
        <v>0</v>
      </c>
      <c r="BY355" s="70">
        <v>0</v>
      </c>
      <c r="BZ355" s="70">
        <v>0</v>
      </c>
      <c r="CA355" s="70">
        <v>0</v>
      </c>
      <c r="CB355" s="70">
        <v>0</v>
      </c>
      <c r="CC355" s="70">
        <v>0</v>
      </c>
      <c r="CD355" s="70">
        <v>0</v>
      </c>
    </row>
    <row r="356" spans="1:82">
      <c r="A356" s="70" t="s">
        <v>2057</v>
      </c>
      <c r="B356" s="70">
        <v>335</v>
      </c>
      <c r="C356" s="70">
        <v>12</v>
      </c>
      <c r="D356" s="70">
        <v>20</v>
      </c>
      <c r="E356" s="70">
        <v>2015</v>
      </c>
      <c r="F356" s="70" t="s">
        <v>182</v>
      </c>
      <c r="G356" s="70" t="s">
        <v>2045</v>
      </c>
      <c r="H356" s="70" t="s">
        <v>2046</v>
      </c>
      <c r="I356" s="148"/>
      <c r="J356" s="71">
        <v>635.1780335957676</v>
      </c>
      <c r="K356" s="71">
        <v>3.882125004608294</v>
      </c>
      <c r="L356" s="71">
        <v>25.161859058578859</v>
      </c>
      <c r="M356" s="71">
        <v>114.4973564164324</v>
      </c>
      <c r="N356" s="71">
        <v>71.855039064883286</v>
      </c>
      <c r="O356" s="71">
        <v>73.023333181298653</v>
      </c>
      <c r="P356" s="71">
        <v>67.364095587666469</v>
      </c>
      <c r="Q356" s="71">
        <v>4.76218329114774</v>
      </c>
      <c r="R356" s="71">
        <v>0</v>
      </c>
      <c r="S356" s="71">
        <v>8.7984518283200011</v>
      </c>
      <c r="T356" s="72"/>
      <c r="U356" s="71">
        <v>18303270</v>
      </c>
      <c r="V356" s="71">
        <v>1635</v>
      </c>
      <c r="W356" s="71">
        <v>418</v>
      </c>
      <c r="X356" s="71">
        <v>21612</v>
      </c>
      <c r="Y356" s="71">
        <v>27693</v>
      </c>
      <c r="Z356" s="71">
        <v>42426</v>
      </c>
      <c r="AA356" s="71">
        <v>13405</v>
      </c>
      <c r="AB356" s="71">
        <v>65546</v>
      </c>
      <c r="AC356" s="71">
        <v>0</v>
      </c>
      <c r="AD356" s="71">
        <v>8.7984518283200011</v>
      </c>
      <c r="AE356" s="72"/>
      <c r="AF356" s="71">
        <v>196577126.92934141</v>
      </c>
      <c r="AG356" s="71">
        <v>3340741.7348229792</v>
      </c>
      <c r="AH356" s="71">
        <v>5258141.5773753114</v>
      </c>
      <c r="AI356" s="71">
        <v>162451645.6251528</v>
      </c>
      <c r="AJ356" s="71">
        <v>99117794.39424935</v>
      </c>
      <c r="AK356" s="71">
        <v>0</v>
      </c>
      <c r="AL356" s="71">
        <v>0</v>
      </c>
      <c r="AM356" s="71">
        <v>8982804.3448712602</v>
      </c>
      <c r="AN356" s="71">
        <v>0</v>
      </c>
      <c r="AO356" s="71">
        <v>0</v>
      </c>
      <c r="AP356" s="71">
        <v>475728254.60581315</v>
      </c>
      <c r="AQ356" s="72"/>
      <c r="AR356" s="71">
        <v>695</v>
      </c>
      <c r="AS356" s="71">
        <v>323</v>
      </c>
      <c r="AT356" s="71">
        <v>9</v>
      </c>
      <c r="AU356" s="71">
        <v>0</v>
      </c>
      <c r="AV356" s="71">
        <v>0</v>
      </c>
      <c r="AW356" s="71">
        <v>0</v>
      </c>
      <c r="AX356" s="71"/>
      <c r="AY356" s="72"/>
      <c r="AZ356" s="71">
        <v>2927.4</v>
      </c>
      <c r="BA356" s="71">
        <v>18553.8</v>
      </c>
      <c r="BB356" s="71">
        <v>52920</v>
      </c>
      <c r="BC356" s="71">
        <v>0</v>
      </c>
      <c r="BD356" s="71">
        <v>0</v>
      </c>
      <c r="BE356" s="71">
        <v>0</v>
      </c>
      <c r="BF356" s="71"/>
      <c r="BG356" s="72"/>
      <c r="BH356" s="71">
        <v>0</v>
      </c>
      <c r="BI356" s="71">
        <v>0</v>
      </c>
      <c r="BJ356" s="71">
        <v>41.529000000000003</v>
      </c>
      <c r="BK356" s="71">
        <v>0</v>
      </c>
      <c r="BL356" s="71">
        <v>3.1160000000000001</v>
      </c>
      <c r="BM356" s="71">
        <v>0</v>
      </c>
      <c r="BN356" s="72"/>
      <c r="BO356" s="71">
        <v>0</v>
      </c>
      <c r="BP356" s="71">
        <v>0</v>
      </c>
      <c r="BQ356" s="71">
        <v>3</v>
      </c>
      <c r="BR356" s="71">
        <v>0</v>
      </c>
      <c r="BS356" s="71">
        <v>1</v>
      </c>
      <c r="BT356" s="71">
        <v>0</v>
      </c>
      <c r="BU356"/>
      <c r="BV356" s="70">
        <v>44.645000000000003</v>
      </c>
      <c r="BW356" s="70">
        <v>0</v>
      </c>
      <c r="BX356" s="70">
        <v>0</v>
      </c>
      <c r="BY356" s="70">
        <v>0</v>
      </c>
      <c r="BZ356" s="70">
        <v>0</v>
      </c>
      <c r="CA356" s="70">
        <v>0</v>
      </c>
      <c r="CB356" s="70">
        <v>0</v>
      </c>
      <c r="CC356" s="70">
        <v>0</v>
      </c>
      <c r="CD356" s="70">
        <v>0</v>
      </c>
    </row>
    <row r="357" spans="1:82">
      <c r="A357" s="70" t="s">
        <v>2058</v>
      </c>
      <c r="B357" s="70">
        <v>336</v>
      </c>
      <c r="C357" s="70">
        <v>13</v>
      </c>
      <c r="D357" s="70">
        <v>20</v>
      </c>
      <c r="E357" s="70">
        <v>2016</v>
      </c>
      <c r="F357" s="70" t="s">
        <v>155</v>
      </c>
      <c r="G357" s="70" t="s">
        <v>2045</v>
      </c>
      <c r="H357" s="70" t="s">
        <v>2046</v>
      </c>
      <c r="I357" s="148"/>
      <c r="J357" s="71">
        <v>651.42027688063069</v>
      </c>
      <c r="K357" s="71">
        <v>3.7412235113294137</v>
      </c>
      <c r="L357" s="71">
        <v>29.267682907047572</v>
      </c>
      <c r="M357" s="71">
        <v>98.470524637772499</v>
      </c>
      <c r="N357" s="71">
        <v>74.923318622323634</v>
      </c>
      <c r="O357" s="71">
        <v>72.224990880094097</v>
      </c>
      <c r="P357" s="71">
        <v>65.709355436237161</v>
      </c>
      <c r="Q357" s="71">
        <v>4.5455241523708025</v>
      </c>
      <c r="R357" s="71">
        <v>0</v>
      </c>
      <c r="S357" s="71">
        <v>7.6884513812300002</v>
      </c>
      <c r="T357" s="72"/>
      <c r="U357" s="71">
        <v>17734668</v>
      </c>
      <c r="V357" s="71">
        <v>1635</v>
      </c>
      <c r="W357" s="71">
        <v>418</v>
      </c>
      <c r="X357" s="71">
        <v>21612</v>
      </c>
      <c r="Y357" s="71">
        <v>27552</v>
      </c>
      <c r="Z357" s="71">
        <v>42478</v>
      </c>
      <c r="AA357" s="71">
        <v>13524</v>
      </c>
      <c r="AB357" s="71">
        <v>64355</v>
      </c>
      <c r="AC357" s="71">
        <v>0</v>
      </c>
      <c r="AD357" s="71">
        <v>7.6884513812300002</v>
      </c>
      <c r="AE357" s="72"/>
      <c r="AF357" s="71">
        <v>209217565.29682741</v>
      </c>
      <c r="AG357" s="71">
        <v>3183199.685103185</v>
      </c>
      <c r="AH357" s="71">
        <v>4841832.491824463</v>
      </c>
      <c r="AI357" s="71">
        <v>151169963.75560141</v>
      </c>
      <c r="AJ357" s="71">
        <v>103505078.53625309</v>
      </c>
      <c r="AK357" s="71">
        <v>0</v>
      </c>
      <c r="AL357" s="71">
        <v>0</v>
      </c>
      <c r="AM357" s="71">
        <v>8826434.7413871996</v>
      </c>
      <c r="AN357" s="71">
        <v>0</v>
      </c>
      <c r="AO357" s="71">
        <v>0</v>
      </c>
      <c r="AP357" s="71">
        <v>480744074.50699675</v>
      </c>
      <c r="AQ357" s="72"/>
      <c r="AR357" s="71">
        <v>750</v>
      </c>
      <c r="AS357" s="71">
        <v>390</v>
      </c>
      <c r="AT357" s="71">
        <v>9</v>
      </c>
      <c r="AU357" s="71">
        <v>0</v>
      </c>
      <c r="AV357" s="71">
        <v>0</v>
      </c>
      <c r="AW357" s="71">
        <v>0</v>
      </c>
      <c r="AX357" s="71"/>
      <c r="AY357" s="72"/>
      <c r="AZ357" s="71">
        <v>3197.2</v>
      </c>
      <c r="BA357" s="71">
        <v>21581.599999999999</v>
      </c>
      <c r="BB357" s="71">
        <v>52920</v>
      </c>
      <c r="BC357" s="71">
        <v>0</v>
      </c>
      <c r="BD357" s="71">
        <v>0</v>
      </c>
      <c r="BE357" s="71">
        <v>0</v>
      </c>
      <c r="BF357" s="71"/>
      <c r="BG357" s="72"/>
      <c r="BH357" s="71">
        <v>0</v>
      </c>
      <c r="BI357" s="71">
        <v>0</v>
      </c>
      <c r="BJ357" s="71">
        <v>41.545000000000002</v>
      </c>
      <c r="BK357" s="71">
        <v>0</v>
      </c>
      <c r="BL357" s="71">
        <v>2.9870000000000001</v>
      </c>
      <c r="BM357" s="71">
        <v>0</v>
      </c>
      <c r="BN357" s="72"/>
      <c r="BO357" s="71">
        <v>0</v>
      </c>
      <c r="BP357" s="71">
        <v>0</v>
      </c>
      <c r="BQ357" s="71">
        <v>3</v>
      </c>
      <c r="BR357" s="71">
        <v>0</v>
      </c>
      <c r="BS357" s="71">
        <v>1</v>
      </c>
      <c r="BT357" s="71">
        <v>0</v>
      </c>
      <c r="BU357"/>
      <c r="BV357" s="70">
        <v>44.531999999999996</v>
      </c>
      <c r="BW357" s="70">
        <v>0</v>
      </c>
      <c r="BX357" s="70">
        <v>0</v>
      </c>
      <c r="BY357" s="70">
        <v>0</v>
      </c>
      <c r="BZ357" s="70">
        <v>0</v>
      </c>
      <c r="CA357" s="70">
        <v>0</v>
      </c>
      <c r="CB357" s="70">
        <v>0</v>
      </c>
      <c r="CC357" s="70">
        <v>0</v>
      </c>
      <c r="CD357" s="70">
        <v>0</v>
      </c>
    </row>
    <row r="358" spans="1:82">
      <c r="A358" s="70" t="s">
        <v>2059</v>
      </c>
      <c r="B358" s="70">
        <v>337</v>
      </c>
      <c r="C358" s="70">
        <v>14</v>
      </c>
      <c r="D358" s="70">
        <v>20</v>
      </c>
      <c r="E358" s="70">
        <v>2017</v>
      </c>
      <c r="F358" s="70" t="s">
        <v>156</v>
      </c>
      <c r="G358" s="70" t="s">
        <v>2045</v>
      </c>
      <c r="H358" s="70" t="s">
        <v>2046</v>
      </c>
      <c r="I358" s="148"/>
      <c r="J358" s="71">
        <v>601.90659891131565</v>
      </c>
      <c r="K358" s="71">
        <v>3.744862400444144</v>
      </c>
      <c r="L358" s="71">
        <v>26.84636874159202</v>
      </c>
      <c r="M358" s="71">
        <v>99.909701790144609</v>
      </c>
      <c r="N358" s="71">
        <v>82.674693534182538</v>
      </c>
      <c r="O358" s="71">
        <v>70.827347466640916</v>
      </c>
      <c r="P358" s="71">
        <v>64.177855146758944</v>
      </c>
      <c r="Q358" s="71">
        <v>4.3070343763056496</v>
      </c>
      <c r="R358" s="71">
        <v>0</v>
      </c>
      <c r="S358" s="71">
        <v>7.1545534566799995</v>
      </c>
      <c r="T358" s="72"/>
      <c r="U358" s="71">
        <v>17457296</v>
      </c>
      <c r="V358" s="71">
        <v>1635</v>
      </c>
      <c r="W358" s="71">
        <v>418</v>
      </c>
      <c r="X358" s="71">
        <v>21612</v>
      </c>
      <c r="Y358" s="71">
        <v>27479</v>
      </c>
      <c r="Z358" s="71">
        <v>42347</v>
      </c>
      <c r="AA358" s="71">
        <v>13293</v>
      </c>
      <c r="AB358" s="71">
        <v>63058</v>
      </c>
      <c r="AC358" s="71">
        <v>0</v>
      </c>
      <c r="AD358" s="71">
        <v>7.1545534566800004</v>
      </c>
      <c r="AE358" s="72"/>
      <c r="AF358" s="71">
        <v>193092015.76351741</v>
      </c>
      <c r="AG358" s="71">
        <v>3216643.2035832079</v>
      </c>
      <c r="AH358" s="71">
        <v>5953635.3316835715</v>
      </c>
      <c r="AI358" s="71">
        <v>160780839.28980881</v>
      </c>
      <c r="AJ358" s="71">
        <v>115748536.3248432</v>
      </c>
      <c r="AK358" s="71">
        <v>0</v>
      </c>
      <c r="AL358" s="71">
        <v>0</v>
      </c>
      <c r="AM358" s="71">
        <v>8662080.8562182076</v>
      </c>
      <c r="AN358" s="71">
        <v>0</v>
      </c>
      <c r="AO358" s="71">
        <v>0</v>
      </c>
      <c r="AP358" s="71">
        <v>487453750.76965439</v>
      </c>
      <c r="AQ358" s="72"/>
      <c r="AR358" s="71">
        <v>793</v>
      </c>
      <c r="AS358" s="71">
        <v>424</v>
      </c>
      <c r="AT358" s="71">
        <v>12</v>
      </c>
      <c r="AU358" s="71">
        <v>0</v>
      </c>
      <c r="AV358" s="71">
        <v>0</v>
      </c>
      <c r="AW358" s="71">
        <v>0</v>
      </c>
      <c r="AX358" s="71"/>
      <c r="AY358" s="72"/>
      <c r="AZ358" s="71">
        <v>3437.5</v>
      </c>
      <c r="BA358" s="71">
        <v>23539.7</v>
      </c>
      <c r="BB358" s="71">
        <v>52978.5</v>
      </c>
      <c r="BC358" s="71">
        <v>0</v>
      </c>
      <c r="BD358" s="71">
        <v>0</v>
      </c>
      <c r="BE358" s="71">
        <v>0</v>
      </c>
      <c r="BF358" s="71"/>
      <c r="BG358" s="72"/>
      <c r="BH358" s="71">
        <v>0</v>
      </c>
      <c r="BI358" s="71">
        <v>0</v>
      </c>
      <c r="BJ358" s="71">
        <v>41.817</v>
      </c>
      <c r="BK358" s="71">
        <v>0</v>
      </c>
      <c r="BL358" s="71">
        <v>2.78</v>
      </c>
      <c r="BM358" s="71">
        <v>0</v>
      </c>
      <c r="BN358" s="72"/>
      <c r="BO358" s="71">
        <v>0</v>
      </c>
      <c r="BP358" s="71">
        <v>0</v>
      </c>
      <c r="BQ358" s="71">
        <v>3</v>
      </c>
      <c r="BR358" s="71">
        <v>0</v>
      </c>
      <c r="BS358" s="71">
        <v>1</v>
      </c>
      <c r="BT358" s="71">
        <v>0</v>
      </c>
      <c r="BU358"/>
      <c r="BV358" s="70">
        <v>44.597000000000001</v>
      </c>
      <c r="BW358" s="70">
        <v>0</v>
      </c>
      <c r="BX358" s="70">
        <v>0</v>
      </c>
      <c r="BY358" s="70">
        <v>0</v>
      </c>
      <c r="BZ358" s="70">
        <v>0</v>
      </c>
      <c r="CA358" s="70">
        <v>0</v>
      </c>
      <c r="CB358" s="70">
        <v>0</v>
      </c>
      <c r="CC358" s="70">
        <v>0</v>
      </c>
      <c r="CD358" s="70">
        <v>0</v>
      </c>
    </row>
    <row r="359" spans="1:82">
      <c r="A359" s="70" t="s">
        <v>2060</v>
      </c>
      <c r="B359" s="70">
        <v>338</v>
      </c>
      <c r="C359" s="70">
        <v>15</v>
      </c>
      <c r="D359" s="70">
        <v>20</v>
      </c>
      <c r="E359" s="70">
        <v>2018</v>
      </c>
      <c r="F359" s="70" t="s">
        <v>183</v>
      </c>
      <c r="G359" s="70" t="s">
        <v>2045</v>
      </c>
      <c r="H359" s="70" t="s">
        <v>2046</v>
      </c>
      <c r="I359" s="148"/>
      <c r="J359" s="71">
        <v>576.94555028809145</v>
      </c>
      <c r="K359" s="71">
        <v>3.5361103069893871</v>
      </c>
      <c r="L359" s="71">
        <v>25.106608902935719</v>
      </c>
      <c r="M359" s="71">
        <v>101.93356944314461</v>
      </c>
      <c r="N359" s="71">
        <v>68.96502705382359</v>
      </c>
      <c r="O359" s="71">
        <v>69.024012620981537</v>
      </c>
      <c r="P359" s="71">
        <v>62.974987093700058</v>
      </c>
      <c r="Q359" s="71">
        <v>3.9095833262242001</v>
      </c>
      <c r="R359" s="71">
        <v>0</v>
      </c>
      <c r="S359" s="71">
        <v>10.3716587702</v>
      </c>
      <c r="T359" s="72"/>
      <c r="U359" s="71">
        <v>18563406</v>
      </c>
      <c r="V359" s="71">
        <v>1635</v>
      </c>
      <c r="W359" s="71">
        <v>418</v>
      </c>
      <c r="X359" s="71">
        <v>21612</v>
      </c>
      <c r="Y359" s="71">
        <v>27373</v>
      </c>
      <c r="Z359" s="71">
        <v>42059</v>
      </c>
      <c r="AA359" s="71">
        <v>13175</v>
      </c>
      <c r="AB359" s="71">
        <v>61684</v>
      </c>
      <c r="AC359" s="71">
        <v>0</v>
      </c>
      <c r="AD359" s="71">
        <v>10.3716587702</v>
      </c>
      <c r="AE359" s="72"/>
      <c r="AF359" s="71">
        <v>191105611.6568841</v>
      </c>
      <c r="AG359" s="71">
        <v>2933053.1001059972</v>
      </c>
      <c r="AH359" s="71">
        <v>5622562.5664150873</v>
      </c>
      <c r="AI359" s="71">
        <v>160355421.51883999</v>
      </c>
      <c r="AJ359" s="71">
        <v>103505454.36647031</v>
      </c>
      <c r="AK359" s="71">
        <v>0</v>
      </c>
      <c r="AL359" s="71">
        <v>0</v>
      </c>
      <c r="AM359" s="71">
        <v>8490871.1131373476</v>
      </c>
      <c r="AN359" s="71">
        <v>0</v>
      </c>
      <c r="AO359" s="71">
        <v>0</v>
      </c>
      <c r="AP359" s="71">
        <v>472012974.3218528</v>
      </c>
      <c r="AQ359" s="72"/>
      <c r="AR359" s="71">
        <v>835</v>
      </c>
      <c r="AS359" s="71">
        <v>458</v>
      </c>
      <c r="AT359" s="71">
        <v>13</v>
      </c>
      <c r="AU359" s="71">
        <v>0</v>
      </c>
      <c r="AV359" s="71">
        <v>0</v>
      </c>
      <c r="AW359" s="71">
        <v>0</v>
      </c>
      <c r="AX359" s="71"/>
      <c r="AY359" s="72"/>
      <c r="AZ359" s="71">
        <v>3669.5</v>
      </c>
      <c r="BA359" s="71">
        <v>24823.8</v>
      </c>
      <c r="BB359" s="71">
        <v>52998</v>
      </c>
      <c r="BC359" s="71">
        <v>0</v>
      </c>
      <c r="BD359" s="71">
        <v>0</v>
      </c>
      <c r="BE359" s="71">
        <v>0</v>
      </c>
      <c r="BF359" s="71"/>
      <c r="BG359" s="72"/>
      <c r="BH359" s="71">
        <v>0</v>
      </c>
      <c r="BI359" s="71">
        <v>0</v>
      </c>
      <c r="BJ359" s="71">
        <v>42.866</v>
      </c>
      <c r="BK359" s="71">
        <v>0</v>
      </c>
      <c r="BL359" s="71">
        <v>2.7480000000000002</v>
      </c>
      <c r="BM359" s="71">
        <v>0</v>
      </c>
      <c r="BN359" s="72"/>
      <c r="BO359" s="71">
        <v>0</v>
      </c>
      <c r="BP359" s="71">
        <v>0</v>
      </c>
      <c r="BQ359" s="71">
        <v>3</v>
      </c>
      <c r="BR359" s="71">
        <v>0</v>
      </c>
      <c r="BS359" s="71">
        <v>1</v>
      </c>
      <c r="BT359" s="71">
        <v>0</v>
      </c>
      <c r="BU359"/>
      <c r="BV359" s="70">
        <v>45.613999999999997</v>
      </c>
      <c r="BW359" s="70">
        <v>0</v>
      </c>
      <c r="BX359" s="70">
        <v>0</v>
      </c>
      <c r="BY359" s="70">
        <v>0</v>
      </c>
      <c r="BZ359" s="70">
        <v>0</v>
      </c>
      <c r="CA359" s="70">
        <v>0</v>
      </c>
      <c r="CB359" s="70">
        <v>0</v>
      </c>
      <c r="CC359" s="70">
        <v>0</v>
      </c>
      <c r="CD359" s="70">
        <v>0</v>
      </c>
    </row>
    <row r="360" spans="1:82">
      <c r="A360" s="70" t="s">
        <v>2061</v>
      </c>
      <c r="B360" s="70">
        <v>339</v>
      </c>
      <c r="C360" s="70">
        <v>16</v>
      </c>
      <c r="D360" s="70">
        <v>20</v>
      </c>
      <c r="E360" s="70">
        <v>2019</v>
      </c>
      <c r="F360" s="70" t="s">
        <v>158</v>
      </c>
      <c r="G360" s="70" t="s">
        <v>2045</v>
      </c>
      <c r="H360" s="70" t="s">
        <v>2046</v>
      </c>
      <c r="I360" s="148"/>
      <c r="J360" s="71">
        <v>561.82178302023283</v>
      </c>
      <c r="K360" s="71">
        <v>3.2224102070124867</v>
      </c>
      <c r="L360" s="71">
        <v>25.315297062789288</v>
      </c>
      <c r="M360" s="71">
        <v>93.051520695779217</v>
      </c>
      <c r="N360" s="71">
        <v>65.224907263379933</v>
      </c>
      <c r="O360" s="71">
        <v>66.724486417012798</v>
      </c>
      <c r="P360" s="71">
        <v>61.407958656522439</v>
      </c>
      <c r="Q360" s="71">
        <v>3.7227924144293398</v>
      </c>
      <c r="R360" s="71">
        <v>0</v>
      </c>
      <c r="S360" s="71">
        <v>9.6848498989199996</v>
      </c>
      <c r="T360" s="72"/>
      <c r="U360" s="71">
        <v>18147680</v>
      </c>
      <c r="V360" s="71">
        <v>1635</v>
      </c>
      <c r="W360" s="71">
        <v>418</v>
      </c>
      <c r="X360" s="71">
        <v>21612</v>
      </c>
      <c r="Y360" s="71">
        <v>27220</v>
      </c>
      <c r="Z360" s="71">
        <v>41774</v>
      </c>
      <c r="AA360" s="71">
        <v>12751</v>
      </c>
      <c r="AB360" s="71">
        <v>60327</v>
      </c>
      <c r="AC360" s="71">
        <v>0</v>
      </c>
      <c r="AD360" s="71">
        <v>9.6848498989199996</v>
      </c>
      <c r="AE360" s="72"/>
      <c r="AF360" s="71">
        <v>188329234.42036331</v>
      </c>
      <c r="AG360" s="71">
        <v>2832894.917519331</v>
      </c>
      <c r="AH360" s="71">
        <v>5859435.8481424423</v>
      </c>
      <c r="AI360" s="71">
        <v>152328284.34235331</v>
      </c>
      <c r="AJ360" s="71">
        <v>97331125.047500238</v>
      </c>
      <c r="AK360" s="71">
        <v>0</v>
      </c>
      <c r="AL360" s="71">
        <v>0</v>
      </c>
      <c r="AM360" s="71">
        <v>8216083.2585871462</v>
      </c>
      <c r="AN360" s="71">
        <v>0</v>
      </c>
      <c r="AO360" s="71">
        <v>0</v>
      </c>
      <c r="AP360" s="71">
        <v>454897057.83446574</v>
      </c>
      <c r="AQ360" s="72"/>
      <c r="AR360" s="71">
        <v>903</v>
      </c>
      <c r="AS360" s="71">
        <v>486</v>
      </c>
      <c r="AT360" s="71">
        <v>14</v>
      </c>
      <c r="AU360" s="71">
        <v>0</v>
      </c>
      <c r="AV360" s="71">
        <v>0</v>
      </c>
      <c r="AW360" s="71">
        <v>0</v>
      </c>
      <c r="AX360" s="71"/>
      <c r="AY360" s="72"/>
      <c r="AZ360" s="71">
        <v>4036.400000000001</v>
      </c>
      <c r="BA360" s="71">
        <v>26452.100000000009</v>
      </c>
      <c r="BB360" s="71">
        <v>53017.8</v>
      </c>
      <c r="BC360" s="71">
        <v>0</v>
      </c>
      <c r="BD360" s="71">
        <v>0</v>
      </c>
      <c r="BE360" s="71">
        <v>0</v>
      </c>
      <c r="BF360" s="71"/>
      <c r="BG360" s="72"/>
      <c r="BH360" s="71">
        <v>0</v>
      </c>
      <c r="BI360" s="71">
        <v>0</v>
      </c>
      <c r="BJ360" s="71">
        <v>41.798999999999999</v>
      </c>
      <c r="BK360" s="71">
        <v>0</v>
      </c>
      <c r="BL360" s="71">
        <v>2.649</v>
      </c>
      <c r="BM360" s="71">
        <v>0</v>
      </c>
      <c r="BN360" s="72"/>
      <c r="BO360" s="71">
        <v>0</v>
      </c>
      <c r="BP360" s="71">
        <v>0</v>
      </c>
      <c r="BQ360" s="71">
        <v>3</v>
      </c>
      <c r="BR360" s="71">
        <v>0</v>
      </c>
      <c r="BS360" s="71">
        <v>1</v>
      </c>
      <c r="BT360" s="71">
        <v>0</v>
      </c>
      <c r="BU360"/>
      <c r="BV360" s="70">
        <v>44.448</v>
      </c>
      <c r="BW360" s="70">
        <v>0</v>
      </c>
      <c r="BX360" s="70">
        <v>0</v>
      </c>
      <c r="BY360" s="70">
        <v>0</v>
      </c>
      <c r="BZ360" s="70">
        <v>0</v>
      </c>
      <c r="CA360" s="70">
        <v>0</v>
      </c>
      <c r="CB360" s="70">
        <v>0</v>
      </c>
      <c r="CC360" s="70">
        <v>0</v>
      </c>
      <c r="CD360" s="70">
        <v>0</v>
      </c>
    </row>
    <row r="361" spans="1:82">
      <c r="A361" s="70" t="s">
        <v>2062</v>
      </c>
      <c r="B361" s="70">
        <v>340</v>
      </c>
      <c r="C361" s="70">
        <v>17</v>
      </c>
      <c r="D361" s="70">
        <v>20</v>
      </c>
      <c r="E361" s="70">
        <v>2020</v>
      </c>
      <c r="F361" s="70" t="s">
        <v>159</v>
      </c>
      <c r="G361" s="70" t="s">
        <v>2045</v>
      </c>
      <c r="H361" s="70" t="s">
        <v>2046</v>
      </c>
      <c r="I361" s="148"/>
      <c r="J361" s="71">
        <v>504.97143168504539</v>
      </c>
      <c r="K361" s="71">
        <v>2.5934003094256282</v>
      </c>
      <c r="L361" s="71">
        <v>28.150392780277535</v>
      </c>
      <c r="M361" s="71">
        <v>77.116248436953668</v>
      </c>
      <c r="N361" s="71">
        <v>63.631196716364236</v>
      </c>
      <c r="O361" s="71">
        <v>57.919901102697374</v>
      </c>
      <c r="P361" s="71">
        <v>57.148992935741816</v>
      </c>
      <c r="Q361" s="71">
        <v>3.4851093993867499</v>
      </c>
      <c r="R361" s="71">
        <v>0</v>
      </c>
      <c r="S361" s="71">
        <v>10.873025479278001</v>
      </c>
      <c r="T361" s="72"/>
      <c r="U361" s="71">
        <v>17326586</v>
      </c>
      <c r="V361" s="71">
        <v>1235</v>
      </c>
      <c r="W361" s="71">
        <v>494</v>
      </c>
      <c r="X361" s="71">
        <v>18794</v>
      </c>
      <c r="Y361" s="71">
        <v>27164</v>
      </c>
      <c r="Z361" s="71">
        <v>41388</v>
      </c>
      <c r="AA361" s="71">
        <v>12613</v>
      </c>
      <c r="AB361" s="71">
        <v>59109</v>
      </c>
      <c r="AC361" s="71">
        <v>0</v>
      </c>
      <c r="AD361" s="71">
        <v>10.873025479278001</v>
      </c>
      <c r="AE361" s="72"/>
      <c r="AF361" s="71">
        <v>175964599.05915731</v>
      </c>
      <c r="AG361" s="71">
        <v>2085055.5726075023</v>
      </c>
      <c r="AH361" s="71">
        <v>6893336.3438984826</v>
      </c>
      <c r="AI361" s="71">
        <v>129107474.63433927</v>
      </c>
      <c r="AJ361" s="71">
        <v>97739701.883359879</v>
      </c>
      <c r="AK361" s="71"/>
      <c r="AL361" s="71"/>
      <c r="AM361" s="71">
        <v>7714381.2146871286</v>
      </c>
      <c r="AN361" s="71"/>
      <c r="AO361" s="71"/>
      <c r="AP361" s="71">
        <v>419504548.70804954</v>
      </c>
      <c r="AQ361" s="72"/>
      <c r="AR361" s="71">
        <v>948</v>
      </c>
      <c r="AS361" s="71">
        <v>499</v>
      </c>
      <c r="AT361" s="71">
        <v>14</v>
      </c>
      <c r="AU361" s="71">
        <v>0</v>
      </c>
      <c r="AV361" s="71">
        <v>0</v>
      </c>
      <c r="AW361" s="71">
        <v>0</v>
      </c>
      <c r="AX361" s="71"/>
      <c r="AY361" s="72"/>
      <c r="AZ361" s="71">
        <v>4271.8000000000011</v>
      </c>
      <c r="BA361" s="71">
        <v>27378.9</v>
      </c>
      <c r="BB361" s="71">
        <v>53017.8</v>
      </c>
      <c r="BC361" s="71">
        <v>0</v>
      </c>
      <c r="BD361" s="71">
        <v>0</v>
      </c>
      <c r="BE361" s="71">
        <v>0</v>
      </c>
      <c r="BF361" s="71"/>
      <c r="BG361" s="72"/>
      <c r="BH361" s="71">
        <v>0</v>
      </c>
      <c r="BI361" s="71">
        <v>0</v>
      </c>
      <c r="BJ361" s="71">
        <v>39.201000000000001</v>
      </c>
      <c r="BK361" s="71">
        <v>0</v>
      </c>
      <c r="BL361" s="71">
        <v>2.5819999999999999</v>
      </c>
      <c r="BM361" s="71">
        <v>0</v>
      </c>
      <c r="BN361" s="72"/>
      <c r="BO361" s="71">
        <v>0</v>
      </c>
      <c r="BP361" s="71">
        <v>0</v>
      </c>
      <c r="BQ361" s="71">
        <v>3</v>
      </c>
      <c r="BR361" s="71">
        <v>0</v>
      </c>
      <c r="BS361" s="71">
        <v>1</v>
      </c>
      <c r="BT361" s="71">
        <v>0</v>
      </c>
      <c r="BU361"/>
      <c r="BV361" s="70">
        <v>41.783000000000001</v>
      </c>
      <c r="BW361" s="70">
        <v>0</v>
      </c>
      <c r="BX361" s="70">
        <v>0</v>
      </c>
      <c r="BY361" s="70">
        <v>0</v>
      </c>
      <c r="BZ361" s="70">
        <v>0</v>
      </c>
      <c r="CA361" s="70">
        <v>0</v>
      </c>
      <c r="CB361" s="70">
        <v>0</v>
      </c>
      <c r="CC361" s="70">
        <v>0</v>
      </c>
      <c r="CD361" s="70">
        <v>0</v>
      </c>
    </row>
    <row r="362" spans="1:82">
      <c r="A362" s="70" t="s">
        <v>2063</v>
      </c>
      <c r="B362" s="70">
        <v>340</v>
      </c>
      <c r="C362" s="70">
        <v>18</v>
      </c>
      <c r="D362" s="70">
        <v>20</v>
      </c>
      <c r="E362" s="70">
        <v>2021</v>
      </c>
      <c r="F362" s="70" t="s">
        <v>160</v>
      </c>
      <c r="G362" s="70" t="s">
        <v>2045</v>
      </c>
      <c r="H362" s="70" t="s">
        <v>2046</v>
      </c>
      <c r="I362" s="148"/>
      <c r="J362" s="71">
        <v>509.28738600680794</v>
      </c>
      <c r="K362" s="71">
        <v>2.8218301119285898</v>
      </c>
      <c r="L362" s="71">
        <v>26.152367720391378</v>
      </c>
      <c r="M362" s="71">
        <v>85.031040023378765</v>
      </c>
      <c r="N362" s="71">
        <v>64.546646195854507</v>
      </c>
      <c r="O362" s="71">
        <v>55.565543484085595</v>
      </c>
      <c r="P362" s="71">
        <v>57.887466154480954</v>
      </c>
      <c r="Q362" s="71">
        <v>3.3624551279109398</v>
      </c>
      <c r="R362" s="71">
        <v>0</v>
      </c>
      <c r="S362" s="71">
        <v>9.0634657968837278</v>
      </c>
      <c r="T362" s="72"/>
      <c r="U362" s="71">
        <v>16934879</v>
      </c>
      <c r="V362" s="71">
        <v>1235</v>
      </c>
      <c r="W362" s="71">
        <v>494</v>
      </c>
      <c r="X362" s="71">
        <v>18794</v>
      </c>
      <c r="Y362" s="71">
        <v>26831</v>
      </c>
      <c r="Z362" s="71">
        <v>40883</v>
      </c>
      <c r="AA362" s="71">
        <v>12458</v>
      </c>
      <c r="AB362" s="71">
        <v>57589</v>
      </c>
      <c r="AC362" s="71">
        <v>0</v>
      </c>
      <c r="AD362" s="71">
        <v>9.0634657968837278</v>
      </c>
      <c r="AE362" s="72"/>
      <c r="AF362" s="71">
        <v>169319644.69651365</v>
      </c>
      <c r="AG362" s="71">
        <v>2262589.3839284126</v>
      </c>
      <c r="AH362" s="71">
        <v>5621075.7564787874</v>
      </c>
      <c r="AI362" s="71">
        <v>141106574.15389583</v>
      </c>
      <c r="AJ362" s="71">
        <v>96741431.838957563</v>
      </c>
      <c r="AK362" s="71">
        <v>0</v>
      </c>
      <c r="AL362" s="71">
        <v>0</v>
      </c>
      <c r="AM362" s="71">
        <v>7559356.0349635622</v>
      </c>
      <c r="AN362" s="71">
        <v>0</v>
      </c>
      <c r="AO362" s="71">
        <v>0</v>
      </c>
      <c r="AP362" s="71">
        <v>422610671.86473781</v>
      </c>
      <c r="AQ362" s="72"/>
      <c r="AR362" s="71">
        <v>991</v>
      </c>
      <c r="AS362" s="71">
        <v>506</v>
      </c>
      <c r="AT362" s="71">
        <v>14</v>
      </c>
      <c r="AU362" s="71">
        <v>0</v>
      </c>
      <c r="AV362" s="71">
        <v>0</v>
      </c>
      <c r="AW362" s="71">
        <v>1</v>
      </c>
      <c r="AX362" s="71"/>
      <c r="AY362" s="72"/>
      <c r="AZ362" s="71">
        <v>4511.1000000000022</v>
      </c>
      <c r="BA362" s="71">
        <v>27686.9</v>
      </c>
      <c r="BB362" s="71">
        <v>53017.8</v>
      </c>
      <c r="BC362" s="71">
        <v>0</v>
      </c>
      <c r="BD362" s="71">
        <v>0</v>
      </c>
      <c r="BE362" s="71">
        <v>2590.38</v>
      </c>
      <c r="BF362" s="71"/>
      <c r="BG362" s="72"/>
      <c r="BH362" s="71">
        <v>0</v>
      </c>
      <c r="BI362" s="71">
        <v>0</v>
      </c>
      <c r="BJ362" s="71">
        <v>38.027000000000001</v>
      </c>
      <c r="BK362" s="71">
        <v>0</v>
      </c>
      <c r="BL362" s="71">
        <v>2.621</v>
      </c>
      <c r="BM362" s="71">
        <v>0</v>
      </c>
      <c r="BN362" s="72"/>
      <c r="BO362" s="71">
        <v>0</v>
      </c>
      <c r="BP362" s="71">
        <v>0</v>
      </c>
      <c r="BQ362" s="71">
        <v>3</v>
      </c>
      <c r="BR362" s="71">
        <v>0</v>
      </c>
      <c r="BS362" s="71">
        <v>1</v>
      </c>
      <c r="BT362" s="71">
        <v>0</v>
      </c>
      <c r="BU362"/>
      <c r="BV362" s="70">
        <v>40.648000000000003</v>
      </c>
      <c r="BW362" s="70">
        <v>0</v>
      </c>
      <c r="BX362" s="70">
        <v>0</v>
      </c>
      <c r="BY362" s="70">
        <v>0</v>
      </c>
      <c r="BZ362" s="70">
        <v>0</v>
      </c>
      <c r="CA362" s="70">
        <v>0</v>
      </c>
      <c r="CB362" s="70">
        <v>0</v>
      </c>
      <c r="CC362" s="70">
        <v>0</v>
      </c>
      <c r="CD362" s="70">
        <v>0</v>
      </c>
    </row>
    <row r="363" spans="1:82">
      <c r="A363" s="70" t="s">
        <v>2064</v>
      </c>
      <c r="B363" s="70">
        <v>340</v>
      </c>
      <c r="C363" s="70">
        <v>19</v>
      </c>
      <c r="D363" s="70">
        <v>20</v>
      </c>
      <c r="E363" s="70">
        <v>2022</v>
      </c>
      <c r="F363" s="70" t="s">
        <v>161</v>
      </c>
      <c r="G363" s="70" t="s">
        <v>2045</v>
      </c>
      <c r="H363" s="70" t="s">
        <v>2046</v>
      </c>
      <c r="I363" s="148"/>
      <c r="J363" s="71">
        <v>360.45052121476863</v>
      </c>
      <c r="K363" s="71">
        <v>2.7058114570921079</v>
      </c>
      <c r="L363" s="71">
        <v>22.115420218237876</v>
      </c>
      <c r="M363" s="71">
        <v>83.976029985113058</v>
      </c>
      <c r="N363" s="71">
        <v>69.194268504240171</v>
      </c>
      <c r="O363" s="71">
        <v>58.034226544919015</v>
      </c>
      <c r="P363" s="71">
        <v>56.771106557379873</v>
      </c>
      <c r="Q363" s="71">
        <v>3.3186696316518614</v>
      </c>
      <c r="R363" s="71">
        <v>0</v>
      </c>
      <c r="S363" s="71">
        <v>8.6709846052966899</v>
      </c>
      <c r="T363" s="72"/>
      <c r="U363" s="71">
        <v>16159839</v>
      </c>
      <c r="V363" s="71">
        <v>1235</v>
      </c>
      <c r="W363" s="71">
        <v>494</v>
      </c>
      <c r="X363" s="71">
        <v>18794</v>
      </c>
      <c r="Y363" s="71">
        <v>26866</v>
      </c>
      <c r="Z363" s="71">
        <v>40569</v>
      </c>
      <c r="AA363" s="71">
        <v>12404</v>
      </c>
      <c r="AB363" s="71">
        <v>56373</v>
      </c>
      <c r="AC363" s="71">
        <v>0</v>
      </c>
      <c r="AD363" s="71">
        <v>8.6709846052966899</v>
      </c>
      <c r="AE363" s="72"/>
      <c r="AF363" s="71">
        <v>126750114.8621742</v>
      </c>
      <c r="AG363" s="71">
        <v>2233980.6174633051</v>
      </c>
      <c r="AH363" s="71">
        <v>5619483.8798580999</v>
      </c>
      <c r="AI363" s="71">
        <v>137043913.70583233</v>
      </c>
      <c r="AJ363" s="71">
        <v>109312693.57464585</v>
      </c>
      <c r="AK363" s="71">
        <v>0</v>
      </c>
      <c r="AL363" s="71">
        <v>0</v>
      </c>
      <c r="AM363" s="71">
        <v>7279292.9676123252</v>
      </c>
      <c r="AN363" s="71">
        <v>0</v>
      </c>
      <c r="AO363" s="71">
        <v>0</v>
      </c>
      <c r="AP363" s="71">
        <v>388239479.60758609</v>
      </c>
      <c r="AQ363" s="72"/>
      <c r="AR363" s="71">
        <v>1055</v>
      </c>
      <c r="AS363" s="71">
        <v>510</v>
      </c>
      <c r="AT363" s="71">
        <v>14</v>
      </c>
      <c r="AU363" s="71">
        <v>0</v>
      </c>
      <c r="AV363" s="71">
        <v>0</v>
      </c>
      <c r="AW363" s="71">
        <v>1</v>
      </c>
      <c r="AX363" s="71"/>
      <c r="AY363" s="72"/>
      <c r="AZ363" s="71">
        <v>4894.4000000000033</v>
      </c>
      <c r="BA363" s="71">
        <v>28023.100000000002</v>
      </c>
      <c r="BB363" s="71">
        <v>53017.8</v>
      </c>
      <c r="BC363" s="71">
        <v>0</v>
      </c>
      <c r="BD363" s="71">
        <v>0</v>
      </c>
      <c r="BE363" s="71">
        <v>2590.38</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2065</v>
      </c>
      <c r="B364" s="70">
        <v>340</v>
      </c>
      <c r="C364" s="70">
        <v>20</v>
      </c>
      <c r="D364" s="70">
        <v>20</v>
      </c>
      <c r="E364" s="70">
        <v>2023</v>
      </c>
      <c r="F364" s="70" t="s">
        <v>1539</v>
      </c>
      <c r="G364" s="70" t="s">
        <v>2045</v>
      </c>
      <c r="H364" s="70" t="s">
        <v>2046</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1108</v>
      </c>
      <c r="AS364" s="71">
        <v>513</v>
      </c>
      <c r="AT364" s="71">
        <v>14</v>
      </c>
      <c r="AU364" s="71">
        <v>0</v>
      </c>
      <c r="AV364" s="71">
        <v>0</v>
      </c>
      <c r="AW364" s="71">
        <v>1</v>
      </c>
      <c r="AX364" s="71"/>
      <c r="AY364" s="72"/>
      <c r="AZ364" s="71">
        <v>5272.1000000000058</v>
      </c>
      <c r="BA364" s="71">
        <v>28171.600000000002</v>
      </c>
      <c r="BB364" s="71">
        <v>53017.8</v>
      </c>
      <c r="BC364" s="71">
        <v>0</v>
      </c>
      <c r="BD364" s="71">
        <v>0</v>
      </c>
      <c r="BE364" s="71">
        <v>3465.4229999999998</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2066</v>
      </c>
      <c r="B365" s="70">
        <v>340</v>
      </c>
      <c r="C365" s="70">
        <v>21</v>
      </c>
      <c r="D365" s="70">
        <v>20</v>
      </c>
      <c r="E365" s="70">
        <v>2024</v>
      </c>
      <c r="F365" s="70" t="s">
        <v>1554</v>
      </c>
      <c r="G365" s="70" t="s">
        <v>2045</v>
      </c>
      <c r="H365" s="70" t="s">
        <v>2046</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2067</v>
      </c>
      <c r="B366" s="70">
        <v>137</v>
      </c>
      <c r="C366" s="70">
        <v>1</v>
      </c>
      <c r="D366" s="70">
        <v>9</v>
      </c>
      <c r="E366" s="70">
        <v>1990</v>
      </c>
      <c r="F366" s="70" t="s">
        <v>787</v>
      </c>
      <c r="G366" s="70" t="s">
        <v>2068</v>
      </c>
      <c r="H366" s="70" t="s">
        <v>2069</v>
      </c>
      <c r="I366" s="148"/>
      <c r="J366" s="71">
        <v>187.86139335602761</v>
      </c>
      <c r="K366" s="71">
        <v>7.2979287626998541</v>
      </c>
      <c r="L366" s="71">
        <v>1.8905461261227741</v>
      </c>
      <c r="M366" s="71">
        <v>42.449621211751747</v>
      </c>
      <c r="N366" s="71">
        <v>63.318381356131567</v>
      </c>
      <c r="O366" s="71">
        <v>56.494868377313431</v>
      </c>
      <c r="P366" s="71">
        <v>61.273971426454743</v>
      </c>
      <c r="Q366" s="71">
        <v>3.9999733886881899</v>
      </c>
      <c r="R366" s="71">
        <v>0</v>
      </c>
      <c r="S366" s="71">
        <v>3.9596433745808421</v>
      </c>
      <c r="T366" s="72"/>
      <c r="U366" s="71">
        <v>15709383</v>
      </c>
      <c r="V366" s="71">
        <v>1959</v>
      </c>
      <c r="W366" s="71">
        <v>25</v>
      </c>
      <c r="X366" s="71">
        <v>14937</v>
      </c>
      <c r="Y366" s="71">
        <v>18260</v>
      </c>
      <c r="Z366" s="71">
        <v>23237</v>
      </c>
      <c r="AA366" s="71">
        <v>14878</v>
      </c>
      <c r="AB366" s="71">
        <v>64946</v>
      </c>
      <c r="AC366" s="71">
        <v>0</v>
      </c>
      <c r="AD366" s="71">
        <v>3.9596433745808421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2070</v>
      </c>
      <c r="B367" s="70">
        <v>138</v>
      </c>
      <c r="C367" s="70">
        <v>2</v>
      </c>
      <c r="D367" s="70">
        <v>9</v>
      </c>
      <c r="E367" s="70">
        <v>2005</v>
      </c>
      <c r="F367" s="70" t="s">
        <v>789</v>
      </c>
      <c r="G367" s="70" t="s">
        <v>2068</v>
      </c>
      <c r="H367" s="70" t="s">
        <v>2069</v>
      </c>
      <c r="I367" s="148"/>
      <c r="J367" s="71">
        <v>139.51954749731391</v>
      </c>
      <c r="K367" s="71">
        <v>4.6492147509502502</v>
      </c>
      <c r="L367" s="71">
        <v>1.5858718436736801</v>
      </c>
      <c r="M367" s="71">
        <v>67.192439516199144</v>
      </c>
      <c r="N367" s="71">
        <v>86.923972685729296</v>
      </c>
      <c r="O367" s="71">
        <v>76.062146983859606</v>
      </c>
      <c r="P367" s="71">
        <v>60.062356939960729</v>
      </c>
      <c r="Q367" s="71">
        <v>3.6661201145719899</v>
      </c>
      <c r="R367" s="71">
        <v>0</v>
      </c>
      <c r="S367" s="71">
        <v>6.8279675759999989</v>
      </c>
      <c r="T367" s="72"/>
      <c r="U367" s="71">
        <v>12187950</v>
      </c>
      <c r="V367" s="71">
        <v>1691</v>
      </c>
      <c r="W367" s="71">
        <v>22</v>
      </c>
      <c r="X367" s="71">
        <v>12537</v>
      </c>
      <c r="Y367" s="71">
        <v>21436</v>
      </c>
      <c r="Z367" s="71">
        <v>36203</v>
      </c>
      <c r="AA367" s="71">
        <v>11944</v>
      </c>
      <c r="AB367" s="71">
        <v>62228</v>
      </c>
      <c r="AC367" s="71">
        <v>0</v>
      </c>
      <c r="AD367" s="71">
        <v>6.8279675759999989</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2071</v>
      </c>
      <c r="B368" s="70">
        <v>139</v>
      </c>
      <c r="C368" s="70">
        <v>3</v>
      </c>
      <c r="D368" s="70">
        <v>9</v>
      </c>
      <c r="E368" s="70">
        <v>2006</v>
      </c>
      <c r="F368" s="70" t="s">
        <v>790</v>
      </c>
      <c r="G368" s="1064" t="s">
        <v>2068</v>
      </c>
      <c r="H368" s="70" t="s">
        <v>2069</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2072</v>
      </c>
      <c r="B369" s="70">
        <v>140</v>
      </c>
      <c r="C369" s="70">
        <v>4</v>
      </c>
      <c r="D369" s="70">
        <v>9</v>
      </c>
      <c r="E369" s="70">
        <v>2007</v>
      </c>
      <c r="F369" s="70" t="s">
        <v>791</v>
      </c>
      <c r="G369" s="1064" t="s">
        <v>2068</v>
      </c>
      <c r="H369" s="70" t="s">
        <v>2069</v>
      </c>
      <c r="I369" s="148"/>
      <c r="J369" s="71">
        <v>130.78217849318429</v>
      </c>
      <c r="K369" s="71">
        <v>4.4005132373384921</v>
      </c>
      <c r="L369" s="71">
        <v>1.3681456690230831</v>
      </c>
      <c r="M369" s="71">
        <v>71.488281767992987</v>
      </c>
      <c r="N369" s="71">
        <v>93.909081844075388</v>
      </c>
      <c r="O369" s="71">
        <v>73.485531122474981</v>
      </c>
      <c r="P369" s="71">
        <v>59.756279504357863</v>
      </c>
      <c r="Q369" s="71">
        <v>3.8331118189765898</v>
      </c>
      <c r="R369" s="71">
        <v>0</v>
      </c>
      <c r="S369" s="71">
        <v>7.4616921607200002</v>
      </c>
      <c r="T369" s="72"/>
      <c r="U369" s="71">
        <v>14034994</v>
      </c>
      <c r="V369" s="71">
        <v>1578</v>
      </c>
      <c r="W369" s="71">
        <v>23</v>
      </c>
      <c r="X369" s="71">
        <v>16015</v>
      </c>
      <c r="Y369" s="71">
        <v>21886</v>
      </c>
      <c r="Z369" s="71">
        <v>36360</v>
      </c>
      <c r="AA369" s="71">
        <v>11702</v>
      </c>
      <c r="AB369" s="71">
        <v>61622</v>
      </c>
      <c r="AC369" s="71">
        <v>0</v>
      </c>
      <c r="AD369" s="71">
        <v>7.4616921607200002</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2073</v>
      </c>
      <c r="B370" s="70">
        <v>141</v>
      </c>
      <c r="C370" s="70">
        <v>5</v>
      </c>
      <c r="D370" s="70">
        <v>9</v>
      </c>
      <c r="E370" s="70">
        <v>2008</v>
      </c>
      <c r="F370" s="70" t="s">
        <v>792</v>
      </c>
      <c r="G370" s="70" t="s">
        <v>2068</v>
      </c>
      <c r="H370" s="70" t="s">
        <v>2069</v>
      </c>
      <c r="I370" s="148"/>
      <c r="J370" s="71">
        <v>117.941785595539</v>
      </c>
      <c r="K370" s="71">
        <v>3.2747812619936809</v>
      </c>
      <c r="L370" s="71">
        <v>1.183858341016923</v>
      </c>
      <c r="M370" s="71">
        <v>75.746259440350329</v>
      </c>
      <c r="N370" s="71">
        <v>98.251759422768373</v>
      </c>
      <c r="O370" s="71">
        <v>71.019156880544671</v>
      </c>
      <c r="P370" s="71">
        <v>58.831263836927832</v>
      </c>
      <c r="Q370" s="71">
        <v>3.7518696262202198</v>
      </c>
      <c r="R370" s="71">
        <v>0</v>
      </c>
      <c r="S370" s="71">
        <v>11.581653345599999</v>
      </c>
      <c r="T370" s="72"/>
      <c r="U370" s="71">
        <v>13741420</v>
      </c>
      <c r="V370" s="71">
        <v>1578</v>
      </c>
      <c r="W370" s="71">
        <v>23</v>
      </c>
      <c r="X370" s="71">
        <v>16015</v>
      </c>
      <c r="Y370" s="71">
        <v>22150</v>
      </c>
      <c r="Z370" s="71">
        <v>36373</v>
      </c>
      <c r="AA370" s="71">
        <v>11534</v>
      </c>
      <c r="AB370" s="71">
        <v>61308</v>
      </c>
      <c r="AC370" s="71">
        <v>0</v>
      </c>
      <c r="AD370" s="71">
        <v>11.581653345599999</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2074</v>
      </c>
      <c r="B371" s="70">
        <v>142</v>
      </c>
      <c r="C371" s="70">
        <v>6</v>
      </c>
      <c r="D371" s="70">
        <v>9</v>
      </c>
      <c r="E371" s="70">
        <v>2009</v>
      </c>
      <c r="F371" s="70" t="s">
        <v>176</v>
      </c>
      <c r="G371" s="70" t="s">
        <v>2068</v>
      </c>
      <c r="H371" s="70" t="s">
        <v>2069</v>
      </c>
      <c r="I371" s="148"/>
      <c r="J371" s="71">
        <v>120.5068484865848</v>
      </c>
      <c r="K371" s="71">
        <v>3.512236881060073</v>
      </c>
      <c r="L371" s="71">
        <v>0.96953110968405454</v>
      </c>
      <c r="M371" s="71">
        <v>80.543902199024458</v>
      </c>
      <c r="N371" s="71">
        <v>94.347656087110806</v>
      </c>
      <c r="O371" s="71">
        <v>72.311046228782317</v>
      </c>
      <c r="P371" s="71">
        <v>55.820613028587758</v>
      </c>
      <c r="Q371" s="71">
        <v>3.5579460778613101</v>
      </c>
      <c r="R371" s="71">
        <v>0</v>
      </c>
      <c r="S371" s="71">
        <v>8.4020957297999992</v>
      </c>
      <c r="T371" s="72"/>
      <c r="U371" s="71">
        <v>12195475</v>
      </c>
      <c r="V371" s="71">
        <v>1659</v>
      </c>
      <c r="W371" s="71">
        <v>25</v>
      </c>
      <c r="X371" s="71">
        <v>17454</v>
      </c>
      <c r="Y371" s="71">
        <v>23119</v>
      </c>
      <c r="Z371" s="71">
        <v>36555</v>
      </c>
      <c r="AA371" s="71">
        <v>11235</v>
      </c>
      <c r="AB371" s="71">
        <v>61031</v>
      </c>
      <c r="AC371" s="71">
        <v>0</v>
      </c>
      <c r="AD371" s="71">
        <v>8.4020957297999992</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131.15899999999999</v>
      </c>
      <c r="BK371" s="71">
        <v>0</v>
      </c>
      <c r="BL371" s="71">
        <v>46.143000000000001</v>
      </c>
      <c r="BM371" s="71">
        <v>0</v>
      </c>
      <c r="BN371" s="72"/>
      <c r="BO371" s="71">
        <v>0</v>
      </c>
      <c r="BP371" s="71">
        <v>0</v>
      </c>
      <c r="BQ371" s="71">
        <v>19</v>
      </c>
      <c r="BR371" s="71">
        <v>0</v>
      </c>
      <c r="BS371" s="71">
        <v>4</v>
      </c>
      <c r="BT371" s="71">
        <v>0</v>
      </c>
      <c r="BU371"/>
      <c r="BV371" s="70">
        <v>168.92400000000001</v>
      </c>
      <c r="BW371" s="70">
        <v>0</v>
      </c>
      <c r="BX371" s="70">
        <v>8.3780000000000001</v>
      </c>
      <c r="BY371" s="70">
        <v>0</v>
      </c>
      <c r="BZ371" s="70">
        <v>0</v>
      </c>
      <c r="CA371" s="70">
        <v>0</v>
      </c>
      <c r="CB371" s="70">
        <v>0</v>
      </c>
      <c r="CC371" s="70">
        <v>0</v>
      </c>
      <c r="CD371" s="70">
        <v>0</v>
      </c>
    </row>
    <row r="372" spans="1:82">
      <c r="A372" s="70" t="s">
        <v>2075</v>
      </c>
      <c r="B372" s="70">
        <v>143</v>
      </c>
      <c r="C372" s="70">
        <v>7</v>
      </c>
      <c r="D372" s="70">
        <v>9</v>
      </c>
      <c r="E372" s="70">
        <v>2010</v>
      </c>
      <c r="F372" s="70" t="s">
        <v>177</v>
      </c>
      <c r="G372" s="70" t="s">
        <v>2068</v>
      </c>
      <c r="H372" s="70" t="s">
        <v>2069</v>
      </c>
      <c r="I372" s="148"/>
      <c r="J372" s="71">
        <v>130.2907468440209</v>
      </c>
      <c r="K372" s="71">
        <v>3.717473611523133</v>
      </c>
      <c r="L372" s="71">
        <v>1.1546587612772421</v>
      </c>
      <c r="M372" s="71">
        <v>82.351419769707945</v>
      </c>
      <c r="N372" s="71">
        <v>103.0902582469934</v>
      </c>
      <c r="O372" s="71">
        <v>72.222709748553896</v>
      </c>
      <c r="P372" s="71">
        <v>55.777704053104813</v>
      </c>
      <c r="Q372" s="71">
        <v>3.69243853667344</v>
      </c>
      <c r="R372" s="71">
        <v>0</v>
      </c>
      <c r="S372" s="71">
        <v>11.378175366000001</v>
      </c>
      <c r="T372" s="72"/>
      <c r="U372" s="71">
        <v>12370159</v>
      </c>
      <c r="V372" s="71">
        <v>1659</v>
      </c>
      <c r="W372" s="71">
        <v>25</v>
      </c>
      <c r="X372" s="71">
        <v>17454</v>
      </c>
      <c r="Y372" s="71">
        <v>22558</v>
      </c>
      <c r="Z372" s="71">
        <v>36680</v>
      </c>
      <c r="AA372" s="71">
        <v>10946</v>
      </c>
      <c r="AB372" s="71">
        <v>60692</v>
      </c>
      <c r="AC372" s="71">
        <v>0</v>
      </c>
      <c r="AD372" s="71">
        <v>11.378175366000001</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133.88800000000001</v>
      </c>
      <c r="BK372" s="71">
        <v>0</v>
      </c>
      <c r="BL372" s="71">
        <v>49.656999999999996</v>
      </c>
      <c r="BM372" s="71">
        <v>0</v>
      </c>
      <c r="BN372" s="72"/>
      <c r="BO372" s="71">
        <v>0</v>
      </c>
      <c r="BP372" s="71">
        <v>0</v>
      </c>
      <c r="BQ372" s="71">
        <v>19</v>
      </c>
      <c r="BR372" s="71">
        <v>0</v>
      </c>
      <c r="BS372" s="71">
        <v>3</v>
      </c>
      <c r="BT372" s="71">
        <v>0</v>
      </c>
      <c r="BU372"/>
      <c r="BV372" s="70">
        <v>175.178</v>
      </c>
      <c r="BW372" s="70">
        <v>0</v>
      </c>
      <c r="BX372" s="70">
        <v>8.3670000000000009</v>
      </c>
      <c r="BY372" s="70">
        <v>0</v>
      </c>
      <c r="BZ372" s="70">
        <v>0</v>
      </c>
      <c r="CA372" s="70">
        <v>0</v>
      </c>
      <c r="CB372" s="70">
        <v>0</v>
      </c>
      <c r="CC372" s="70">
        <v>0</v>
      </c>
      <c r="CD372" s="70">
        <v>0</v>
      </c>
    </row>
    <row r="373" spans="1:82">
      <c r="A373" s="70" t="s">
        <v>2076</v>
      </c>
      <c r="B373" s="70">
        <v>144</v>
      </c>
      <c r="C373" s="70">
        <v>8</v>
      </c>
      <c r="D373" s="70">
        <v>9</v>
      </c>
      <c r="E373" s="70">
        <v>2011</v>
      </c>
      <c r="F373" s="70" t="s">
        <v>178</v>
      </c>
      <c r="G373" s="70" t="s">
        <v>2068</v>
      </c>
      <c r="H373" s="70" t="s">
        <v>2069</v>
      </c>
      <c r="I373" s="148"/>
      <c r="J373" s="71">
        <v>113.8470400987337</v>
      </c>
      <c r="K373" s="71">
        <v>4.8461588874941306</v>
      </c>
      <c r="L373" s="71">
        <v>0.97324500572739059</v>
      </c>
      <c r="M373" s="71">
        <v>94.270170055782017</v>
      </c>
      <c r="N373" s="71">
        <v>102.8130661746372</v>
      </c>
      <c r="O373" s="71">
        <v>71.375018534284223</v>
      </c>
      <c r="P373" s="71">
        <v>52.829734812950477</v>
      </c>
      <c r="Q373" s="71">
        <v>4.2297808406311104</v>
      </c>
      <c r="R373" s="71">
        <v>0</v>
      </c>
      <c r="S373" s="71">
        <v>4.4909962655999989</v>
      </c>
      <c r="T373" s="72"/>
      <c r="U373" s="71">
        <v>10744994</v>
      </c>
      <c r="V373" s="71">
        <v>1659</v>
      </c>
      <c r="W373" s="71">
        <v>25</v>
      </c>
      <c r="X373" s="71">
        <v>17454</v>
      </c>
      <c r="Y373" s="71">
        <v>22750</v>
      </c>
      <c r="Z373" s="71">
        <v>37037</v>
      </c>
      <c r="AA373" s="71">
        <v>10676</v>
      </c>
      <c r="AB373" s="71">
        <v>60273</v>
      </c>
      <c r="AC373" s="71">
        <v>0</v>
      </c>
      <c r="AD373" s="71">
        <v>4.4909962655999989</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141.54599999999999</v>
      </c>
      <c r="BK373" s="71">
        <v>0</v>
      </c>
      <c r="BL373" s="71">
        <v>47.324999999999996</v>
      </c>
      <c r="BM373" s="71">
        <v>0</v>
      </c>
      <c r="BN373" s="72"/>
      <c r="BO373" s="71">
        <v>0</v>
      </c>
      <c r="BP373" s="71">
        <v>0</v>
      </c>
      <c r="BQ373" s="71">
        <v>19</v>
      </c>
      <c r="BR373" s="71">
        <v>0</v>
      </c>
      <c r="BS373" s="71">
        <v>4</v>
      </c>
      <c r="BT373" s="71">
        <v>0</v>
      </c>
      <c r="BU373"/>
      <c r="BV373" s="70">
        <v>180.02</v>
      </c>
      <c r="BW373" s="70">
        <v>0</v>
      </c>
      <c r="BX373" s="70">
        <v>8.8510000000000009</v>
      </c>
      <c r="BY373" s="70">
        <v>0</v>
      </c>
      <c r="BZ373" s="70">
        <v>0</v>
      </c>
      <c r="CA373" s="70">
        <v>0</v>
      </c>
      <c r="CB373" s="70">
        <v>0</v>
      </c>
      <c r="CC373" s="70">
        <v>0</v>
      </c>
      <c r="CD373" s="70">
        <v>0</v>
      </c>
    </row>
    <row r="374" spans="1:82">
      <c r="A374" s="70" t="s">
        <v>2077</v>
      </c>
      <c r="B374" s="70">
        <v>145</v>
      </c>
      <c r="C374" s="70">
        <v>9</v>
      </c>
      <c r="D374" s="70">
        <v>9</v>
      </c>
      <c r="E374" s="70">
        <v>2012</v>
      </c>
      <c r="F374" s="70" t="s">
        <v>179</v>
      </c>
      <c r="G374" s="70" t="s">
        <v>2068</v>
      </c>
      <c r="H374" s="70" t="s">
        <v>2069</v>
      </c>
      <c r="I374" s="148"/>
      <c r="J374" s="71">
        <v>125.1797324273841</v>
      </c>
      <c r="K374" s="71">
        <v>4.3741607438749277</v>
      </c>
      <c r="L374" s="71">
        <v>0.94558353381507876</v>
      </c>
      <c r="M374" s="71">
        <v>91.632490619106235</v>
      </c>
      <c r="N374" s="71">
        <v>102.33501369054009</v>
      </c>
      <c r="O374" s="71">
        <v>71.740659424035201</v>
      </c>
      <c r="P374" s="71">
        <v>51.706998781243016</v>
      </c>
      <c r="Q374" s="71">
        <v>4.6654891819856497</v>
      </c>
      <c r="R374" s="71">
        <v>0</v>
      </c>
      <c r="S374" s="71">
        <v>11.377477922800001</v>
      </c>
      <c r="T374" s="72"/>
      <c r="U374" s="71">
        <v>12775162</v>
      </c>
      <c r="V374" s="71">
        <v>1659</v>
      </c>
      <c r="W374" s="71">
        <v>25</v>
      </c>
      <c r="X374" s="71">
        <v>17454</v>
      </c>
      <c r="Y374" s="71">
        <v>23550</v>
      </c>
      <c r="Z374" s="71">
        <v>37522</v>
      </c>
      <c r="AA374" s="71">
        <v>10390</v>
      </c>
      <c r="AB374" s="71">
        <v>61190</v>
      </c>
      <c r="AC374" s="71">
        <v>0</v>
      </c>
      <c r="AD374" s="71">
        <v>11.377477922800001</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146.501</v>
      </c>
      <c r="BK374" s="71">
        <v>0</v>
      </c>
      <c r="BL374" s="71">
        <v>48.454999999999998</v>
      </c>
      <c r="BM374" s="71">
        <v>0</v>
      </c>
      <c r="BN374" s="72"/>
      <c r="BO374" s="71">
        <v>0</v>
      </c>
      <c r="BP374" s="71">
        <v>0</v>
      </c>
      <c r="BQ374" s="71">
        <v>19</v>
      </c>
      <c r="BR374" s="71">
        <v>0</v>
      </c>
      <c r="BS374" s="71">
        <v>4</v>
      </c>
      <c r="BT374" s="71">
        <v>0</v>
      </c>
      <c r="BU374"/>
      <c r="BV374" s="70">
        <v>186.077</v>
      </c>
      <c r="BW374" s="70">
        <v>0</v>
      </c>
      <c r="BX374" s="70">
        <v>8.8789999999999996</v>
      </c>
      <c r="BY374" s="70">
        <v>0</v>
      </c>
      <c r="BZ374" s="70">
        <v>0</v>
      </c>
      <c r="CA374" s="70">
        <v>0</v>
      </c>
      <c r="CB374" s="70">
        <v>0</v>
      </c>
      <c r="CC374" s="70">
        <v>0</v>
      </c>
      <c r="CD374" s="70">
        <v>0</v>
      </c>
    </row>
    <row r="375" spans="1:82">
      <c r="A375" s="70" t="s">
        <v>2078</v>
      </c>
      <c r="B375" s="70">
        <v>146</v>
      </c>
      <c r="C375" s="70">
        <v>10</v>
      </c>
      <c r="D375" s="70">
        <v>9</v>
      </c>
      <c r="E375" s="70">
        <v>2013</v>
      </c>
      <c r="F375" s="70" t="s">
        <v>180</v>
      </c>
      <c r="G375" s="70" t="s">
        <v>2068</v>
      </c>
      <c r="H375" s="70" t="s">
        <v>2069</v>
      </c>
      <c r="I375" s="148"/>
      <c r="J375" s="71">
        <v>150.60331673626189</v>
      </c>
      <c r="K375" s="71">
        <v>3.5314215763774501</v>
      </c>
      <c r="L375" s="71">
        <v>0.91671822760211219</v>
      </c>
      <c r="M375" s="71">
        <v>93.409305254267622</v>
      </c>
      <c r="N375" s="71">
        <v>96.229814581833878</v>
      </c>
      <c r="O375" s="71">
        <v>69.170467393507892</v>
      </c>
      <c r="P375" s="71">
        <v>51.057614625168405</v>
      </c>
      <c r="Q375" s="71">
        <v>4.7095206442099196</v>
      </c>
      <c r="R375" s="71">
        <v>0</v>
      </c>
      <c r="S375" s="71">
        <v>9.1690338864799994</v>
      </c>
      <c r="T375" s="72"/>
      <c r="U375" s="71">
        <v>13492699</v>
      </c>
      <c r="V375" s="71">
        <v>1659</v>
      </c>
      <c r="W375" s="71">
        <v>25</v>
      </c>
      <c r="X375" s="71">
        <v>17454</v>
      </c>
      <c r="Y375" s="71">
        <v>23654</v>
      </c>
      <c r="Z375" s="71">
        <v>37793</v>
      </c>
      <c r="AA375" s="71">
        <v>10221</v>
      </c>
      <c r="AB375" s="71">
        <v>60882</v>
      </c>
      <c r="AC375" s="71">
        <v>0</v>
      </c>
      <c r="AD375" s="71">
        <v>9.1690338864799994</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148.09800000000001</v>
      </c>
      <c r="BK375" s="71">
        <v>0</v>
      </c>
      <c r="BL375" s="71">
        <v>46.848999999999997</v>
      </c>
      <c r="BM375" s="71">
        <v>0</v>
      </c>
      <c r="BN375" s="72"/>
      <c r="BO375" s="71">
        <v>0</v>
      </c>
      <c r="BP375" s="71">
        <v>0</v>
      </c>
      <c r="BQ375" s="71">
        <v>20</v>
      </c>
      <c r="BR375" s="71">
        <v>0</v>
      </c>
      <c r="BS375" s="71">
        <v>4</v>
      </c>
      <c r="BT375" s="71">
        <v>0</v>
      </c>
      <c r="BU375"/>
      <c r="BV375" s="70">
        <v>185.40600000000001</v>
      </c>
      <c r="BW375" s="70">
        <v>0</v>
      </c>
      <c r="BX375" s="70">
        <v>9.5410000000000004</v>
      </c>
      <c r="BY375" s="70">
        <v>0</v>
      </c>
      <c r="BZ375" s="70">
        <v>0</v>
      </c>
      <c r="CA375" s="70">
        <v>0</v>
      </c>
      <c r="CB375" s="70">
        <v>0</v>
      </c>
      <c r="CC375" s="70">
        <v>0</v>
      </c>
      <c r="CD375" s="70">
        <v>0</v>
      </c>
    </row>
    <row r="376" spans="1:82">
      <c r="A376" s="70" t="s">
        <v>2079</v>
      </c>
      <c r="B376" s="70">
        <v>147</v>
      </c>
      <c r="C376" s="70">
        <v>11</v>
      </c>
      <c r="D376" s="70">
        <v>9</v>
      </c>
      <c r="E376" s="70">
        <v>2014</v>
      </c>
      <c r="F376" s="70" t="s">
        <v>181</v>
      </c>
      <c r="G376" s="70" t="s">
        <v>2068</v>
      </c>
      <c r="H376" s="70" t="s">
        <v>2069</v>
      </c>
      <c r="I376" s="148"/>
      <c r="J376" s="71">
        <v>133.12613017701821</v>
      </c>
      <c r="K376" s="71">
        <v>3.635044989216019</v>
      </c>
      <c r="L376" s="71">
        <v>1.1929756108459439</v>
      </c>
      <c r="M376" s="71">
        <v>87.846813369426357</v>
      </c>
      <c r="N376" s="71">
        <v>95.627668863912177</v>
      </c>
      <c r="O376" s="71">
        <v>66.345847141516515</v>
      </c>
      <c r="P376" s="71">
        <v>50.474399697104609</v>
      </c>
      <c r="Q376" s="71">
        <v>4.4828059678128298</v>
      </c>
      <c r="R376" s="71">
        <v>0</v>
      </c>
      <c r="S376" s="71">
        <v>9.5212356649200007</v>
      </c>
      <c r="T376" s="72"/>
      <c r="U376" s="71">
        <v>14460159</v>
      </c>
      <c r="V376" s="71">
        <v>1466</v>
      </c>
      <c r="W376" s="71">
        <v>41</v>
      </c>
      <c r="X376" s="71">
        <v>17567</v>
      </c>
      <c r="Y376" s="71">
        <v>23824</v>
      </c>
      <c r="Z376" s="71">
        <v>38179</v>
      </c>
      <c r="AA376" s="71">
        <v>10052</v>
      </c>
      <c r="AB376" s="71">
        <v>60401</v>
      </c>
      <c r="AC376" s="71">
        <v>0</v>
      </c>
      <c r="AD376" s="71">
        <v>9.5212356649200007</v>
      </c>
      <c r="AE376" s="72"/>
      <c r="AF376" s="71"/>
      <c r="AG376" s="71"/>
      <c r="AH376" s="71"/>
      <c r="AI376" s="71"/>
      <c r="AJ376" s="71"/>
      <c r="AK376" s="71"/>
      <c r="AL376" s="71"/>
      <c r="AM376" s="71"/>
      <c r="AN376" s="71"/>
      <c r="AO376" s="71"/>
      <c r="AP376" s="71"/>
      <c r="AQ376" s="72"/>
      <c r="AR376" s="71">
        <v>1331</v>
      </c>
      <c r="AS376" s="71">
        <v>329</v>
      </c>
      <c r="AT376" s="71">
        <v>0</v>
      </c>
      <c r="AU376" s="71">
        <v>0</v>
      </c>
      <c r="AV376" s="71">
        <v>0</v>
      </c>
      <c r="AW376" s="71">
        <v>0</v>
      </c>
      <c r="AX376" s="71"/>
      <c r="AY376" s="72"/>
      <c r="AZ376" s="71">
        <v>5692.4</v>
      </c>
      <c r="BA376" s="71">
        <v>16443.400000000001</v>
      </c>
      <c r="BB376" s="71">
        <v>0</v>
      </c>
      <c r="BC376" s="71">
        <v>0</v>
      </c>
      <c r="BD376" s="71">
        <v>0</v>
      </c>
      <c r="BE376" s="71">
        <v>0</v>
      </c>
      <c r="BF376" s="71"/>
      <c r="BG376" s="72"/>
      <c r="BH376" s="71">
        <v>0</v>
      </c>
      <c r="BI376" s="71">
        <v>0</v>
      </c>
      <c r="BJ376" s="71">
        <v>138.322</v>
      </c>
      <c r="BK376" s="71">
        <v>0</v>
      </c>
      <c r="BL376" s="71">
        <v>44.179000000000002</v>
      </c>
      <c r="BM376" s="71">
        <v>0</v>
      </c>
      <c r="BN376" s="72"/>
      <c r="BO376" s="71">
        <v>0</v>
      </c>
      <c r="BP376" s="71">
        <v>0</v>
      </c>
      <c r="BQ376" s="71">
        <v>19</v>
      </c>
      <c r="BR376" s="71">
        <v>0</v>
      </c>
      <c r="BS376" s="71">
        <v>4</v>
      </c>
      <c r="BT376" s="71">
        <v>0</v>
      </c>
      <c r="BU376"/>
      <c r="BV376" s="70">
        <v>174.77</v>
      </c>
      <c r="BW376" s="70">
        <v>0</v>
      </c>
      <c r="BX376" s="70">
        <v>7.7309999999999999</v>
      </c>
      <c r="BY376" s="70">
        <v>0</v>
      </c>
      <c r="BZ376" s="70">
        <v>0</v>
      </c>
      <c r="CA376" s="70">
        <v>0</v>
      </c>
      <c r="CB376" s="70">
        <v>0</v>
      </c>
      <c r="CC376" s="70">
        <v>0</v>
      </c>
      <c r="CD376" s="70">
        <v>0</v>
      </c>
    </row>
    <row r="377" spans="1:82">
      <c r="A377" s="70" t="s">
        <v>2080</v>
      </c>
      <c r="B377" s="70">
        <v>148</v>
      </c>
      <c r="C377" s="70">
        <v>12</v>
      </c>
      <c r="D377" s="70">
        <v>9</v>
      </c>
      <c r="E377" s="70">
        <v>2015</v>
      </c>
      <c r="F377" s="70" t="s">
        <v>182</v>
      </c>
      <c r="G377" s="70" t="s">
        <v>2068</v>
      </c>
      <c r="H377" s="70" t="s">
        <v>2069</v>
      </c>
      <c r="I377" s="148"/>
      <c r="J377" s="71">
        <v>127.6524739956868</v>
      </c>
      <c r="K377" s="71">
        <v>3.5799032928399979</v>
      </c>
      <c r="L377" s="71">
        <v>1.064519816247812</v>
      </c>
      <c r="M377" s="71">
        <v>114.5894510914795</v>
      </c>
      <c r="N377" s="71">
        <v>91.679861869615664</v>
      </c>
      <c r="O377" s="71">
        <v>65.472459597497291</v>
      </c>
      <c r="P377" s="71">
        <v>48.966486192183673</v>
      </c>
      <c r="Q377" s="71">
        <v>4.34958086063439</v>
      </c>
      <c r="R377" s="71">
        <v>0</v>
      </c>
      <c r="S377" s="71">
        <v>7.5796016918599998</v>
      </c>
      <c r="T377" s="72"/>
      <c r="U377" s="71">
        <v>14998980</v>
      </c>
      <c r="V377" s="71">
        <v>1466</v>
      </c>
      <c r="W377" s="71">
        <v>41</v>
      </c>
      <c r="X377" s="71">
        <v>17567</v>
      </c>
      <c r="Y377" s="71">
        <v>24030</v>
      </c>
      <c r="Z377" s="71">
        <v>38039</v>
      </c>
      <c r="AA377" s="71">
        <v>9744</v>
      </c>
      <c r="AB377" s="71">
        <v>59867</v>
      </c>
      <c r="AC377" s="71">
        <v>0</v>
      </c>
      <c r="AD377" s="71">
        <v>7.5796016918599998</v>
      </c>
      <c r="AE377" s="72"/>
      <c r="AF377" s="71">
        <v>143753189.3703773</v>
      </c>
      <c r="AG377" s="71">
        <v>2748672.5803904491</v>
      </c>
      <c r="AH377" s="71">
        <v>221306.73842516169</v>
      </c>
      <c r="AI377" s="71">
        <v>113028902.88851491</v>
      </c>
      <c r="AJ377" s="71">
        <v>136968340.5646064</v>
      </c>
      <c r="AK377" s="71">
        <v>0</v>
      </c>
      <c r="AL377" s="71">
        <v>0</v>
      </c>
      <c r="AM377" s="71">
        <v>8204521.2173802778</v>
      </c>
      <c r="AN377" s="71">
        <v>0</v>
      </c>
      <c r="AO377" s="71">
        <v>0</v>
      </c>
      <c r="AP377" s="71">
        <v>404924933.35969448</v>
      </c>
      <c r="AQ377" s="72"/>
      <c r="AR377" s="71">
        <v>1448</v>
      </c>
      <c r="AS377" s="71">
        <v>478</v>
      </c>
      <c r="AT377" s="71">
        <v>0</v>
      </c>
      <c r="AU377" s="71">
        <v>0</v>
      </c>
      <c r="AV377" s="71">
        <v>0</v>
      </c>
      <c r="AW377" s="71">
        <v>0</v>
      </c>
      <c r="AX377" s="71"/>
      <c r="AY377" s="72"/>
      <c r="AZ377" s="71">
        <v>6297.2</v>
      </c>
      <c r="BA377" s="71">
        <v>28062.3</v>
      </c>
      <c r="BB377" s="71">
        <v>0</v>
      </c>
      <c r="BC377" s="71">
        <v>0</v>
      </c>
      <c r="BD377" s="71">
        <v>0</v>
      </c>
      <c r="BE377" s="71">
        <v>0</v>
      </c>
      <c r="BF377" s="71"/>
      <c r="BG377" s="72"/>
      <c r="BH377" s="71">
        <v>0</v>
      </c>
      <c r="BI377" s="71">
        <v>0</v>
      </c>
      <c r="BJ377" s="71">
        <v>127.28100000000001</v>
      </c>
      <c r="BK377" s="71">
        <v>0</v>
      </c>
      <c r="BL377" s="71">
        <v>33.72</v>
      </c>
      <c r="BM377" s="71">
        <v>0</v>
      </c>
      <c r="BN377" s="72"/>
      <c r="BO377" s="71">
        <v>0</v>
      </c>
      <c r="BP377" s="71">
        <v>0</v>
      </c>
      <c r="BQ377" s="71">
        <v>18</v>
      </c>
      <c r="BR377" s="71">
        <v>0</v>
      </c>
      <c r="BS377" s="71">
        <v>4</v>
      </c>
      <c r="BT377" s="71">
        <v>0</v>
      </c>
      <c r="BU377"/>
      <c r="BV377" s="70">
        <v>153.47999999999999</v>
      </c>
      <c r="BW377" s="70">
        <v>0</v>
      </c>
      <c r="BX377" s="70">
        <v>7.5209999999999999</v>
      </c>
      <c r="BY377" s="70">
        <v>0</v>
      </c>
      <c r="BZ377" s="70">
        <v>0</v>
      </c>
      <c r="CA377" s="70">
        <v>0</v>
      </c>
      <c r="CB377" s="70">
        <v>0</v>
      </c>
      <c r="CC377" s="70">
        <v>0</v>
      </c>
      <c r="CD377" s="70">
        <v>0</v>
      </c>
    </row>
    <row r="378" spans="1:82">
      <c r="A378" s="70" t="s">
        <v>2081</v>
      </c>
      <c r="B378" s="70">
        <v>149</v>
      </c>
      <c r="C378" s="70">
        <v>13</v>
      </c>
      <c r="D378" s="70">
        <v>9</v>
      </c>
      <c r="E378" s="70">
        <v>2016</v>
      </c>
      <c r="F378" s="70" t="s">
        <v>155</v>
      </c>
      <c r="G378" s="70" t="s">
        <v>2068</v>
      </c>
      <c r="H378" s="70" t="s">
        <v>2069</v>
      </c>
      <c r="I378" s="148"/>
      <c r="J378" s="71">
        <v>142.21534255451837</v>
      </c>
      <c r="K378" s="71">
        <v>3.5590774779641077</v>
      </c>
      <c r="L378" s="71">
        <v>1.0118597877124313</v>
      </c>
      <c r="M378" s="71">
        <v>76.249053782845451</v>
      </c>
      <c r="N378" s="71">
        <v>90.614097829494298</v>
      </c>
      <c r="O378" s="71">
        <v>64.939240940803089</v>
      </c>
      <c r="P378" s="71">
        <v>47.445419686102923</v>
      </c>
      <c r="Q378" s="71">
        <v>4.2011223845678343</v>
      </c>
      <c r="R378" s="71">
        <v>0</v>
      </c>
      <c r="S378" s="71">
        <v>8.4587092289000001</v>
      </c>
      <c r="T378" s="72"/>
      <c r="U378" s="71">
        <v>16443241</v>
      </c>
      <c r="V378" s="71">
        <v>1466</v>
      </c>
      <c r="W378" s="71">
        <v>41</v>
      </c>
      <c r="X378" s="71">
        <v>17567</v>
      </c>
      <c r="Y378" s="71">
        <v>24195</v>
      </c>
      <c r="Z378" s="71">
        <v>38193</v>
      </c>
      <c r="AA378" s="71">
        <v>9765</v>
      </c>
      <c r="AB378" s="71">
        <v>59479</v>
      </c>
      <c r="AC378" s="71">
        <v>0</v>
      </c>
      <c r="AD378" s="71">
        <v>8.4587092289000001</v>
      </c>
      <c r="AE378" s="72"/>
      <c r="AF378" s="71">
        <v>164072571.30123419</v>
      </c>
      <c r="AG378" s="71">
        <v>2634193.7968363538</v>
      </c>
      <c r="AH378" s="71">
        <v>161494.86384385679</v>
      </c>
      <c r="AI378" s="71">
        <v>112310561.9065152</v>
      </c>
      <c r="AJ378" s="71">
        <v>135684519.92252311</v>
      </c>
      <c r="AK378" s="71">
        <v>0</v>
      </c>
      <c r="AL378" s="71">
        <v>0</v>
      </c>
      <c r="AM378" s="71">
        <v>8157680.2421407709</v>
      </c>
      <c r="AN378" s="71">
        <v>0</v>
      </c>
      <c r="AO378" s="71">
        <v>0</v>
      </c>
      <c r="AP378" s="71">
        <v>423021022.03309345</v>
      </c>
      <c r="AQ378" s="72"/>
      <c r="AR378" s="71">
        <v>1570</v>
      </c>
      <c r="AS378" s="71">
        <v>565</v>
      </c>
      <c r="AT378" s="71">
        <v>0</v>
      </c>
      <c r="AU378" s="71">
        <v>0</v>
      </c>
      <c r="AV378" s="71">
        <v>0</v>
      </c>
      <c r="AW378" s="71">
        <v>0</v>
      </c>
      <c r="AX378" s="71"/>
      <c r="AY378" s="72"/>
      <c r="AZ378" s="71">
        <v>6907.7999999999993</v>
      </c>
      <c r="BA378" s="71">
        <v>32346.2</v>
      </c>
      <c r="BB378" s="71">
        <v>0</v>
      </c>
      <c r="BC378" s="71">
        <v>0</v>
      </c>
      <c r="BD378" s="71">
        <v>0</v>
      </c>
      <c r="BE378" s="71">
        <v>0</v>
      </c>
      <c r="BF378" s="71"/>
      <c r="BG378" s="72"/>
      <c r="BH378" s="71">
        <v>0</v>
      </c>
      <c r="BI378" s="71">
        <v>0</v>
      </c>
      <c r="BJ378" s="71">
        <v>135.71600000000001</v>
      </c>
      <c r="BK378" s="71">
        <v>0</v>
      </c>
      <c r="BL378" s="71">
        <v>44.383000000000003</v>
      </c>
      <c r="BM378" s="71">
        <v>0</v>
      </c>
      <c r="BN378" s="72"/>
      <c r="BO378" s="71">
        <v>0</v>
      </c>
      <c r="BP378" s="71">
        <v>0</v>
      </c>
      <c r="BQ378" s="71">
        <v>18</v>
      </c>
      <c r="BR378" s="71">
        <v>0</v>
      </c>
      <c r="BS378" s="71">
        <v>4</v>
      </c>
      <c r="BT378" s="71">
        <v>0</v>
      </c>
      <c r="BU378"/>
      <c r="BV378" s="70">
        <v>171.74299999999999</v>
      </c>
      <c r="BW378" s="70">
        <v>0</v>
      </c>
      <c r="BX378" s="70">
        <v>8.3559999999999999</v>
      </c>
      <c r="BY378" s="70">
        <v>0</v>
      </c>
      <c r="BZ378" s="70">
        <v>0</v>
      </c>
      <c r="CA378" s="70">
        <v>0</v>
      </c>
      <c r="CB378" s="70">
        <v>0</v>
      </c>
      <c r="CC378" s="70">
        <v>0</v>
      </c>
      <c r="CD378" s="70">
        <v>0</v>
      </c>
    </row>
    <row r="379" spans="1:82">
      <c r="A379" s="70" t="s">
        <v>2082</v>
      </c>
      <c r="B379" s="70">
        <v>150</v>
      </c>
      <c r="C379" s="70">
        <v>14</v>
      </c>
      <c r="D379" s="70">
        <v>9</v>
      </c>
      <c r="E379" s="70">
        <v>2017</v>
      </c>
      <c r="F379" s="70" t="s">
        <v>156</v>
      </c>
      <c r="G379" s="70" t="s">
        <v>2068</v>
      </c>
      <c r="H379" s="70" t="s">
        <v>2069</v>
      </c>
      <c r="I379" s="148"/>
      <c r="J379" s="71">
        <v>138.12578370894619</v>
      </c>
      <c r="K379" s="71">
        <v>3.5429269025285741</v>
      </c>
      <c r="L379" s="71">
        <v>1.0862532890260057</v>
      </c>
      <c r="M379" s="71">
        <v>67.517672288592308</v>
      </c>
      <c r="N379" s="71">
        <v>88.126609903356737</v>
      </c>
      <c r="O379" s="71">
        <v>64.086983089221903</v>
      </c>
      <c r="P379" s="71">
        <v>46.792430006950092</v>
      </c>
      <c r="Q379" s="71">
        <v>4.0316377160045898</v>
      </c>
      <c r="R379" s="71">
        <v>0</v>
      </c>
      <c r="S379" s="71">
        <v>9.2895876094000016</v>
      </c>
      <c r="T379" s="72"/>
      <c r="U379" s="71">
        <v>16246795</v>
      </c>
      <c r="V379" s="71">
        <v>1466</v>
      </c>
      <c r="W379" s="71">
        <v>41</v>
      </c>
      <c r="X379" s="71">
        <v>17567</v>
      </c>
      <c r="Y379" s="71">
        <v>24352</v>
      </c>
      <c r="Z379" s="71">
        <v>38317</v>
      </c>
      <c r="AA379" s="71">
        <v>9692</v>
      </c>
      <c r="AB379" s="71">
        <v>59026</v>
      </c>
      <c r="AC379" s="71">
        <v>0</v>
      </c>
      <c r="AD379" s="71">
        <v>9.2895876094000016</v>
      </c>
      <c r="AE379" s="72"/>
      <c r="AF379" s="71">
        <v>161508953.27536389</v>
      </c>
      <c r="AG379" s="71">
        <v>2651177.159663172</v>
      </c>
      <c r="AH379" s="71">
        <v>222545.42267237039</v>
      </c>
      <c r="AI379" s="71">
        <v>106046129.0668686</v>
      </c>
      <c r="AJ379" s="71">
        <v>127466285.87838989</v>
      </c>
      <c r="AK379" s="71">
        <v>0</v>
      </c>
      <c r="AL379" s="71">
        <v>0</v>
      </c>
      <c r="AM379" s="71">
        <v>8108217.5872868774</v>
      </c>
      <c r="AN379" s="71">
        <v>0</v>
      </c>
      <c r="AO379" s="71">
        <v>0</v>
      </c>
      <c r="AP379" s="71">
        <v>406003308.39024484</v>
      </c>
      <c r="AQ379" s="72"/>
      <c r="AR379" s="71">
        <v>1684</v>
      </c>
      <c r="AS379" s="71">
        <v>625</v>
      </c>
      <c r="AT379" s="71">
        <v>0</v>
      </c>
      <c r="AU379" s="71">
        <v>0</v>
      </c>
      <c r="AV379" s="71">
        <v>0</v>
      </c>
      <c r="AW379" s="71">
        <v>0</v>
      </c>
      <c r="AX379" s="71"/>
      <c r="AY379" s="72"/>
      <c r="AZ379" s="71">
        <v>7455.8</v>
      </c>
      <c r="BA379" s="71">
        <v>37097.519999999997</v>
      </c>
      <c r="BB379" s="71">
        <v>0</v>
      </c>
      <c r="BC379" s="71">
        <v>0</v>
      </c>
      <c r="BD379" s="71">
        <v>0</v>
      </c>
      <c r="BE379" s="71">
        <v>0</v>
      </c>
      <c r="BF379" s="71"/>
      <c r="BG379" s="72"/>
      <c r="BH379" s="71">
        <v>0</v>
      </c>
      <c r="BI379" s="71">
        <v>0</v>
      </c>
      <c r="BJ379" s="71">
        <v>125.331</v>
      </c>
      <c r="BK379" s="71">
        <v>0</v>
      </c>
      <c r="BL379" s="71">
        <v>48.504999999999995</v>
      </c>
      <c r="BM379" s="71">
        <v>0</v>
      </c>
      <c r="BN379" s="72"/>
      <c r="BO379" s="71">
        <v>0</v>
      </c>
      <c r="BP379" s="71">
        <v>0</v>
      </c>
      <c r="BQ379" s="71">
        <v>17</v>
      </c>
      <c r="BR379" s="71">
        <v>0</v>
      </c>
      <c r="BS379" s="71">
        <v>4</v>
      </c>
      <c r="BT379" s="71">
        <v>0</v>
      </c>
      <c r="BU379"/>
      <c r="BV379" s="70">
        <v>165.369</v>
      </c>
      <c r="BW379" s="70">
        <v>0</v>
      </c>
      <c r="BX379" s="70">
        <v>8.4670000000000005</v>
      </c>
      <c r="BY379" s="70">
        <v>0</v>
      </c>
      <c r="BZ379" s="70">
        <v>0</v>
      </c>
      <c r="CA379" s="70">
        <v>0</v>
      </c>
      <c r="CB379" s="70">
        <v>0</v>
      </c>
      <c r="CC379" s="70">
        <v>0</v>
      </c>
      <c r="CD379" s="70">
        <v>0</v>
      </c>
    </row>
    <row r="380" spans="1:82">
      <c r="A380" s="70" t="s">
        <v>2083</v>
      </c>
      <c r="B380" s="70">
        <v>151</v>
      </c>
      <c r="C380" s="70">
        <v>15</v>
      </c>
      <c r="D380" s="70">
        <v>9</v>
      </c>
      <c r="E380" s="70">
        <v>2018</v>
      </c>
      <c r="F380" s="70" t="s">
        <v>183</v>
      </c>
      <c r="G380" s="70" t="s">
        <v>2068</v>
      </c>
      <c r="H380" s="70" t="s">
        <v>2069</v>
      </c>
      <c r="I380" s="148"/>
      <c r="J380" s="71">
        <v>135.52937112700954</v>
      </c>
      <c r="K380" s="71">
        <v>3.3374171899770091</v>
      </c>
      <c r="L380" s="71">
        <v>0.96232039720555684</v>
      </c>
      <c r="M380" s="71">
        <v>69.811891057430287</v>
      </c>
      <c r="N380" s="71">
        <v>79.545497843573116</v>
      </c>
      <c r="O380" s="71">
        <v>63.179971893828828</v>
      </c>
      <c r="P380" s="71">
        <v>46.025514286545572</v>
      </c>
      <c r="Q380" s="71">
        <v>3.7120252685781199</v>
      </c>
      <c r="R380" s="71">
        <v>0</v>
      </c>
      <c r="S380" s="71">
        <v>8.6728848080000009</v>
      </c>
      <c r="T380" s="72"/>
      <c r="U380" s="71">
        <v>17000645</v>
      </c>
      <c r="V380" s="71">
        <v>1466</v>
      </c>
      <c r="W380" s="71">
        <v>41</v>
      </c>
      <c r="X380" s="71">
        <v>17567</v>
      </c>
      <c r="Y380" s="71">
        <v>24485</v>
      </c>
      <c r="Z380" s="71">
        <v>38498</v>
      </c>
      <c r="AA380" s="71">
        <v>9629</v>
      </c>
      <c r="AB380" s="71">
        <v>58567</v>
      </c>
      <c r="AC380" s="71">
        <v>0</v>
      </c>
      <c r="AD380" s="71">
        <v>8.6728848080000009</v>
      </c>
      <c r="AE380" s="72"/>
      <c r="AF380" s="71">
        <v>160942803.8405773</v>
      </c>
      <c r="AG380" s="71">
        <v>2365676.5904517979</v>
      </c>
      <c r="AH380" s="71">
        <v>209703.5584282887</v>
      </c>
      <c r="AI380" s="71">
        <v>107999754.2523087</v>
      </c>
      <c r="AJ380" s="71">
        <v>121651483.5415619</v>
      </c>
      <c r="AK380" s="71">
        <v>0</v>
      </c>
      <c r="AL380" s="71">
        <v>0</v>
      </c>
      <c r="AM380" s="71">
        <v>8061812.6010491392</v>
      </c>
      <c r="AN380" s="71">
        <v>0</v>
      </c>
      <c r="AO380" s="71">
        <v>0</v>
      </c>
      <c r="AP380" s="71">
        <v>401231234.38437712</v>
      </c>
      <c r="AQ380" s="72"/>
      <c r="AR380" s="71">
        <v>1795</v>
      </c>
      <c r="AS380" s="71">
        <v>717</v>
      </c>
      <c r="AT380" s="71">
        <v>0</v>
      </c>
      <c r="AU380" s="71">
        <v>0</v>
      </c>
      <c r="AV380" s="71">
        <v>0</v>
      </c>
      <c r="AW380" s="71">
        <v>0</v>
      </c>
      <c r="AX380" s="71"/>
      <c r="AY380" s="72"/>
      <c r="AZ380" s="71">
        <v>7988.9</v>
      </c>
      <c r="BA380" s="71">
        <v>41405</v>
      </c>
      <c r="BB380" s="71">
        <v>0</v>
      </c>
      <c r="BC380" s="71">
        <v>0</v>
      </c>
      <c r="BD380" s="71">
        <v>0</v>
      </c>
      <c r="BE380" s="71">
        <v>0</v>
      </c>
      <c r="BF380" s="71"/>
      <c r="BG380" s="72"/>
      <c r="BH380" s="71">
        <v>0</v>
      </c>
      <c r="BI380" s="71">
        <v>0</v>
      </c>
      <c r="BJ380" s="71">
        <v>143.71600000000001</v>
      </c>
      <c r="BK380" s="71">
        <v>0</v>
      </c>
      <c r="BL380" s="71">
        <v>51.699000000000005</v>
      </c>
      <c r="BM380" s="71">
        <v>0</v>
      </c>
      <c r="BN380" s="72"/>
      <c r="BO380" s="71">
        <v>0</v>
      </c>
      <c r="BP380" s="71">
        <v>0</v>
      </c>
      <c r="BQ380" s="71">
        <v>18</v>
      </c>
      <c r="BR380" s="71">
        <v>0</v>
      </c>
      <c r="BS380" s="71">
        <v>4</v>
      </c>
      <c r="BT380" s="71">
        <v>0</v>
      </c>
      <c r="BU380"/>
      <c r="BV380" s="70">
        <v>187.65100000000001</v>
      </c>
      <c r="BW380" s="70">
        <v>0</v>
      </c>
      <c r="BX380" s="70">
        <v>7.7640000000000002</v>
      </c>
      <c r="BY380" s="70">
        <v>0</v>
      </c>
      <c r="BZ380" s="70">
        <v>0</v>
      </c>
      <c r="CA380" s="70">
        <v>0</v>
      </c>
      <c r="CB380" s="70">
        <v>0</v>
      </c>
      <c r="CC380" s="70">
        <v>0</v>
      </c>
      <c r="CD380" s="70">
        <v>0</v>
      </c>
    </row>
    <row r="381" spans="1:82">
      <c r="A381" s="70" t="s">
        <v>2084</v>
      </c>
      <c r="B381" s="70">
        <v>152</v>
      </c>
      <c r="C381" s="70">
        <v>16</v>
      </c>
      <c r="D381" s="70">
        <v>9</v>
      </c>
      <c r="E381" s="70">
        <v>2019</v>
      </c>
      <c r="F381" s="70" t="s">
        <v>158</v>
      </c>
      <c r="G381" s="70" t="s">
        <v>2068</v>
      </c>
      <c r="H381" s="70" t="s">
        <v>2069</v>
      </c>
      <c r="I381" s="148"/>
      <c r="J381" s="71">
        <v>132.67987949385227</v>
      </c>
      <c r="K381" s="71">
        <v>3.0343734009607308</v>
      </c>
      <c r="L381" s="71">
        <v>0.96670381851762444</v>
      </c>
      <c r="M381" s="71">
        <v>71.681046373911158</v>
      </c>
      <c r="N381" s="71">
        <v>76.034599451454824</v>
      </c>
      <c r="O381" s="71">
        <v>61.410358818281495</v>
      </c>
      <c r="P381" s="71">
        <v>44.966364204842762</v>
      </c>
      <c r="Q381" s="71">
        <v>3.5778968189400899</v>
      </c>
      <c r="R381" s="71">
        <v>0</v>
      </c>
      <c r="S381" s="71">
        <v>1.0947025619999999</v>
      </c>
      <c r="T381" s="72"/>
      <c r="U381" s="71">
        <v>17493899</v>
      </c>
      <c r="V381" s="71">
        <v>1466</v>
      </c>
      <c r="W381" s="71">
        <v>41</v>
      </c>
      <c r="X381" s="71">
        <v>17567</v>
      </c>
      <c r="Y381" s="71">
        <v>24636</v>
      </c>
      <c r="Z381" s="71">
        <v>38447</v>
      </c>
      <c r="AA381" s="71">
        <v>9337</v>
      </c>
      <c r="AB381" s="71">
        <v>57979</v>
      </c>
      <c r="AC381" s="71">
        <v>0</v>
      </c>
      <c r="AD381" s="71">
        <v>1.0947025619999999</v>
      </c>
      <c r="AE381" s="72"/>
      <c r="AF381" s="71">
        <v>166602270.35814381</v>
      </c>
      <c r="AG381" s="71">
        <v>2295981.1567019871</v>
      </c>
      <c r="AH381" s="71">
        <v>221047.91743294281</v>
      </c>
      <c r="AI381" s="71">
        <v>119897308.4111843</v>
      </c>
      <c r="AJ381" s="71">
        <v>113865616.8105012</v>
      </c>
      <c r="AK381" s="71">
        <v>0</v>
      </c>
      <c r="AL381" s="71">
        <v>0</v>
      </c>
      <c r="AM381" s="71">
        <v>7896303.3343216823</v>
      </c>
      <c r="AN381" s="71">
        <v>0</v>
      </c>
      <c r="AO381" s="71">
        <v>0</v>
      </c>
      <c r="AP381" s="71">
        <v>410778527.9882859</v>
      </c>
      <c r="AQ381" s="72"/>
      <c r="AR381" s="71">
        <v>1890</v>
      </c>
      <c r="AS381" s="71">
        <v>769</v>
      </c>
      <c r="AT381" s="71">
        <v>0</v>
      </c>
      <c r="AU381" s="71">
        <v>0</v>
      </c>
      <c r="AV381" s="71">
        <v>0</v>
      </c>
      <c r="AW381" s="71">
        <v>0</v>
      </c>
      <c r="AX381" s="71"/>
      <c r="AY381" s="72"/>
      <c r="AZ381" s="71">
        <v>8516.2999999999975</v>
      </c>
      <c r="BA381" s="71">
        <v>46631.300000000017</v>
      </c>
      <c r="BB381" s="71">
        <v>0</v>
      </c>
      <c r="BC381" s="71">
        <v>0</v>
      </c>
      <c r="BD381" s="71">
        <v>0</v>
      </c>
      <c r="BE381" s="71">
        <v>0</v>
      </c>
      <c r="BF381" s="71"/>
      <c r="BG381" s="72"/>
      <c r="BH381" s="71">
        <v>0</v>
      </c>
      <c r="BI381" s="71">
        <v>0</v>
      </c>
      <c r="BJ381" s="71">
        <v>147.96600000000001</v>
      </c>
      <c r="BK381" s="71">
        <v>0</v>
      </c>
      <c r="BL381" s="71">
        <v>46.335999999999999</v>
      </c>
      <c r="BM381" s="71">
        <v>0</v>
      </c>
      <c r="BN381" s="72"/>
      <c r="BO381" s="71">
        <v>0</v>
      </c>
      <c r="BP381" s="71">
        <v>0</v>
      </c>
      <c r="BQ381" s="71">
        <v>20</v>
      </c>
      <c r="BR381" s="71">
        <v>0</v>
      </c>
      <c r="BS381" s="71">
        <v>4</v>
      </c>
      <c r="BT381" s="71">
        <v>0</v>
      </c>
      <c r="BU381"/>
      <c r="BV381" s="70">
        <v>186.53800000000001</v>
      </c>
      <c r="BW381" s="70">
        <v>0</v>
      </c>
      <c r="BX381" s="70">
        <v>7.7640000000000002</v>
      </c>
      <c r="BY381" s="70">
        <v>0</v>
      </c>
      <c r="BZ381" s="70">
        <v>0</v>
      </c>
      <c r="CA381" s="70">
        <v>0</v>
      </c>
      <c r="CB381" s="70">
        <v>0</v>
      </c>
      <c r="CC381" s="70">
        <v>0</v>
      </c>
      <c r="CD381" s="70">
        <v>0</v>
      </c>
    </row>
    <row r="382" spans="1:82">
      <c r="A382" s="70" t="s">
        <v>2085</v>
      </c>
      <c r="B382" s="70">
        <v>153</v>
      </c>
      <c r="C382" s="70">
        <v>17</v>
      </c>
      <c r="D382" s="70">
        <v>9</v>
      </c>
      <c r="E382" s="70">
        <v>2020</v>
      </c>
      <c r="F382" s="70" t="s">
        <v>159</v>
      </c>
      <c r="G382" s="70" t="s">
        <v>2068</v>
      </c>
      <c r="H382" s="70" t="s">
        <v>2069</v>
      </c>
      <c r="I382" s="148"/>
      <c r="J382" s="71">
        <v>143.38254147473529</v>
      </c>
      <c r="K382" s="71">
        <v>3.2539300927464669</v>
      </c>
      <c r="L382" s="71">
        <v>1.0591468962921751</v>
      </c>
      <c r="M382" s="71">
        <v>61.334924567403135</v>
      </c>
      <c r="N382" s="71">
        <v>73.981418635171309</v>
      </c>
      <c r="O382" s="71">
        <v>53.609634953177995</v>
      </c>
      <c r="P382" s="71">
        <v>41.961216489170297</v>
      </c>
      <c r="Q382" s="71">
        <v>3.3780956864177099</v>
      </c>
      <c r="R382" s="71">
        <v>0</v>
      </c>
      <c r="S382" s="71">
        <v>8.4348361403399998</v>
      </c>
      <c r="T382" s="72"/>
      <c r="U382" s="71">
        <v>18149181</v>
      </c>
      <c r="V382" s="71">
        <v>1426</v>
      </c>
      <c r="W382" s="71">
        <v>53</v>
      </c>
      <c r="X382" s="71">
        <v>17105</v>
      </c>
      <c r="Y382" s="71">
        <v>24702</v>
      </c>
      <c r="Z382" s="71">
        <v>38308</v>
      </c>
      <c r="AA382" s="71">
        <v>9261</v>
      </c>
      <c r="AB382" s="71">
        <v>57294</v>
      </c>
      <c r="AC382" s="71">
        <v>0</v>
      </c>
      <c r="AD382" s="71">
        <v>8.4348361403399998</v>
      </c>
      <c r="AE382" s="72"/>
      <c r="AF382" s="71">
        <v>180025420.64954251</v>
      </c>
      <c r="AG382" s="71">
        <v>2401101.5960282912</v>
      </c>
      <c r="AH382" s="71">
        <v>257093.61158602312</v>
      </c>
      <c r="AI382" s="71">
        <v>108282149.45727187</v>
      </c>
      <c r="AJ382" s="71">
        <v>133616754.78098559</v>
      </c>
      <c r="AK382" s="71"/>
      <c r="AL382" s="71"/>
      <c r="AM382" s="71">
        <v>7477503.5496165445</v>
      </c>
      <c r="AN382" s="71"/>
      <c r="AO382" s="71"/>
      <c r="AP382" s="71">
        <v>432060023.6450308</v>
      </c>
      <c r="AQ382" s="72"/>
      <c r="AR382" s="71">
        <v>2002</v>
      </c>
      <c r="AS382" s="71">
        <v>811</v>
      </c>
      <c r="AT382" s="71">
        <v>0</v>
      </c>
      <c r="AU382" s="71">
        <v>0</v>
      </c>
      <c r="AV382" s="71">
        <v>0</v>
      </c>
      <c r="AW382" s="71">
        <v>0</v>
      </c>
      <c r="AX382" s="71"/>
      <c r="AY382" s="72"/>
      <c r="AZ382" s="71">
        <v>9222.099999999984</v>
      </c>
      <c r="BA382" s="71">
        <v>52104.600000000042</v>
      </c>
      <c r="BB382" s="71">
        <v>0</v>
      </c>
      <c r="BC382" s="71">
        <v>0</v>
      </c>
      <c r="BD382" s="71">
        <v>0</v>
      </c>
      <c r="BE382" s="71">
        <v>0</v>
      </c>
      <c r="BF382" s="71"/>
      <c r="BG382" s="72"/>
      <c r="BH382" s="71">
        <v>0</v>
      </c>
      <c r="BI382" s="71">
        <v>0</v>
      </c>
      <c r="BJ382" s="71">
        <v>130.339</v>
      </c>
      <c r="BK382" s="71">
        <v>0</v>
      </c>
      <c r="BL382" s="71">
        <v>44.474000000000004</v>
      </c>
      <c r="BM382" s="71">
        <v>0</v>
      </c>
      <c r="BN382" s="72"/>
      <c r="BO382" s="71">
        <v>0</v>
      </c>
      <c r="BP382" s="71">
        <v>0</v>
      </c>
      <c r="BQ382" s="71">
        <v>20</v>
      </c>
      <c r="BR382" s="71">
        <v>0</v>
      </c>
      <c r="BS382" s="71">
        <v>4</v>
      </c>
      <c r="BT382" s="71">
        <v>0</v>
      </c>
      <c r="BU382"/>
      <c r="BV382" s="70">
        <v>167.04900000000001</v>
      </c>
      <c r="BW382" s="70">
        <v>0</v>
      </c>
      <c r="BX382" s="70">
        <v>7.7640000000000002</v>
      </c>
      <c r="BY382" s="70">
        <v>0</v>
      </c>
      <c r="BZ382" s="70">
        <v>0</v>
      </c>
      <c r="CA382" s="70">
        <v>0</v>
      </c>
      <c r="CB382" s="70">
        <v>0</v>
      </c>
      <c r="CC382" s="70">
        <v>0</v>
      </c>
      <c r="CD382" s="70">
        <v>0</v>
      </c>
    </row>
    <row r="383" spans="1:82">
      <c r="A383" s="70" t="s">
        <v>2086</v>
      </c>
      <c r="B383" s="70">
        <v>153</v>
      </c>
      <c r="C383" s="70">
        <v>18</v>
      </c>
      <c r="D383" s="70">
        <v>9</v>
      </c>
      <c r="E383" s="70">
        <v>2021</v>
      </c>
      <c r="F383" s="70" t="s">
        <v>160</v>
      </c>
      <c r="G383" s="70" t="s">
        <v>2068</v>
      </c>
      <c r="H383" s="70" t="s">
        <v>2069</v>
      </c>
      <c r="I383" s="148"/>
      <c r="J383" s="71">
        <v>139.38370341110752</v>
      </c>
      <c r="K383" s="71">
        <v>3.5477010811056213</v>
      </c>
      <c r="L383" s="71">
        <v>1.1926016198073022</v>
      </c>
      <c r="M383" s="71">
        <v>70.042762009198455</v>
      </c>
      <c r="N383" s="71">
        <v>76.628284619439171</v>
      </c>
      <c r="O383" s="71">
        <v>51.932573845532623</v>
      </c>
      <c r="P383" s="71">
        <v>43.009021249468276</v>
      </c>
      <c r="Q383" s="71">
        <v>3.3016157620028102</v>
      </c>
      <c r="R383" s="71">
        <v>0</v>
      </c>
      <c r="S383" s="71">
        <v>8.613085593600001</v>
      </c>
      <c r="T383" s="72"/>
      <c r="U383" s="71">
        <v>18947960</v>
      </c>
      <c r="V383" s="71">
        <v>1426</v>
      </c>
      <c r="W383" s="71">
        <v>53</v>
      </c>
      <c r="X383" s="71">
        <v>17105</v>
      </c>
      <c r="Y383" s="71">
        <v>24650</v>
      </c>
      <c r="Z383" s="71">
        <v>38210</v>
      </c>
      <c r="AA383" s="71">
        <v>9256</v>
      </c>
      <c r="AB383" s="71">
        <v>56547</v>
      </c>
      <c r="AC383" s="71">
        <v>0</v>
      </c>
      <c r="AD383" s="71">
        <v>8.613085593600001</v>
      </c>
      <c r="AE383" s="72"/>
      <c r="AF383" s="71">
        <v>169942792.51888847</v>
      </c>
      <c r="AG383" s="71">
        <v>2447972.9327295101</v>
      </c>
      <c r="AH383" s="71">
        <v>276612.45385194587</v>
      </c>
      <c r="AI383" s="71">
        <v>107504383.93822806</v>
      </c>
      <c r="AJ383" s="71">
        <v>129031843.61668789</v>
      </c>
      <c r="AK383" s="71">
        <v>0</v>
      </c>
      <c r="AL383" s="71">
        <v>0</v>
      </c>
      <c r="AM383" s="71">
        <v>7422579.0638678316</v>
      </c>
      <c r="AN383" s="71">
        <v>0</v>
      </c>
      <c r="AO383" s="71">
        <v>0</v>
      </c>
      <c r="AP383" s="71">
        <v>416626184.52425367</v>
      </c>
      <c r="AQ383" s="72"/>
      <c r="AR383" s="71">
        <v>2137</v>
      </c>
      <c r="AS383" s="71">
        <v>831</v>
      </c>
      <c r="AT383" s="71">
        <v>0</v>
      </c>
      <c r="AU383" s="71">
        <v>0</v>
      </c>
      <c r="AV383" s="71">
        <v>0</v>
      </c>
      <c r="AW383" s="71">
        <v>0</v>
      </c>
      <c r="AX383" s="71"/>
      <c r="AY383" s="72"/>
      <c r="AZ383" s="71">
        <v>10126.399999999971</v>
      </c>
      <c r="BA383" s="71">
        <v>54056.000000000036</v>
      </c>
      <c r="BB383" s="71">
        <v>0</v>
      </c>
      <c r="BC383" s="71">
        <v>0</v>
      </c>
      <c r="BD383" s="71">
        <v>0</v>
      </c>
      <c r="BE383" s="71">
        <v>0</v>
      </c>
      <c r="BF383" s="71"/>
      <c r="BG383" s="72"/>
      <c r="BH383" s="71">
        <v>0</v>
      </c>
      <c r="BI383" s="71">
        <v>0</v>
      </c>
      <c r="BJ383" s="71">
        <v>132.708</v>
      </c>
      <c r="BK383" s="71">
        <v>0</v>
      </c>
      <c r="BL383" s="71">
        <v>42.546999999999997</v>
      </c>
      <c r="BM383" s="71">
        <v>0</v>
      </c>
      <c r="BN383" s="72"/>
      <c r="BO383" s="71">
        <v>0</v>
      </c>
      <c r="BP383" s="71">
        <v>0</v>
      </c>
      <c r="BQ383" s="71">
        <v>20</v>
      </c>
      <c r="BR383" s="71">
        <v>0</v>
      </c>
      <c r="BS383" s="71">
        <v>4</v>
      </c>
      <c r="BT383" s="71">
        <v>0</v>
      </c>
      <c r="BU383"/>
      <c r="BV383" s="70">
        <v>168.46700000000001</v>
      </c>
      <c r="BW383" s="70">
        <v>0</v>
      </c>
      <c r="BX383" s="70">
        <v>6.7880000000000003</v>
      </c>
      <c r="BY383" s="70">
        <v>0</v>
      </c>
      <c r="BZ383" s="70">
        <v>0</v>
      </c>
      <c r="CA383" s="70">
        <v>0</v>
      </c>
      <c r="CB383" s="70">
        <v>0</v>
      </c>
      <c r="CC383" s="70">
        <v>0</v>
      </c>
      <c r="CD383" s="70">
        <v>0</v>
      </c>
    </row>
    <row r="384" spans="1:82">
      <c r="A384" s="70" t="s">
        <v>2087</v>
      </c>
      <c r="B384" s="70">
        <v>153</v>
      </c>
      <c r="C384" s="70">
        <v>19</v>
      </c>
      <c r="D384" s="70">
        <v>9</v>
      </c>
      <c r="E384" s="70">
        <v>2022</v>
      </c>
      <c r="F384" s="70" t="s">
        <v>161</v>
      </c>
      <c r="G384" s="70" t="s">
        <v>2068</v>
      </c>
      <c r="H384" s="70" t="s">
        <v>2069</v>
      </c>
      <c r="I384" s="148"/>
      <c r="J384" s="71">
        <v>136.46280695743206</v>
      </c>
      <c r="K384" s="71">
        <v>3.3828112784577491</v>
      </c>
      <c r="L384" s="71">
        <v>1.0120670865128061</v>
      </c>
      <c r="M384" s="71">
        <v>63.29666946192598</v>
      </c>
      <c r="N384" s="71">
        <v>81.629860974482071</v>
      </c>
      <c r="O384" s="71">
        <v>54.789837336314505</v>
      </c>
      <c r="P384" s="71">
        <v>42.248797535567043</v>
      </c>
      <c r="Q384" s="71">
        <v>3.2874097452805997</v>
      </c>
      <c r="R384" s="71">
        <v>0</v>
      </c>
      <c r="S384" s="71">
        <v>10.038639485999999</v>
      </c>
      <c r="T384" s="72"/>
      <c r="U384" s="71">
        <v>20927595</v>
      </c>
      <c r="V384" s="71">
        <v>1426</v>
      </c>
      <c r="W384" s="71">
        <v>53</v>
      </c>
      <c r="X384" s="71">
        <v>17105</v>
      </c>
      <c r="Y384" s="71">
        <v>24741</v>
      </c>
      <c r="Z384" s="71">
        <v>38301</v>
      </c>
      <c r="AA384" s="71">
        <v>9231</v>
      </c>
      <c r="AB384" s="71">
        <v>55842</v>
      </c>
      <c r="AC384" s="71">
        <v>0</v>
      </c>
      <c r="AD384" s="71">
        <v>10.038639485999999</v>
      </c>
      <c r="AE384" s="72"/>
      <c r="AF384" s="71">
        <v>166536149.91091955</v>
      </c>
      <c r="AG384" s="71">
        <v>2482581.3622853616</v>
      </c>
      <c r="AH384" s="71">
        <v>292348.0351477036</v>
      </c>
      <c r="AI384" s="71">
        <v>103649111.73279993</v>
      </c>
      <c r="AJ384" s="71">
        <v>138831227.92120919</v>
      </c>
      <c r="AK384" s="71">
        <v>0</v>
      </c>
      <c r="AL384" s="71">
        <v>0</v>
      </c>
      <c r="AM384" s="71">
        <v>7210726.3742821468</v>
      </c>
      <c r="AN384" s="71">
        <v>0</v>
      </c>
      <c r="AO384" s="71">
        <v>0</v>
      </c>
      <c r="AP384" s="71">
        <v>419002145.33664382</v>
      </c>
      <c r="AQ384" s="72"/>
      <c r="AR384" s="71">
        <v>2281</v>
      </c>
      <c r="AS384" s="71">
        <v>843</v>
      </c>
      <c r="AT384" s="71">
        <v>0</v>
      </c>
      <c r="AU384" s="71">
        <v>0</v>
      </c>
      <c r="AV384" s="71">
        <v>0</v>
      </c>
      <c r="AW384" s="71">
        <v>1</v>
      </c>
      <c r="AX384" s="71"/>
      <c r="AY384" s="72"/>
      <c r="AZ384" s="71">
        <v>11015.499999999962</v>
      </c>
      <c r="BA384" s="71">
        <v>55967.100000000042</v>
      </c>
      <c r="BB384" s="71">
        <v>0</v>
      </c>
      <c r="BC384" s="71">
        <v>0</v>
      </c>
      <c r="BD384" s="71">
        <v>0</v>
      </c>
      <c r="BE384" s="71">
        <v>7100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2088</v>
      </c>
      <c r="B385" s="70">
        <v>153</v>
      </c>
      <c r="C385" s="70">
        <v>20</v>
      </c>
      <c r="D385" s="70">
        <v>9</v>
      </c>
      <c r="E385" s="70">
        <v>2023</v>
      </c>
      <c r="F385" s="70" t="s">
        <v>1539</v>
      </c>
      <c r="G385" s="70" t="s">
        <v>2068</v>
      </c>
      <c r="H385" s="70" t="s">
        <v>2069</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2400</v>
      </c>
      <c r="AS385" s="71">
        <v>846</v>
      </c>
      <c r="AT385" s="71">
        <v>0</v>
      </c>
      <c r="AU385" s="71">
        <v>0</v>
      </c>
      <c r="AV385" s="71">
        <v>0</v>
      </c>
      <c r="AW385" s="71">
        <v>1</v>
      </c>
      <c r="AX385" s="71"/>
      <c r="AY385" s="72"/>
      <c r="AZ385" s="71">
        <v>11736.899999999951</v>
      </c>
      <c r="BA385" s="71">
        <v>58166.100000000042</v>
      </c>
      <c r="BB385" s="71">
        <v>0</v>
      </c>
      <c r="BC385" s="71">
        <v>0</v>
      </c>
      <c r="BD385" s="71">
        <v>0</v>
      </c>
      <c r="BE385" s="71">
        <v>7100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2089</v>
      </c>
      <c r="B386" s="70">
        <v>153</v>
      </c>
      <c r="C386" s="70">
        <v>21</v>
      </c>
      <c r="D386" s="70">
        <v>9</v>
      </c>
      <c r="E386" s="70">
        <v>2024</v>
      </c>
      <c r="F386" s="70" t="s">
        <v>1554</v>
      </c>
      <c r="G386" s="1064" t="s">
        <v>2068</v>
      </c>
      <c r="H386" s="70" t="s">
        <v>2069</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2090</v>
      </c>
      <c r="B387" s="70">
        <v>18</v>
      </c>
      <c r="C387" s="70">
        <v>1</v>
      </c>
      <c r="D387" s="70">
        <v>2</v>
      </c>
      <c r="E387" s="70">
        <v>1990</v>
      </c>
      <c r="F387" s="70" t="s">
        <v>787</v>
      </c>
      <c r="G387" s="1064" t="s">
        <v>2091</v>
      </c>
      <c r="H387" s="70" t="s">
        <v>2092</v>
      </c>
      <c r="I387" s="148"/>
      <c r="J387" s="71">
        <v>1304.329585408502</v>
      </c>
      <c r="K387" s="71">
        <v>13.18962277311701</v>
      </c>
      <c r="L387" s="71">
        <v>3.5851211902018099</v>
      </c>
      <c r="M387" s="71">
        <v>57.579803139009897</v>
      </c>
      <c r="N387" s="71">
        <v>87.288349790800112</v>
      </c>
      <c r="O387" s="71">
        <v>52.71184926145942</v>
      </c>
      <c r="P387" s="71">
        <v>57.917452626040671</v>
      </c>
      <c r="Q387" s="71">
        <v>4.5106711889992601</v>
      </c>
      <c r="R387" s="71">
        <v>247.7734961502444</v>
      </c>
      <c r="S387" s="71">
        <v>4.4992702978850669</v>
      </c>
      <c r="T387" s="72"/>
      <c r="U387" s="71">
        <v>23526270</v>
      </c>
      <c r="V387" s="71">
        <v>2942</v>
      </c>
      <c r="W387" s="71">
        <v>39</v>
      </c>
      <c r="X387" s="71">
        <v>17665</v>
      </c>
      <c r="Y387" s="71">
        <v>23444</v>
      </c>
      <c r="Z387" s="71">
        <v>21681</v>
      </c>
      <c r="AA387" s="71">
        <v>14063</v>
      </c>
      <c r="AB387" s="71">
        <v>73238</v>
      </c>
      <c r="AC387" s="71">
        <v>42914815.5</v>
      </c>
      <c r="AD387" s="71">
        <v>4.4992702978850669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2093</v>
      </c>
      <c r="B388" s="70">
        <v>19</v>
      </c>
      <c r="C388" s="70">
        <v>2</v>
      </c>
      <c r="D388" s="70">
        <v>2</v>
      </c>
      <c r="E388" s="70">
        <v>2005</v>
      </c>
      <c r="F388" s="70" t="s">
        <v>789</v>
      </c>
      <c r="G388" s="70" t="s">
        <v>2091</v>
      </c>
      <c r="H388" s="70" t="s">
        <v>2092</v>
      </c>
      <c r="I388" s="148"/>
      <c r="J388" s="71">
        <v>1351.6668932885179</v>
      </c>
      <c r="K388" s="71">
        <v>6.867972700006729</v>
      </c>
      <c r="L388" s="71">
        <v>5.0475045957721774</v>
      </c>
      <c r="M388" s="71">
        <v>93.204162354954107</v>
      </c>
      <c r="N388" s="71">
        <v>147.09554166731121</v>
      </c>
      <c r="O388" s="71">
        <v>77.003390578279109</v>
      </c>
      <c r="P388" s="71">
        <v>48.838379990028351</v>
      </c>
      <c r="Q388" s="71">
        <v>4.0137734988377503</v>
      </c>
      <c r="R388" s="71">
        <v>262.03967635586753</v>
      </c>
      <c r="S388" s="71">
        <v>5.3740166720000007</v>
      </c>
      <c r="T388" s="72"/>
      <c r="U388" s="71">
        <v>27567193</v>
      </c>
      <c r="V388" s="71">
        <v>1921</v>
      </c>
      <c r="W388" s="71">
        <v>62</v>
      </c>
      <c r="X388" s="71">
        <v>13626</v>
      </c>
      <c r="Y388" s="71">
        <v>27184</v>
      </c>
      <c r="Z388" s="71">
        <v>36651</v>
      </c>
      <c r="AA388" s="71">
        <v>9712</v>
      </c>
      <c r="AB388" s="71">
        <v>68129</v>
      </c>
      <c r="AC388" s="71">
        <v>46336291</v>
      </c>
      <c r="AD388" s="71">
        <v>5.3740166720000007</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2094</v>
      </c>
      <c r="B389" s="70">
        <v>20</v>
      </c>
      <c r="C389" s="70">
        <v>3</v>
      </c>
      <c r="D389" s="70">
        <v>2</v>
      </c>
      <c r="E389" s="70">
        <v>2006</v>
      </c>
      <c r="F389" s="70" t="s">
        <v>790</v>
      </c>
      <c r="G389" s="70" t="s">
        <v>2091</v>
      </c>
      <c r="H389" s="70" t="s">
        <v>2092</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2095</v>
      </c>
      <c r="B390" s="70">
        <v>21</v>
      </c>
      <c r="C390" s="70">
        <v>4</v>
      </c>
      <c r="D390" s="70">
        <v>2</v>
      </c>
      <c r="E390" s="70">
        <v>2007</v>
      </c>
      <c r="F390" s="70" t="s">
        <v>791</v>
      </c>
      <c r="G390" s="70" t="s">
        <v>2091</v>
      </c>
      <c r="H390" s="70" t="s">
        <v>2092</v>
      </c>
      <c r="I390" s="148"/>
      <c r="J390" s="71">
        <v>1623.26684559313</v>
      </c>
      <c r="K390" s="71">
        <v>6.1888913763595568</v>
      </c>
      <c r="L390" s="71">
        <v>1.7058547556939849</v>
      </c>
      <c r="M390" s="71">
        <v>100.11246386155111</v>
      </c>
      <c r="N390" s="71">
        <v>133.14444193948009</v>
      </c>
      <c r="O390" s="71">
        <v>74.558710908669539</v>
      </c>
      <c r="P390" s="71">
        <v>47.664084164559583</v>
      </c>
      <c r="Q390" s="71">
        <v>4.1626044239734901</v>
      </c>
      <c r="R390" s="71">
        <v>263.77091304125969</v>
      </c>
      <c r="S390" s="71">
        <v>5.1253492466399999</v>
      </c>
      <c r="T390" s="72"/>
      <c r="U390" s="71">
        <v>35941593</v>
      </c>
      <c r="V390" s="71">
        <v>1800</v>
      </c>
      <c r="W390" s="71">
        <v>33</v>
      </c>
      <c r="X390" s="71">
        <v>16370</v>
      </c>
      <c r="Y390" s="71">
        <v>27513</v>
      </c>
      <c r="Z390" s="71">
        <v>36891</v>
      </c>
      <c r="AA390" s="71">
        <v>9334</v>
      </c>
      <c r="AB390" s="71">
        <v>66919</v>
      </c>
      <c r="AC390" s="71">
        <v>47980715.5</v>
      </c>
      <c r="AD390" s="71">
        <v>5.1253492466399999</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2096</v>
      </c>
      <c r="B391" s="70">
        <v>22</v>
      </c>
      <c r="C391" s="70">
        <v>5</v>
      </c>
      <c r="D391" s="70">
        <v>2</v>
      </c>
      <c r="E391" s="70">
        <v>2008</v>
      </c>
      <c r="F391" s="70" t="s">
        <v>792</v>
      </c>
      <c r="G391" s="70" t="s">
        <v>2091</v>
      </c>
      <c r="H391" s="70" t="s">
        <v>2092</v>
      </c>
      <c r="I391" s="148"/>
      <c r="J391" s="71">
        <v>1443.1731210942589</v>
      </c>
      <c r="K391" s="71">
        <v>4.6967858503227324</v>
      </c>
      <c r="L391" s="71">
        <v>1.53728428283271</v>
      </c>
      <c r="M391" s="71">
        <v>102.0328133289228</v>
      </c>
      <c r="N391" s="71">
        <v>135.60907456814709</v>
      </c>
      <c r="O391" s="71">
        <v>72.505027674432839</v>
      </c>
      <c r="P391" s="71">
        <v>46.365197527108897</v>
      </c>
      <c r="Q391" s="71">
        <v>4.0677688728201504</v>
      </c>
      <c r="R391" s="71">
        <v>240.83647529132301</v>
      </c>
      <c r="S391" s="71">
        <v>5.1507300518400001</v>
      </c>
      <c r="T391" s="72"/>
      <c r="U391" s="71">
        <v>36671323</v>
      </c>
      <c r="V391" s="71">
        <v>1800</v>
      </c>
      <c r="W391" s="71">
        <v>33</v>
      </c>
      <c r="X391" s="71">
        <v>16370</v>
      </c>
      <c r="Y391" s="71">
        <v>27754</v>
      </c>
      <c r="Z391" s="71">
        <v>37134</v>
      </c>
      <c r="AA391" s="71">
        <v>9090</v>
      </c>
      <c r="AB391" s="71">
        <v>66470</v>
      </c>
      <c r="AC391" s="71">
        <v>45490696.5</v>
      </c>
      <c r="AD391" s="71">
        <v>5.1507300518400001</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2097</v>
      </c>
      <c r="B392" s="70">
        <v>23</v>
      </c>
      <c r="C392" s="70">
        <v>6</v>
      </c>
      <c r="D392" s="70">
        <v>2</v>
      </c>
      <c r="E392" s="70">
        <v>2009</v>
      </c>
      <c r="F392" s="70" t="s">
        <v>176</v>
      </c>
      <c r="G392" s="70" t="s">
        <v>2091</v>
      </c>
      <c r="H392" s="70" t="s">
        <v>2092</v>
      </c>
      <c r="I392" s="148"/>
      <c r="J392" s="71">
        <v>1806.4762239473539</v>
      </c>
      <c r="K392" s="71">
        <v>5.2177654911489757</v>
      </c>
      <c r="L392" s="71">
        <v>2.8189310749929422</v>
      </c>
      <c r="M392" s="71">
        <v>102.5283401347305</v>
      </c>
      <c r="N392" s="71">
        <v>125.44025791790919</v>
      </c>
      <c r="O392" s="71">
        <v>73.810479221298181</v>
      </c>
      <c r="P392" s="71">
        <v>44.383225294559359</v>
      </c>
      <c r="Q392" s="71">
        <v>3.8385895609899601</v>
      </c>
      <c r="R392" s="71">
        <v>209.25199121226359</v>
      </c>
      <c r="S392" s="71">
        <v>7.681775823749998</v>
      </c>
      <c r="T392" s="72"/>
      <c r="U392" s="71">
        <v>38991106</v>
      </c>
      <c r="V392" s="71">
        <v>2050</v>
      </c>
      <c r="W392" s="71">
        <v>88</v>
      </c>
      <c r="X392" s="71">
        <v>18622</v>
      </c>
      <c r="Y392" s="71">
        <v>27882</v>
      </c>
      <c r="Z392" s="71">
        <v>37313</v>
      </c>
      <c r="AA392" s="71">
        <v>8933</v>
      </c>
      <c r="AB392" s="71">
        <v>65845</v>
      </c>
      <c r="AC392" s="71">
        <v>38559632</v>
      </c>
      <c r="AD392" s="71">
        <v>7.681775823749998</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529.82799999999997</v>
      </c>
      <c r="BK392" s="71">
        <v>0</v>
      </c>
      <c r="BL392" s="71">
        <v>21.9</v>
      </c>
      <c r="BM392" s="71">
        <v>0</v>
      </c>
      <c r="BN392" s="72"/>
      <c r="BO392" s="71">
        <v>0</v>
      </c>
      <c r="BP392" s="71">
        <v>0</v>
      </c>
      <c r="BQ392" s="71">
        <v>8</v>
      </c>
      <c r="BR392" s="71">
        <v>0</v>
      </c>
      <c r="BS392" s="71">
        <v>1</v>
      </c>
      <c r="BT392" s="71">
        <v>0</v>
      </c>
      <c r="BU392"/>
      <c r="BV392" s="70">
        <v>551.72799999999995</v>
      </c>
      <c r="BW392" s="70">
        <v>0</v>
      </c>
      <c r="BX392" s="70">
        <v>0</v>
      </c>
      <c r="BY392" s="70">
        <v>0</v>
      </c>
      <c r="BZ392" s="70">
        <v>0</v>
      </c>
      <c r="CA392" s="70">
        <v>0</v>
      </c>
      <c r="CB392" s="70">
        <v>0</v>
      </c>
      <c r="CC392" s="70">
        <v>0</v>
      </c>
      <c r="CD392" s="70">
        <v>0</v>
      </c>
    </row>
    <row r="393" spans="1:82">
      <c r="A393" s="70" t="s">
        <v>2098</v>
      </c>
      <c r="B393" s="70">
        <v>24</v>
      </c>
      <c r="C393" s="70">
        <v>7</v>
      </c>
      <c r="D393" s="70">
        <v>2</v>
      </c>
      <c r="E393" s="70">
        <v>2010</v>
      </c>
      <c r="F393" s="70" t="s">
        <v>177</v>
      </c>
      <c r="G393" s="70" t="s">
        <v>2091</v>
      </c>
      <c r="H393" s="70" t="s">
        <v>2092</v>
      </c>
      <c r="I393" s="148"/>
      <c r="J393" s="71">
        <v>1531.5614155884939</v>
      </c>
      <c r="K393" s="71">
        <v>5.6999050028204721</v>
      </c>
      <c r="L393" s="71">
        <v>2.670681299226294</v>
      </c>
      <c r="M393" s="71">
        <v>115.8912497007955</v>
      </c>
      <c r="N393" s="71">
        <v>135.06153989417061</v>
      </c>
      <c r="O393" s="71">
        <v>73.721114386466922</v>
      </c>
      <c r="P393" s="71">
        <v>44.246099423817739</v>
      </c>
      <c r="Q393" s="71">
        <v>3.9578181072423799</v>
      </c>
      <c r="R393" s="71">
        <v>168.9906937573889</v>
      </c>
      <c r="S393" s="71">
        <v>5.775728</v>
      </c>
      <c r="T393" s="72"/>
      <c r="U393" s="71">
        <v>34448992</v>
      </c>
      <c r="V393" s="71">
        <v>2050</v>
      </c>
      <c r="W393" s="71">
        <v>88</v>
      </c>
      <c r="X393" s="71">
        <v>18622</v>
      </c>
      <c r="Y393" s="71">
        <v>27895</v>
      </c>
      <c r="Z393" s="71">
        <v>37441</v>
      </c>
      <c r="AA393" s="71">
        <v>8683</v>
      </c>
      <c r="AB393" s="71">
        <v>65054</v>
      </c>
      <c r="AC393" s="71">
        <v>29510602.5</v>
      </c>
      <c r="AD393" s="71">
        <v>5.775728</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509.60300000000001</v>
      </c>
      <c r="BK393" s="71">
        <v>0</v>
      </c>
      <c r="BL393" s="71">
        <v>26.524000000000001</v>
      </c>
      <c r="BM393" s="71">
        <v>0</v>
      </c>
      <c r="BN393" s="72"/>
      <c r="BO393" s="71">
        <v>0</v>
      </c>
      <c r="BP393" s="71">
        <v>0</v>
      </c>
      <c r="BQ393" s="71">
        <v>8</v>
      </c>
      <c r="BR393" s="71">
        <v>0</v>
      </c>
      <c r="BS393" s="71">
        <v>2</v>
      </c>
      <c r="BT393" s="71">
        <v>0</v>
      </c>
      <c r="BU393"/>
      <c r="BV393" s="70">
        <v>529.33000000000004</v>
      </c>
      <c r="BW393" s="70">
        <v>0</v>
      </c>
      <c r="BX393" s="70">
        <v>6.7969999999999997</v>
      </c>
      <c r="BY393" s="70">
        <v>0</v>
      </c>
      <c r="BZ393" s="70">
        <v>0</v>
      </c>
      <c r="CA393" s="70">
        <v>0</v>
      </c>
      <c r="CB393" s="70">
        <v>0</v>
      </c>
      <c r="CC393" s="70">
        <v>0</v>
      </c>
      <c r="CD393" s="70">
        <v>0</v>
      </c>
    </row>
    <row r="394" spans="1:82">
      <c r="A394" s="70" t="s">
        <v>2099</v>
      </c>
      <c r="B394" s="70">
        <v>25</v>
      </c>
      <c r="C394" s="70">
        <v>8</v>
      </c>
      <c r="D394" s="70">
        <v>2</v>
      </c>
      <c r="E394" s="70">
        <v>2011</v>
      </c>
      <c r="F394" s="70" t="s">
        <v>178</v>
      </c>
      <c r="G394" s="70" t="s">
        <v>2091</v>
      </c>
      <c r="H394" s="70" t="s">
        <v>2092</v>
      </c>
      <c r="I394" s="148"/>
      <c r="J394" s="71">
        <v>1425.533664863442</v>
      </c>
      <c r="K394" s="71">
        <v>6.7752296572916144</v>
      </c>
      <c r="L394" s="71">
        <v>3.5832149235810848</v>
      </c>
      <c r="M394" s="71">
        <v>110.1963572679693</v>
      </c>
      <c r="N394" s="71">
        <v>118.5316934815136</v>
      </c>
      <c r="O394" s="71">
        <v>72.450355638858852</v>
      </c>
      <c r="P394" s="71">
        <v>42.066839232380296</v>
      </c>
      <c r="Q394" s="71">
        <v>4.51666458752441</v>
      </c>
      <c r="R394" s="71">
        <v>172.36843385812131</v>
      </c>
      <c r="S394" s="71">
        <v>7.1766521364999996</v>
      </c>
      <c r="T394" s="72"/>
      <c r="U394" s="71">
        <v>32189482</v>
      </c>
      <c r="V394" s="71">
        <v>2050</v>
      </c>
      <c r="W394" s="71">
        <v>88</v>
      </c>
      <c r="X394" s="71">
        <v>18622</v>
      </c>
      <c r="Y394" s="71">
        <v>27867</v>
      </c>
      <c r="Z394" s="71">
        <v>37595</v>
      </c>
      <c r="AA394" s="71">
        <v>8501</v>
      </c>
      <c r="AB394" s="71">
        <v>64361</v>
      </c>
      <c r="AC394" s="71">
        <v>30050670</v>
      </c>
      <c r="AD394" s="71">
        <v>7.1766521364999996</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519.25300000000004</v>
      </c>
      <c r="BK394" s="71">
        <v>0</v>
      </c>
      <c r="BL394" s="71">
        <v>28.618000000000002</v>
      </c>
      <c r="BM394" s="71">
        <v>0</v>
      </c>
      <c r="BN394" s="72"/>
      <c r="BO394" s="71">
        <v>0</v>
      </c>
      <c r="BP394" s="71">
        <v>0</v>
      </c>
      <c r="BQ394" s="71">
        <v>7</v>
      </c>
      <c r="BR394" s="71">
        <v>0</v>
      </c>
      <c r="BS394" s="71">
        <v>2</v>
      </c>
      <c r="BT394" s="71">
        <v>0</v>
      </c>
      <c r="BU394"/>
      <c r="BV394" s="70">
        <v>541.91600000000005</v>
      </c>
      <c r="BW394" s="70">
        <v>0</v>
      </c>
      <c r="BX394" s="70">
        <v>5.9550000000000001</v>
      </c>
      <c r="BY394" s="70">
        <v>0</v>
      </c>
      <c r="BZ394" s="70">
        <v>0</v>
      </c>
      <c r="CA394" s="70">
        <v>0</v>
      </c>
      <c r="CB394" s="70">
        <v>0</v>
      </c>
      <c r="CC394" s="70">
        <v>0</v>
      </c>
      <c r="CD394" s="70">
        <v>0</v>
      </c>
    </row>
    <row r="395" spans="1:82">
      <c r="A395" s="70" t="s">
        <v>2100</v>
      </c>
      <c r="B395" s="70">
        <v>26</v>
      </c>
      <c r="C395" s="70">
        <v>9</v>
      </c>
      <c r="D395" s="70">
        <v>2</v>
      </c>
      <c r="E395" s="70">
        <v>2012</v>
      </c>
      <c r="F395" s="70" t="s">
        <v>179</v>
      </c>
      <c r="G395" s="70" t="s">
        <v>2091</v>
      </c>
      <c r="H395" s="70" t="s">
        <v>2092</v>
      </c>
      <c r="I395" s="148"/>
      <c r="J395" s="71">
        <v>1459.601332283914</v>
      </c>
      <c r="K395" s="71">
        <v>6.128192787318433</v>
      </c>
      <c r="L395" s="71">
        <v>3.5556906140424429</v>
      </c>
      <c r="M395" s="71">
        <v>106.4541382552972</v>
      </c>
      <c r="N395" s="71">
        <v>132.41417539776481</v>
      </c>
      <c r="O395" s="71">
        <v>72.478676974743522</v>
      </c>
      <c r="P395" s="71">
        <v>41.211324052692348</v>
      </c>
      <c r="Q395" s="71">
        <v>4.8886610537894102</v>
      </c>
      <c r="R395" s="71">
        <v>155.93002783847419</v>
      </c>
      <c r="S395" s="71">
        <v>7.4036189561600008</v>
      </c>
      <c r="T395" s="72"/>
      <c r="U395" s="71">
        <v>32734334</v>
      </c>
      <c r="V395" s="71">
        <v>2050</v>
      </c>
      <c r="W395" s="71">
        <v>88</v>
      </c>
      <c r="X395" s="71">
        <v>18622</v>
      </c>
      <c r="Y395" s="71">
        <v>28123</v>
      </c>
      <c r="Z395" s="71">
        <v>37908</v>
      </c>
      <c r="AA395" s="71">
        <v>8281</v>
      </c>
      <c r="AB395" s="71">
        <v>64117</v>
      </c>
      <c r="AC395" s="71">
        <v>26480694</v>
      </c>
      <c r="AD395" s="71">
        <v>7.4036189561600008</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503.35</v>
      </c>
      <c r="BK395" s="71">
        <v>0</v>
      </c>
      <c r="BL395" s="71">
        <v>31.294999999999998</v>
      </c>
      <c r="BM395" s="71">
        <v>0</v>
      </c>
      <c r="BN395" s="72"/>
      <c r="BO395" s="71">
        <v>0</v>
      </c>
      <c r="BP395" s="71">
        <v>0</v>
      </c>
      <c r="BQ395" s="71">
        <v>8</v>
      </c>
      <c r="BR395" s="71">
        <v>0</v>
      </c>
      <c r="BS395" s="71">
        <v>2</v>
      </c>
      <c r="BT395" s="71">
        <v>0</v>
      </c>
      <c r="BU395"/>
      <c r="BV395" s="70">
        <v>525.13699999999994</v>
      </c>
      <c r="BW395" s="70">
        <v>0</v>
      </c>
      <c r="BX395" s="70">
        <v>6.1479999999999997</v>
      </c>
      <c r="BY395" s="70">
        <v>0</v>
      </c>
      <c r="BZ395" s="70">
        <v>3.36</v>
      </c>
      <c r="CA395" s="70">
        <v>0</v>
      </c>
      <c r="CB395" s="70">
        <v>0</v>
      </c>
      <c r="CC395" s="70">
        <v>0</v>
      </c>
      <c r="CD395" s="70">
        <v>0</v>
      </c>
    </row>
    <row r="396" spans="1:82">
      <c r="A396" s="70" t="s">
        <v>2101</v>
      </c>
      <c r="B396" s="70">
        <v>27</v>
      </c>
      <c r="C396" s="70">
        <v>10</v>
      </c>
      <c r="D396" s="70">
        <v>2</v>
      </c>
      <c r="E396" s="70">
        <v>2013</v>
      </c>
      <c r="F396" s="70" t="s">
        <v>180</v>
      </c>
      <c r="G396" s="70" t="s">
        <v>2091</v>
      </c>
      <c r="H396" s="70" t="s">
        <v>2092</v>
      </c>
      <c r="I396" s="148"/>
      <c r="J396" s="71">
        <v>1274.863309130435</v>
      </c>
      <c r="K396" s="71">
        <v>5.1376171833661539</v>
      </c>
      <c r="L396" s="71">
        <v>3.30233946687324</v>
      </c>
      <c r="M396" s="71">
        <v>105.2096381147541</v>
      </c>
      <c r="N396" s="71">
        <v>132.52508213588081</v>
      </c>
      <c r="O396" s="71">
        <v>69.761636683273281</v>
      </c>
      <c r="P396" s="71">
        <v>40.75217885844085</v>
      </c>
      <c r="Q396" s="71">
        <v>4.9224013119420196</v>
      </c>
      <c r="R396" s="71">
        <v>135.31091949146651</v>
      </c>
      <c r="S396" s="71">
        <v>5.666057061760001</v>
      </c>
      <c r="T396" s="72"/>
      <c r="U396" s="71">
        <v>27352327</v>
      </c>
      <c r="V396" s="71">
        <v>2050</v>
      </c>
      <c r="W396" s="71">
        <v>88</v>
      </c>
      <c r="X396" s="71">
        <v>18622</v>
      </c>
      <c r="Y396" s="71">
        <v>28036</v>
      </c>
      <c r="Z396" s="71">
        <v>38116</v>
      </c>
      <c r="AA396" s="71">
        <v>8158</v>
      </c>
      <c r="AB396" s="71">
        <v>63634</v>
      </c>
      <c r="AC396" s="71">
        <v>22430736</v>
      </c>
      <c r="AD396" s="71">
        <v>5.666057061760001</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561.38</v>
      </c>
      <c r="BK396" s="71">
        <v>0</v>
      </c>
      <c r="BL396" s="71">
        <v>32.067</v>
      </c>
      <c r="BM396" s="71">
        <v>0</v>
      </c>
      <c r="BN396" s="72"/>
      <c r="BO396" s="71">
        <v>0</v>
      </c>
      <c r="BP396" s="71">
        <v>0</v>
      </c>
      <c r="BQ396" s="71">
        <v>8</v>
      </c>
      <c r="BR396" s="71">
        <v>0</v>
      </c>
      <c r="BS396" s="71">
        <v>2</v>
      </c>
      <c r="BT396" s="71">
        <v>0</v>
      </c>
      <c r="BU396"/>
      <c r="BV396" s="70">
        <v>585.68200000000002</v>
      </c>
      <c r="BW396" s="70">
        <v>0</v>
      </c>
      <c r="BX396" s="70">
        <v>4.42</v>
      </c>
      <c r="BY396" s="70">
        <v>0</v>
      </c>
      <c r="BZ396" s="70">
        <v>3.3450000000000002</v>
      </c>
      <c r="CA396" s="70">
        <v>0</v>
      </c>
      <c r="CB396" s="70">
        <v>0</v>
      </c>
      <c r="CC396" s="70">
        <v>0</v>
      </c>
      <c r="CD396" s="70">
        <v>0</v>
      </c>
    </row>
    <row r="397" spans="1:82">
      <c r="A397" s="70" t="s">
        <v>2102</v>
      </c>
      <c r="B397" s="70">
        <v>28</v>
      </c>
      <c r="C397" s="70">
        <v>11</v>
      </c>
      <c r="D397" s="70">
        <v>2</v>
      </c>
      <c r="E397" s="70">
        <v>2014</v>
      </c>
      <c r="F397" s="70" t="s">
        <v>181</v>
      </c>
      <c r="G397" s="70" t="s">
        <v>2091</v>
      </c>
      <c r="H397" s="70" t="s">
        <v>2092</v>
      </c>
      <c r="I397" s="148"/>
      <c r="J397" s="71">
        <v>1248.2979863229</v>
      </c>
      <c r="K397" s="71">
        <v>4.4543026610148182</v>
      </c>
      <c r="L397" s="71">
        <v>3.6496140394553249</v>
      </c>
      <c r="M397" s="71">
        <v>92.67905653646514</v>
      </c>
      <c r="N397" s="71">
        <v>121.5382769236701</v>
      </c>
      <c r="O397" s="71">
        <v>66.278074595391189</v>
      </c>
      <c r="P397" s="71">
        <v>40.421698921775977</v>
      </c>
      <c r="Q397" s="71">
        <v>4.6655292388307803</v>
      </c>
      <c r="R397" s="71">
        <v>117.94568987990149</v>
      </c>
      <c r="S397" s="71">
        <v>6.7964588639999981</v>
      </c>
      <c r="T397" s="72"/>
      <c r="U397" s="71">
        <v>28596136</v>
      </c>
      <c r="V397" s="71">
        <v>1545</v>
      </c>
      <c r="W397" s="71">
        <v>99</v>
      </c>
      <c r="X397" s="71">
        <v>16187</v>
      </c>
      <c r="Y397" s="71">
        <v>27977</v>
      </c>
      <c r="Z397" s="71">
        <v>38140</v>
      </c>
      <c r="AA397" s="71">
        <v>8050</v>
      </c>
      <c r="AB397" s="71">
        <v>62863</v>
      </c>
      <c r="AC397" s="71">
        <v>19613549.5</v>
      </c>
      <c r="AD397" s="71">
        <v>6.7964588639999981</v>
      </c>
      <c r="AE397" s="72"/>
      <c r="AF397" s="71"/>
      <c r="AG397" s="71"/>
      <c r="AH397" s="71"/>
      <c r="AI397" s="71"/>
      <c r="AJ397" s="71"/>
      <c r="AK397" s="71"/>
      <c r="AL397" s="71"/>
      <c r="AM397" s="71"/>
      <c r="AN397" s="71"/>
      <c r="AO397" s="71"/>
      <c r="AP397" s="71"/>
      <c r="AQ397" s="72"/>
      <c r="AR397" s="71">
        <v>1293</v>
      </c>
      <c r="AS397" s="71">
        <v>279</v>
      </c>
      <c r="AT397" s="71">
        <v>0</v>
      </c>
      <c r="AU397" s="71">
        <v>0</v>
      </c>
      <c r="AV397" s="71">
        <v>0</v>
      </c>
      <c r="AW397" s="71">
        <v>0</v>
      </c>
      <c r="AX397" s="71"/>
      <c r="AY397" s="72"/>
      <c r="AZ397" s="71">
        <v>5640.2829999999994</v>
      </c>
      <c r="BA397" s="71">
        <v>19250.370999999999</v>
      </c>
      <c r="BB397" s="71">
        <v>0</v>
      </c>
      <c r="BC397" s="71">
        <v>0</v>
      </c>
      <c r="BD397" s="71">
        <v>0</v>
      </c>
      <c r="BE397" s="71">
        <v>0</v>
      </c>
      <c r="BF397" s="71"/>
      <c r="BG397" s="72"/>
      <c r="BH397" s="71">
        <v>0</v>
      </c>
      <c r="BI397" s="71">
        <v>0</v>
      </c>
      <c r="BJ397" s="71">
        <v>525.59500000000003</v>
      </c>
      <c r="BK397" s="71">
        <v>0</v>
      </c>
      <c r="BL397" s="71">
        <v>31.191000000000003</v>
      </c>
      <c r="BM397" s="71">
        <v>0</v>
      </c>
      <c r="BN397" s="72"/>
      <c r="BO397" s="71">
        <v>0</v>
      </c>
      <c r="BP397" s="71">
        <v>0</v>
      </c>
      <c r="BQ397" s="71">
        <v>8</v>
      </c>
      <c r="BR397" s="71">
        <v>0</v>
      </c>
      <c r="BS397" s="71">
        <v>2</v>
      </c>
      <c r="BT397" s="71">
        <v>0</v>
      </c>
      <c r="BU397"/>
      <c r="BV397" s="70">
        <v>547.87</v>
      </c>
      <c r="BW397" s="70">
        <v>0</v>
      </c>
      <c r="BX397" s="70">
        <v>5.5449999999999999</v>
      </c>
      <c r="BY397" s="70">
        <v>0</v>
      </c>
      <c r="BZ397" s="70">
        <v>3.371</v>
      </c>
      <c r="CA397" s="70">
        <v>0</v>
      </c>
      <c r="CB397" s="70">
        <v>0</v>
      </c>
      <c r="CC397" s="70">
        <v>0</v>
      </c>
      <c r="CD397" s="70">
        <v>0</v>
      </c>
    </row>
    <row r="398" spans="1:82">
      <c r="A398" s="70" t="s">
        <v>2103</v>
      </c>
      <c r="B398" s="70">
        <v>29</v>
      </c>
      <c r="C398" s="70">
        <v>12</v>
      </c>
      <c r="D398" s="70">
        <v>2</v>
      </c>
      <c r="E398" s="70">
        <v>2015</v>
      </c>
      <c r="F398" s="70" t="s">
        <v>182</v>
      </c>
      <c r="G398" s="70" t="s">
        <v>2091</v>
      </c>
      <c r="H398" s="70" t="s">
        <v>2092</v>
      </c>
      <c r="I398" s="148"/>
      <c r="J398" s="71">
        <v>1264.7637334315971</v>
      </c>
      <c r="K398" s="71">
        <v>4.0295562112922534</v>
      </c>
      <c r="L398" s="71">
        <v>5.55738650606117</v>
      </c>
      <c r="M398" s="71">
        <v>84.31599408330608</v>
      </c>
      <c r="N398" s="71">
        <v>128.2115270488606</v>
      </c>
      <c r="O398" s="71">
        <v>65.694493491345099</v>
      </c>
      <c r="P398" s="71">
        <v>39.388271631192083</v>
      </c>
      <c r="Q398" s="71">
        <v>4.5005560060132801</v>
      </c>
      <c r="R398" s="71">
        <v>124.23888088770325</v>
      </c>
      <c r="S398" s="71">
        <v>8.1537780934399997</v>
      </c>
      <c r="T398" s="72"/>
      <c r="U398" s="71">
        <v>28355192</v>
      </c>
      <c r="V398" s="71">
        <v>1545</v>
      </c>
      <c r="W398" s="71">
        <v>99</v>
      </c>
      <c r="X398" s="71">
        <v>16187</v>
      </c>
      <c r="Y398" s="71">
        <v>27828</v>
      </c>
      <c r="Z398" s="71">
        <v>38168</v>
      </c>
      <c r="AA398" s="71">
        <v>7838</v>
      </c>
      <c r="AB398" s="71">
        <v>61945</v>
      </c>
      <c r="AC398" s="71">
        <v>21236609.5</v>
      </c>
      <c r="AD398" s="71">
        <v>8.1537780934399997</v>
      </c>
      <c r="AE398" s="72"/>
      <c r="AF398" s="71">
        <v>359150109.25241852</v>
      </c>
      <c r="AG398" s="71">
        <v>2889033.2825480429</v>
      </c>
      <c r="AH398" s="71">
        <v>1116846.1920033731</v>
      </c>
      <c r="AI398" s="71">
        <v>97593008.924850121</v>
      </c>
      <c r="AJ398" s="71">
        <v>157574643.8614645</v>
      </c>
      <c r="AK398" s="71">
        <v>0</v>
      </c>
      <c r="AL398" s="71">
        <v>0</v>
      </c>
      <c r="AM398" s="71">
        <v>8489302.4004981257</v>
      </c>
      <c r="AN398" s="71">
        <v>0</v>
      </c>
      <c r="AO398" s="71">
        <v>0</v>
      </c>
      <c r="AP398" s="71">
        <v>626812943.91378272</v>
      </c>
      <c r="AQ398" s="72"/>
      <c r="AR398" s="71">
        <v>1386</v>
      </c>
      <c r="AS398" s="71">
        <v>411</v>
      </c>
      <c r="AT398" s="71">
        <v>0</v>
      </c>
      <c r="AU398" s="71">
        <v>0</v>
      </c>
      <c r="AV398" s="71">
        <v>0</v>
      </c>
      <c r="AW398" s="71">
        <v>0</v>
      </c>
      <c r="AX398" s="71"/>
      <c r="AY398" s="72"/>
      <c r="AZ398" s="71">
        <v>6136.2510000000002</v>
      </c>
      <c r="BA398" s="71">
        <v>38966.470999999998</v>
      </c>
      <c r="BB398" s="71">
        <v>0</v>
      </c>
      <c r="BC398" s="71">
        <v>0</v>
      </c>
      <c r="BD398" s="71">
        <v>0</v>
      </c>
      <c r="BE398" s="71">
        <v>0</v>
      </c>
      <c r="BF398" s="71"/>
      <c r="BG398" s="72"/>
      <c r="BH398" s="71">
        <v>0</v>
      </c>
      <c r="BI398" s="71">
        <v>0</v>
      </c>
      <c r="BJ398" s="71">
        <v>527.02499999999998</v>
      </c>
      <c r="BK398" s="71">
        <v>0</v>
      </c>
      <c r="BL398" s="71">
        <v>33.301000000000002</v>
      </c>
      <c r="BM398" s="71">
        <v>0</v>
      </c>
      <c r="BN398" s="72"/>
      <c r="BO398" s="71">
        <v>0</v>
      </c>
      <c r="BP398" s="71">
        <v>0</v>
      </c>
      <c r="BQ398" s="71">
        <v>8</v>
      </c>
      <c r="BR398" s="71">
        <v>0</v>
      </c>
      <c r="BS398" s="71">
        <v>2</v>
      </c>
      <c r="BT398" s="71">
        <v>0</v>
      </c>
      <c r="BU398"/>
      <c r="BV398" s="70">
        <v>550.00199999999995</v>
      </c>
      <c r="BW398" s="70">
        <v>0</v>
      </c>
      <c r="BX398" s="70">
        <v>6.8209999999999997</v>
      </c>
      <c r="BY398" s="70">
        <v>0</v>
      </c>
      <c r="BZ398" s="70">
        <v>3.5030000000000001</v>
      </c>
      <c r="CA398" s="70">
        <v>0</v>
      </c>
      <c r="CB398" s="70">
        <v>0</v>
      </c>
      <c r="CC398" s="70">
        <v>0</v>
      </c>
      <c r="CD398" s="70">
        <v>0</v>
      </c>
    </row>
    <row r="399" spans="1:82">
      <c r="A399" s="70" t="s">
        <v>2104</v>
      </c>
      <c r="B399" s="70">
        <v>30</v>
      </c>
      <c r="C399" s="70">
        <v>13</v>
      </c>
      <c r="D399" s="70">
        <v>2</v>
      </c>
      <c r="E399" s="70">
        <v>2016</v>
      </c>
      <c r="F399" s="70" t="s">
        <v>155</v>
      </c>
      <c r="G399" s="70" t="s">
        <v>2091</v>
      </c>
      <c r="H399" s="70" t="s">
        <v>2092</v>
      </c>
      <c r="I399" s="148"/>
      <c r="J399" s="71">
        <v>1426.6134876608721</v>
      </c>
      <c r="K399" s="71">
        <v>3.9972845286170715</v>
      </c>
      <c r="L399" s="71">
        <v>4.3425611873309826</v>
      </c>
      <c r="M399" s="71">
        <v>84.237306028002052</v>
      </c>
      <c r="N399" s="71">
        <v>111.06063824635528</v>
      </c>
      <c r="O399" s="71">
        <v>64.893333064872905</v>
      </c>
      <c r="P399" s="71">
        <v>38.942656301496662</v>
      </c>
      <c r="Q399" s="71">
        <v>4.3245165372240661</v>
      </c>
      <c r="R399" s="71">
        <v>112.87946142653375</v>
      </c>
      <c r="S399" s="71">
        <v>5.9868221155199999</v>
      </c>
      <c r="T399" s="72"/>
      <c r="U399" s="71">
        <v>30738132</v>
      </c>
      <c r="V399" s="71">
        <v>1545</v>
      </c>
      <c r="W399" s="71">
        <v>99</v>
      </c>
      <c r="X399" s="71">
        <v>16187</v>
      </c>
      <c r="Y399" s="71">
        <v>27829</v>
      </c>
      <c r="Z399" s="71">
        <v>38166</v>
      </c>
      <c r="AA399" s="71">
        <v>8015</v>
      </c>
      <c r="AB399" s="71">
        <v>61226</v>
      </c>
      <c r="AC399" s="71">
        <v>19278700.884925649</v>
      </c>
      <c r="AD399" s="71">
        <v>5.9868221155199999</v>
      </c>
      <c r="AE399" s="72"/>
      <c r="AF399" s="71">
        <v>418013938.43784988</v>
      </c>
      <c r="AG399" s="71">
        <v>2842137.1190067972</v>
      </c>
      <c r="AH399" s="71">
        <v>692083.8825044079</v>
      </c>
      <c r="AI399" s="71">
        <v>100616020.83475409</v>
      </c>
      <c r="AJ399" s="71">
        <v>134907747.52452239</v>
      </c>
      <c r="AK399" s="71">
        <v>0</v>
      </c>
      <c r="AL399" s="71">
        <v>0</v>
      </c>
      <c r="AM399" s="71">
        <v>8397285.2688396052</v>
      </c>
      <c r="AN399" s="71">
        <v>0</v>
      </c>
      <c r="AO399" s="71">
        <v>0</v>
      </c>
      <c r="AP399" s="71">
        <v>665469213.06747723</v>
      </c>
      <c r="AQ399" s="72"/>
      <c r="AR399" s="71">
        <v>1490</v>
      </c>
      <c r="AS399" s="71">
        <v>504</v>
      </c>
      <c r="AT399" s="71">
        <v>0</v>
      </c>
      <c r="AU399" s="71">
        <v>0</v>
      </c>
      <c r="AV399" s="71">
        <v>0</v>
      </c>
      <c r="AW399" s="71">
        <v>0</v>
      </c>
      <c r="AX399" s="71"/>
      <c r="AY399" s="72"/>
      <c r="AZ399" s="71">
        <v>6647.3509999999997</v>
      </c>
      <c r="BA399" s="71">
        <v>46862.771000000001</v>
      </c>
      <c r="BB399" s="71">
        <v>0</v>
      </c>
      <c r="BC399" s="71">
        <v>0</v>
      </c>
      <c r="BD399" s="71">
        <v>0</v>
      </c>
      <c r="BE399" s="71">
        <v>0</v>
      </c>
      <c r="BF399" s="71"/>
      <c r="BG399" s="72"/>
      <c r="BH399" s="71">
        <v>0</v>
      </c>
      <c r="BI399" s="71">
        <v>0</v>
      </c>
      <c r="BJ399" s="71">
        <v>520.27599999999995</v>
      </c>
      <c r="BK399" s="71">
        <v>0</v>
      </c>
      <c r="BL399" s="71">
        <v>4.726</v>
      </c>
      <c r="BM399" s="71">
        <v>0</v>
      </c>
      <c r="BN399" s="72"/>
      <c r="BO399" s="71">
        <v>0</v>
      </c>
      <c r="BP399" s="71">
        <v>0</v>
      </c>
      <c r="BQ399" s="71">
        <v>8</v>
      </c>
      <c r="BR399" s="71">
        <v>0</v>
      </c>
      <c r="BS399" s="71">
        <v>1</v>
      </c>
      <c r="BT399" s="71">
        <v>0</v>
      </c>
      <c r="BU399"/>
      <c r="BV399" s="70">
        <v>520.27599999999995</v>
      </c>
      <c r="BW399" s="70">
        <v>0</v>
      </c>
      <c r="BX399" s="70">
        <v>4.726</v>
      </c>
      <c r="BY399" s="70">
        <v>0</v>
      </c>
      <c r="BZ399" s="70">
        <v>0</v>
      </c>
      <c r="CA399" s="70">
        <v>0</v>
      </c>
      <c r="CB399" s="70">
        <v>0</v>
      </c>
      <c r="CC399" s="70">
        <v>0</v>
      </c>
      <c r="CD399" s="70">
        <v>0</v>
      </c>
    </row>
    <row r="400" spans="1:82">
      <c r="A400" s="70" t="s">
        <v>2105</v>
      </c>
      <c r="B400" s="70">
        <v>31</v>
      </c>
      <c r="C400" s="70">
        <v>14</v>
      </c>
      <c r="D400" s="70">
        <v>2</v>
      </c>
      <c r="E400" s="70">
        <v>2017</v>
      </c>
      <c r="F400" s="70" t="s">
        <v>156</v>
      </c>
      <c r="G400" s="70" t="s">
        <v>2091</v>
      </c>
      <c r="H400" s="70" t="s">
        <v>2092</v>
      </c>
      <c r="I400" s="148"/>
      <c r="J400" s="71">
        <v>1633.2184463441852</v>
      </c>
      <c r="K400" s="71">
        <v>4.1580552595995393</v>
      </c>
      <c r="L400" s="71">
        <v>4.1125948272304989</v>
      </c>
      <c r="M400" s="71">
        <v>79.687783096733568</v>
      </c>
      <c r="N400" s="71">
        <v>110.98742467607921</v>
      </c>
      <c r="O400" s="71">
        <v>63.859516698321407</v>
      </c>
      <c r="P400" s="71">
        <v>38.049024028556929</v>
      </c>
      <c r="Q400" s="71">
        <v>4.1294472441670704</v>
      </c>
      <c r="R400" s="71">
        <v>104.79744785428495</v>
      </c>
      <c r="S400" s="71">
        <v>7.9180945994499998</v>
      </c>
      <c r="T400" s="72"/>
      <c r="U400" s="71">
        <v>38682533</v>
      </c>
      <c r="V400" s="71">
        <v>1545</v>
      </c>
      <c r="W400" s="71">
        <v>99</v>
      </c>
      <c r="X400" s="71">
        <v>16187</v>
      </c>
      <c r="Y400" s="71">
        <v>27760</v>
      </c>
      <c r="Z400" s="71">
        <v>38181</v>
      </c>
      <c r="AA400" s="71">
        <v>7881</v>
      </c>
      <c r="AB400" s="71">
        <v>60458</v>
      </c>
      <c r="AC400" s="71">
        <v>18253513.5</v>
      </c>
      <c r="AD400" s="71">
        <v>7.9180945994499998</v>
      </c>
      <c r="AE400" s="72"/>
      <c r="AF400" s="71">
        <v>510451459.90734673</v>
      </c>
      <c r="AG400" s="71">
        <v>2916269.7566612661</v>
      </c>
      <c r="AH400" s="71">
        <v>873625.75010211556</v>
      </c>
      <c r="AI400" s="71">
        <v>98998119.776506469</v>
      </c>
      <c r="AJ400" s="71">
        <v>142346087.1463075</v>
      </c>
      <c r="AK400" s="71">
        <v>0</v>
      </c>
      <c r="AL400" s="71">
        <v>0</v>
      </c>
      <c r="AM400" s="71">
        <v>8304926.9625620944</v>
      </c>
      <c r="AN400" s="71">
        <v>0</v>
      </c>
      <c r="AO400" s="71">
        <v>0</v>
      </c>
      <c r="AP400" s="71">
        <v>763890489.29948616</v>
      </c>
      <c r="AQ400" s="72"/>
      <c r="AR400" s="71">
        <v>1569</v>
      </c>
      <c r="AS400" s="71">
        <v>563</v>
      </c>
      <c r="AT400" s="71">
        <v>0</v>
      </c>
      <c r="AU400" s="71">
        <v>0</v>
      </c>
      <c r="AV400" s="71">
        <v>0</v>
      </c>
      <c r="AW400" s="71">
        <v>0</v>
      </c>
      <c r="AX400" s="71"/>
      <c r="AY400" s="72"/>
      <c r="AZ400" s="71">
        <v>7057.0910000000003</v>
      </c>
      <c r="BA400" s="71">
        <v>48753.371000000006</v>
      </c>
      <c r="BB400" s="71">
        <v>0</v>
      </c>
      <c r="BC400" s="71">
        <v>0</v>
      </c>
      <c r="BD400" s="71">
        <v>0</v>
      </c>
      <c r="BE400" s="71">
        <v>0</v>
      </c>
      <c r="BF400" s="71"/>
      <c r="BG400" s="72"/>
      <c r="BH400" s="71">
        <v>0</v>
      </c>
      <c r="BI400" s="71">
        <v>0</v>
      </c>
      <c r="BJ400" s="71">
        <v>485.12799999999999</v>
      </c>
      <c r="BK400" s="71">
        <v>0</v>
      </c>
      <c r="BL400" s="71">
        <v>32.299999999999997</v>
      </c>
      <c r="BM400" s="71">
        <v>0</v>
      </c>
      <c r="BN400" s="72"/>
      <c r="BO400" s="71">
        <v>0</v>
      </c>
      <c r="BP400" s="71">
        <v>0</v>
      </c>
      <c r="BQ400" s="71">
        <v>7</v>
      </c>
      <c r="BR400" s="71">
        <v>0</v>
      </c>
      <c r="BS400" s="71">
        <v>2</v>
      </c>
      <c r="BT400" s="71">
        <v>0</v>
      </c>
      <c r="BU400"/>
      <c r="BV400" s="70">
        <v>506.85</v>
      </c>
      <c r="BW400" s="70">
        <v>0</v>
      </c>
      <c r="BX400" s="70">
        <v>7.2889999999999997</v>
      </c>
      <c r="BY400" s="70">
        <v>0</v>
      </c>
      <c r="BZ400" s="70">
        <v>3.2890000000000001</v>
      </c>
      <c r="CA400" s="70">
        <v>0</v>
      </c>
      <c r="CB400" s="70">
        <v>0</v>
      </c>
      <c r="CC400" s="70">
        <v>0</v>
      </c>
      <c r="CD400" s="70">
        <v>0</v>
      </c>
    </row>
    <row r="401" spans="1:82">
      <c r="A401" s="70" t="s">
        <v>2106</v>
      </c>
      <c r="B401" s="70">
        <v>32</v>
      </c>
      <c r="C401" s="70">
        <v>15</v>
      </c>
      <c r="D401" s="70">
        <v>2</v>
      </c>
      <c r="E401" s="70">
        <v>2018</v>
      </c>
      <c r="F401" s="70" t="s">
        <v>183</v>
      </c>
      <c r="G401" s="70" t="s">
        <v>2091</v>
      </c>
      <c r="H401" s="70" t="s">
        <v>2092</v>
      </c>
      <c r="I401" s="148"/>
      <c r="J401" s="71">
        <v>1125.8851785862093</v>
      </c>
      <c r="K401" s="71">
        <v>3.858371688220791</v>
      </c>
      <c r="L401" s="71">
        <v>3.7466529178141319</v>
      </c>
      <c r="M401" s="71">
        <v>74.098131188422755</v>
      </c>
      <c r="N401" s="71">
        <v>88.626034493740747</v>
      </c>
      <c r="O401" s="71">
        <v>62.5103935122848</v>
      </c>
      <c r="P401" s="71">
        <v>37.655935356673176</v>
      </c>
      <c r="Q401" s="71">
        <v>3.7795892369614199</v>
      </c>
      <c r="R401" s="71">
        <v>103.60183803531619</v>
      </c>
      <c r="S401" s="71">
        <v>6.125511351080001</v>
      </c>
      <c r="T401" s="72"/>
      <c r="U401" s="71">
        <v>30639732</v>
      </c>
      <c r="V401" s="71">
        <v>1545</v>
      </c>
      <c r="W401" s="71">
        <v>99</v>
      </c>
      <c r="X401" s="71">
        <v>16187</v>
      </c>
      <c r="Y401" s="71">
        <v>27657</v>
      </c>
      <c r="Z401" s="71">
        <v>38090</v>
      </c>
      <c r="AA401" s="71">
        <v>7878</v>
      </c>
      <c r="AB401" s="71">
        <v>59633</v>
      </c>
      <c r="AC401" s="71">
        <v>17974541.5</v>
      </c>
      <c r="AD401" s="71">
        <v>6.125511351080001</v>
      </c>
      <c r="AE401" s="72"/>
      <c r="AF401" s="71">
        <v>373965491.89035398</v>
      </c>
      <c r="AG401" s="71">
        <v>2694575.964457775</v>
      </c>
      <c r="AH401" s="71">
        <v>818536.17088672041</v>
      </c>
      <c r="AI401" s="71">
        <v>95600172.242292583</v>
      </c>
      <c r="AJ401" s="71">
        <v>116395373.26026019</v>
      </c>
      <c r="AK401" s="71">
        <v>0</v>
      </c>
      <c r="AL401" s="71">
        <v>0</v>
      </c>
      <c r="AM401" s="71">
        <v>8208548.6850677561</v>
      </c>
      <c r="AN401" s="71">
        <v>0</v>
      </c>
      <c r="AO401" s="71">
        <v>0</v>
      </c>
      <c r="AP401" s="71">
        <v>597682698.21331906</v>
      </c>
      <c r="AQ401" s="72"/>
      <c r="AR401" s="71">
        <v>1636</v>
      </c>
      <c r="AS401" s="71">
        <v>611</v>
      </c>
      <c r="AT401" s="71">
        <v>0</v>
      </c>
      <c r="AU401" s="71">
        <v>0</v>
      </c>
      <c r="AV401" s="71">
        <v>0</v>
      </c>
      <c r="AW401" s="71">
        <v>0</v>
      </c>
      <c r="AX401" s="71"/>
      <c r="AY401" s="72"/>
      <c r="AZ401" s="71">
        <v>7389.4649999999965</v>
      </c>
      <c r="BA401" s="71">
        <v>49995.071000000004</v>
      </c>
      <c r="BB401" s="71">
        <v>0</v>
      </c>
      <c r="BC401" s="71">
        <v>0</v>
      </c>
      <c r="BD401" s="71">
        <v>0</v>
      </c>
      <c r="BE401" s="71">
        <v>0</v>
      </c>
      <c r="BF401" s="71"/>
      <c r="BG401" s="72"/>
      <c r="BH401" s="71">
        <v>0</v>
      </c>
      <c r="BI401" s="71">
        <v>0</v>
      </c>
      <c r="BJ401" s="71">
        <v>501.97</v>
      </c>
      <c r="BK401" s="71">
        <v>0</v>
      </c>
      <c r="BL401" s="71">
        <v>31.772000000000002</v>
      </c>
      <c r="BM401" s="71">
        <v>0</v>
      </c>
      <c r="BN401" s="72"/>
      <c r="BO401" s="71">
        <v>0</v>
      </c>
      <c r="BP401" s="71">
        <v>0</v>
      </c>
      <c r="BQ401" s="71">
        <v>8</v>
      </c>
      <c r="BR401" s="71">
        <v>0</v>
      </c>
      <c r="BS401" s="71">
        <v>2</v>
      </c>
      <c r="BT401" s="71">
        <v>0</v>
      </c>
      <c r="BU401"/>
      <c r="BV401" s="70">
        <v>523.12400000000002</v>
      </c>
      <c r="BW401" s="70">
        <v>0</v>
      </c>
      <c r="BX401" s="70">
        <v>7.3289999999999997</v>
      </c>
      <c r="BY401" s="70">
        <v>0</v>
      </c>
      <c r="BZ401" s="70">
        <v>3.2890000000000001</v>
      </c>
      <c r="CA401" s="70">
        <v>0</v>
      </c>
      <c r="CB401" s="70">
        <v>0</v>
      </c>
      <c r="CC401" s="70">
        <v>0</v>
      </c>
      <c r="CD401" s="70">
        <v>0</v>
      </c>
    </row>
    <row r="402" spans="1:82">
      <c r="A402" s="70" t="s">
        <v>2107</v>
      </c>
      <c r="B402" s="70">
        <v>33</v>
      </c>
      <c r="C402" s="70">
        <v>16</v>
      </c>
      <c r="D402" s="70">
        <v>2</v>
      </c>
      <c r="E402" s="70">
        <v>2019</v>
      </c>
      <c r="F402" s="70" t="s">
        <v>158</v>
      </c>
      <c r="G402" s="70" t="s">
        <v>2091</v>
      </c>
      <c r="H402" s="70" t="s">
        <v>2092</v>
      </c>
      <c r="I402" s="148"/>
      <c r="J402" s="71">
        <v>1290.2518956807796</v>
      </c>
      <c r="K402" s="71">
        <v>3.4371017648865485</v>
      </c>
      <c r="L402" s="71">
        <v>3.7371885406613341</v>
      </c>
      <c r="M402" s="71">
        <v>67.292967847884711</v>
      </c>
      <c r="N402" s="71">
        <v>76.985355197962448</v>
      </c>
      <c r="O402" s="71">
        <v>60.472759509458157</v>
      </c>
      <c r="P402" s="71">
        <v>36.191734711298423</v>
      </c>
      <c r="Q402" s="71">
        <v>3.63065905665019</v>
      </c>
      <c r="R402" s="71">
        <v>101.81966683911033</v>
      </c>
      <c r="S402" s="71">
        <v>8.8279181561200009</v>
      </c>
      <c r="T402" s="72"/>
      <c r="U402" s="71">
        <v>34288701</v>
      </c>
      <c r="V402" s="71">
        <v>1545</v>
      </c>
      <c r="W402" s="71">
        <v>99</v>
      </c>
      <c r="X402" s="71">
        <v>16187</v>
      </c>
      <c r="Y402" s="71">
        <v>27590</v>
      </c>
      <c r="Z402" s="71">
        <v>37860</v>
      </c>
      <c r="AA402" s="71">
        <v>7515</v>
      </c>
      <c r="AB402" s="71">
        <v>58834</v>
      </c>
      <c r="AC402" s="71">
        <v>17954678.5</v>
      </c>
      <c r="AD402" s="71">
        <v>8.8279181561200009</v>
      </c>
      <c r="AE402" s="72"/>
      <c r="AF402" s="71">
        <v>441848475.32456923</v>
      </c>
      <c r="AG402" s="71">
        <v>2657094.7641046019</v>
      </c>
      <c r="AH402" s="71">
        <v>879722.56523577718</v>
      </c>
      <c r="AI402" s="71">
        <v>94606010.108909026</v>
      </c>
      <c r="AJ402" s="71">
        <v>111984356.1116093</v>
      </c>
      <c r="AK402" s="71">
        <v>0</v>
      </c>
      <c r="AL402" s="71">
        <v>0</v>
      </c>
      <c r="AM402" s="71">
        <v>8012747.8978851289</v>
      </c>
      <c r="AN402" s="71">
        <v>0</v>
      </c>
      <c r="AO402" s="71">
        <v>0</v>
      </c>
      <c r="AP402" s="71">
        <v>659988406.77231312</v>
      </c>
      <c r="AQ402" s="72"/>
      <c r="AR402" s="71">
        <v>1728</v>
      </c>
      <c r="AS402" s="71">
        <v>634</v>
      </c>
      <c r="AT402" s="71">
        <v>0</v>
      </c>
      <c r="AU402" s="71">
        <v>0</v>
      </c>
      <c r="AV402" s="71">
        <v>0</v>
      </c>
      <c r="AW402" s="71">
        <v>0</v>
      </c>
      <c r="AX402" s="71"/>
      <c r="AY402" s="72"/>
      <c r="AZ402" s="71">
        <v>7859.4340000000047</v>
      </c>
      <c r="BA402" s="71">
        <v>50596.571000000018</v>
      </c>
      <c r="BB402" s="71">
        <v>0</v>
      </c>
      <c r="BC402" s="71">
        <v>0</v>
      </c>
      <c r="BD402" s="71">
        <v>0</v>
      </c>
      <c r="BE402" s="71">
        <v>0</v>
      </c>
      <c r="BF402" s="71"/>
      <c r="BG402" s="72"/>
      <c r="BH402" s="71">
        <v>0</v>
      </c>
      <c r="BI402" s="71">
        <v>0</v>
      </c>
      <c r="BJ402" s="71">
        <v>487.61099999999999</v>
      </c>
      <c r="BK402" s="71">
        <v>0</v>
      </c>
      <c r="BL402" s="71">
        <v>28.279999999999998</v>
      </c>
      <c r="BM402" s="71">
        <v>0</v>
      </c>
      <c r="BN402" s="72"/>
      <c r="BO402" s="71">
        <v>0</v>
      </c>
      <c r="BP402" s="71">
        <v>0</v>
      </c>
      <c r="BQ402" s="71">
        <v>8</v>
      </c>
      <c r="BR402" s="71">
        <v>0</v>
      </c>
      <c r="BS402" s="71">
        <v>2</v>
      </c>
      <c r="BT402" s="71">
        <v>0</v>
      </c>
      <c r="BU402"/>
      <c r="BV402" s="70">
        <v>506.786</v>
      </c>
      <c r="BW402" s="70">
        <v>0</v>
      </c>
      <c r="BX402" s="70">
        <v>5.8419999999999996</v>
      </c>
      <c r="BY402" s="70">
        <v>0</v>
      </c>
      <c r="BZ402" s="70">
        <v>3.2629999999999999</v>
      </c>
      <c r="CA402" s="70">
        <v>0</v>
      </c>
      <c r="CB402" s="70">
        <v>0</v>
      </c>
      <c r="CC402" s="70">
        <v>0</v>
      </c>
      <c r="CD402" s="70">
        <v>0</v>
      </c>
    </row>
    <row r="403" spans="1:82">
      <c r="A403" s="70" t="s">
        <v>2108</v>
      </c>
      <c r="B403" s="70">
        <v>34</v>
      </c>
      <c r="C403" s="70">
        <v>17</v>
      </c>
      <c r="D403" s="70">
        <v>2</v>
      </c>
      <c r="E403" s="70">
        <v>2020</v>
      </c>
      <c r="F403" s="70" t="s">
        <v>159</v>
      </c>
      <c r="G403" s="70" t="s">
        <v>2091</v>
      </c>
      <c r="H403" s="70" t="s">
        <v>2092</v>
      </c>
      <c r="I403" s="148"/>
      <c r="J403" s="71">
        <v>1085.811355340687</v>
      </c>
      <c r="K403" s="71">
        <v>2.9306200280731121</v>
      </c>
      <c r="L403" s="71">
        <v>1.8840379063537831</v>
      </c>
      <c r="M403" s="71">
        <v>53.56112311412253</v>
      </c>
      <c r="N403" s="71">
        <v>85.171972204220921</v>
      </c>
      <c r="O403" s="71">
        <v>52.709796922612753</v>
      </c>
      <c r="P403" s="71">
        <v>33.846267916434741</v>
      </c>
      <c r="Q403" s="71">
        <v>3.4150640599888402</v>
      </c>
      <c r="R403" s="71">
        <v>79.312117170593694</v>
      </c>
      <c r="S403" s="71">
        <v>8.0156157270000001</v>
      </c>
      <c r="T403" s="72"/>
      <c r="U403" s="71">
        <v>30174386</v>
      </c>
      <c r="V403" s="71">
        <v>1271</v>
      </c>
      <c r="W403" s="71">
        <v>59</v>
      </c>
      <c r="X403" s="71">
        <v>14402</v>
      </c>
      <c r="Y403" s="71">
        <v>27493</v>
      </c>
      <c r="Z403" s="71">
        <v>37665</v>
      </c>
      <c r="AA403" s="71">
        <v>7470</v>
      </c>
      <c r="AB403" s="71">
        <v>57921</v>
      </c>
      <c r="AC403" s="71">
        <v>14059640.5</v>
      </c>
      <c r="AD403" s="71">
        <v>8.0156157270000001</v>
      </c>
      <c r="AE403" s="72"/>
      <c r="AF403" s="71">
        <v>398957069.60138768</v>
      </c>
      <c r="AG403" s="71">
        <v>2152391.6597634619</v>
      </c>
      <c r="AH403" s="71">
        <v>480449.56839602173</v>
      </c>
      <c r="AI403" s="71">
        <v>77622774.593595058</v>
      </c>
      <c r="AJ403" s="71">
        <v>129779628.8455532</v>
      </c>
      <c r="AK403" s="71"/>
      <c r="AL403" s="71"/>
      <c r="AM403" s="71">
        <v>7559334.0157318376</v>
      </c>
      <c r="AN403" s="71"/>
      <c r="AO403" s="71"/>
      <c r="AP403" s="71">
        <v>616551648.28442717</v>
      </c>
      <c r="AQ403" s="72"/>
      <c r="AR403" s="71">
        <v>1805</v>
      </c>
      <c r="AS403" s="71">
        <v>648</v>
      </c>
      <c r="AT403" s="71">
        <v>0</v>
      </c>
      <c r="AU403" s="71">
        <v>0</v>
      </c>
      <c r="AV403" s="71">
        <v>0</v>
      </c>
      <c r="AW403" s="71">
        <v>0</v>
      </c>
      <c r="AX403" s="71"/>
      <c r="AY403" s="72"/>
      <c r="AZ403" s="71">
        <v>8248.4429999999938</v>
      </c>
      <c r="BA403" s="71">
        <v>51718.57099999996</v>
      </c>
      <c r="BB403" s="71">
        <v>0</v>
      </c>
      <c r="BC403" s="71">
        <v>0</v>
      </c>
      <c r="BD403" s="71">
        <v>0</v>
      </c>
      <c r="BE403" s="71">
        <v>0</v>
      </c>
      <c r="BF403" s="71"/>
      <c r="BG403" s="72"/>
      <c r="BH403" s="71">
        <v>0</v>
      </c>
      <c r="BI403" s="71">
        <v>0</v>
      </c>
      <c r="BJ403" s="71">
        <v>437.608</v>
      </c>
      <c r="BK403" s="71">
        <v>0</v>
      </c>
      <c r="BL403" s="71">
        <v>26.197000000000003</v>
      </c>
      <c r="BM403" s="71">
        <v>0</v>
      </c>
      <c r="BN403" s="72"/>
      <c r="BO403" s="71">
        <v>0</v>
      </c>
      <c r="BP403" s="71">
        <v>0</v>
      </c>
      <c r="BQ403" s="71">
        <v>9</v>
      </c>
      <c r="BR403" s="71">
        <v>0</v>
      </c>
      <c r="BS403" s="71">
        <v>2</v>
      </c>
      <c r="BT403" s="71">
        <v>0</v>
      </c>
      <c r="BU403"/>
      <c r="BV403" s="70">
        <v>454.74299999999999</v>
      </c>
      <c r="BW403" s="70">
        <v>0</v>
      </c>
      <c r="BX403" s="70">
        <v>5.74</v>
      </c>
      <c r="BY403" s="70">
        <v>0</v>
      </c>
      <c r="BZ403" s="70">
        <v>3.3220000000000001</v>
      </c>
      <c r="CA403" s="70">
        <v>0</v>
      </c>
      <c r="CB403" s="70">
        <v>0</v>
      </c>
      <c r="CC403" s="70">
        <v>0</v>
      </c>
      <c r="CD403" s="70">
        <v>0</v>
      </c>
    </row>
    <row r="404" spans="1:82">
      <c r="A404" s="70" t="s">
        <v>2109</v>
      </c>
      <c r="B404" s="70">
        <v>34</v>
      </c>
      <c r="C404" s="70">
        <v>18</v>
      </c>
      <c r="D404" s="70">
        <v>2</v>
      </c>
      <c r="E404" s="70">
        <v>2021</v>
      </c>
      <c r="F404" s="70" t="s">
        <v>160</v>
      </c>
      <c r="G404" s="70" t="s">
        <v>2091</v>
      </c>
      <c r="H404" s="70" t="s">
        <v>2092</v>
      </c>
      <c r="I404" s="148"/>
      <c r="J404" s="71">
        <v>985.06619685131705</v>
      </c>
      <c r="K404" s="71">
        <v>3.2319743721515093</v>
      </c>
      <c r="L404" s="71">
        <v>1.6738109566043415</v>
      </c>
      <c r="M404" s="71">
        <v>60.832472776748908</v>
      </c>
      <c r="N404" s="71">
        <v>86.217305111563022</v>
      </c>
      <c r="O404" s="71">
        <v>50.525868429931315</v>
      </c>
      <c r="P404" s="71">
        <v>34.603303937423313</v>
      </c>
      <c r="Q404" s="71">
        <v>3.3163293130669702</v>
      </c>
      <c r="R404" s="71">
        <v>81.175617332784341</v>
      </c>
      <c r="S404" s="71">
        <v>6.6432811913099998</v>
      </c>
      <c r="T404" s="72"/>
      <c r="U404" s="71">
        <v>29997602</v>
      </c>
      <c r="V404" s="71">
        <v>1271</v>
      </c>
      <c r="W404" s="71">
        <v>59</v>
      </c>
      <c r="X404" s="71">
        <v>14402</v>
      </c>
      <c r="Y404" s="71">
        <v>27193</v>
      </c>
      <c r="Z404" s="71">
        <v>37175</v>
      </c>
      <c r="AA404" s="71">
        <v>7447</v>
      </c>
      <c r="AB404" s="71">
        <v>56799</v>
      </c>
      <c r="AC404" s="71">
        <v>13959970.999999996</v>
      </c>
      <c r="AD404" s="71">
        <v>6.6432811913099998</v>
      </c>
      <c r="AE404" s="72"/>
      <c r="AF404" s="71">
        <v>349018267.6970911</v>
      </c>
      <c r="AG404" s="71">
        <v>2301162.2878610701</v>
      </c>
      <c r="AH404" s="71">
        <v>422332.0957882579</v>
      </c>
      <c r="AI404" s="71">
        <v>89490906.400965288</v>
      </c>
      <c r="AJ404" s="71">
        <v>129038279.0954182</v>
      </c>
      <c r="AK404" s="71">
        <v>0</v>
      </c>
      <c r="AL404" s="71">
        <v>0</v>
      </c>
      <c r="AM404" s="71">
        <v>7455657.5635953983</v>
      </c>
      <c r="AN404" s="71">
        <v>0</v>
      </c>
      <c r="AO404" s="71">
        <v>0</v>
      </c>
      <c r="AP404" s="71">
        <v>577726605.14071929</v>
      </c>
      <c r="AQ404" s="72"/>
      <c r="AR404" s="71">
        <v>1897</v>
      </c>
      <c r="AS404" s="71">
        <v>664</v>
      </c>
      <c r="AT404" s="71">
        <v>0</v>
      </c>
      <c r="AU404" s="71">
        <v>0</v>
      </c>
      <c r="AV404" s="71">
        <v>0</v>
      </c>
      <c r="AW404" s="71">
        <v>0</v>
      </c>
      <c r="AX404" s="71"/>
      <c r="AY404" s="72"/>
      <c r="AZ404" s="71">
        <v>8755.6739999999918</v>
      </c>
      <c r="BA404" s="71">
        <v>58145.470999999961</v>
      </c>
      <c r="BB404" s="71">
        <v>0</v>
      </c>
      <c r="BC404" s="71">
        <v>0</v>
      </c>
      <c r="BD404" s="71">
        <v>0</v>
      </c>
      <c r="BE404" s="71">
        <v>0</v>
      </c>
      <c r="BF404" s="71"/>
      <c r="BG404" s="72"/>
      <c r="BH404" s="71">
        <v>0</v>
      </c>
      <c r="BI404" s="71">
        <v>0</v>
      </c>
      <c r="BJ404" s="71">
        <v>434.31700000000001</v>
      </c>
      <c r="BK404" s="71">
        <v>0</v>
      </c>
      <c r="BL404" s="71">
        <v>25.541999999999998</v>
      </c>
      <c r="BM404" s="71">
        <v>0</v>
      </c>
      <c r="BN404" s="72"/>
      <c r="BO404" s="71">
        <v>0</v>
      </c>
      <c r="BP404" s="71">
        <v>0</v>
      </c>
      <c r="BQ404" s="71">
        <v>8</v>
      </c>
      <c r="BR404" s="71">
        <v>0</v>
      </c>
      <c r="BS404" s="71">
        <v>2</v>
      </c>
      <c r="BT404" s="71">
        <v>0</v>
      </c>
      <c r="BU404"/>
      <c r="BV404" s="70">
        <v>450.67700000000002</v>
      </c>
      <c r="BW404" s="70">
        <v>0</v>
      </c>
      <c r="BX404" s="70">
        <v>5.8769999999999998</v>
      </c>
      <c r="BY404" s="70">
        <v>0</v>
      </c>
      <c r="BZ404" s="70">
        <v>3.3050000000000002</v>
      </c>
      <c r="CA404" s="70">
        <v>0</v>
      </c>
      <c r="CB404" s="70">
        <v>0</v>
      </c>
      <c r="CC404" s="70">
        <v>0</v>
      </c>
      <c r="CD404" s="70">
        <v>0</v>
      </c>
    </row>
    <row r="405" spans="1:82">
      <c r="A405" s="70" t="s">
        <v>2110</v>
      </c>
      <c r="B405" s="70">
        <v>34</v>
      </c>
      <c r="C405" s="70">
        <v>19</v>
      </c>
      <c r="D405" s="70">
        <v>2</v>
      </c>
      <c r="E405" s="70">
        <v>2022</v>
      </c>
      <c r="F405" s="70" t="s">
        <v>161</v>
      </c>
      <c r="G405" s="70" t="s">
        <v>2091</v>
      </c>
      <c r="H405" s="70" t="s">
        <v>2092</v>
      </c>
      <c r="I405" s="148"/>
      <c r="J405" s="71">
        <v>1012.2773256938805</v>
      </c>
      <c r="K405" s="71">
        <v>2.9740170703763789</v>
      </c>
      <c r="L405" s="71">
        <v>1.2473811562011135</v>
      </c>
      <c r="M405" s="71">
        <v>57.927811205253889</v>
      </c>
      <c r="N405" s="71">
        <v>86.221628537556384</v>
      </c>
      <c r="O405" s="71">
        <v>52.605453596658826</v>
      </c>
      <c r="P405" s="71">
        <v>34.198138358331377</v>
      </c>
      <c r="Q405" s="71">
        <v>3.2802864943372425</v>
      </c>
      <c r="R405" s="71">
        <v>87.176027677805322</v>
      </c>
      <c r="S405" s="71">
        <v>5.6443906543500004</v>
      </c>
      <c r="T405" s="72"/>
      <c r="U405" s="71">
        <v>33332603</v>
      </c>
      <c r="V405" s="71">
        <v>1271</v>
      </c>
      <c r="W405" s="71">
        <v>59</v>
      </c>
      <c r="X405" s="71">
        <v>14402</v>
      </c>
      <c r="Y405" s="71">
        <v>27043</v>
      </c>
      <c r="Z405" s="71">
        <v>36774</v>
      </c>
      <c r="AA405" s="71">
        <v>7472</v>
      </c>
      <c r="AB405" s="71">
        <v>55721</v>
      </c>
      <c r="AC405" s="71">
        <v>15180165.999999994</v>
      </c>
      <c r="AD405" s="71">
        <v>5.6443906543500004</v>
      </c>
      <c r="AE405" s="72"/>
      <c r="AF405" s="71">
        <v>326516303.42630637</v>
      </c>
      <c r="AG405" s="71">
        <v>2307675.8607605384</v>
      </c>
      <c r="AH405" s="71">
        <v>348620.07586561429</v>
      </c>
      <c r="AI405" s="71">
        <v>81601814.400950879</v>
      </c>
      <c r="AJ405" s="71">
        <v>131338894.75264144</v>
      </c>
      <c r="AK405" s="71">
        <v>0</v>
      </c>
      <c r="AL405" s="71">
        <v>0</v>
      </c>
      <c r="AM405" s="71">
        <v>7195101.9716588864</v>
      </c>
      <c r="AN405" s="71">
        <v>0</v>
      </c>
      <c r="AO405" s="71">
        <v>0</v>
      </c>
      <c r="AP405" s="71">
        <v>549308410.48818374</v>
      </c>
      <c r="AQ405" s="72"/>
      <c r="AR405" s="71">
        <v>2001</v>
      </c>
      <c r="AS405" s="71">
        <v>670</v>
      </c>
      <c r="AT405" s="71">
        <v>0</v>
      </c>
      <c r="AU405" s="71">
        <v>0</v>
      </c>
      <c r="AV405" s="71">
        <v>0</v>
      </c>
      <c r="AW405" s="71">
        <v>0</v>
      </c>
      <c r="AX405" s="71"/>
      <c r="AY405" s="72"/>
      <c r="AZ405" s="71">
        <v>9332.1519999999873</v>
      </c>
      <c r="BA405" s="71">
        <v>59443.370999999963</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2111</v>
      </c>
      <c r="B406" s="70">
        <v>34</v>
      </c>
      <c r="C406" s="70">
        <v>20</v>
      </c>
      <c r="D406" s="70">
        <v>2</v>
      </c>
      <c r="E406" s="70">
        <v>2023</v>
      </c>
      <c r="F406" s="70" t="s">
        <v>1539</v>
      </c>
      <c r="G406" s="1064" t="s">
        <v>2091</v>
      </c>
      <c r="H406" s="70" t="s">
        <v>2092</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2097</v>
      </c>
      <c r="AS406" s="71">
        <v>671</v>
      </c>
      <c r="AT406" s="71">
        <v>0</v>
      </c>
      <c r="AU406" s="71">
        <v>0</v>
      </c>
      <c r="AV406" s="71">
        <v>0</v>
      </c>
      <c r="AW406" s="71">
        <v>0</v>
      </c>
      <c r="AX406" s="71"/>
      <c r="AY406" s="72"/>
      <c r="AZ406" s="71">
        <v>9850.1009999999842</v>
      </c>
      <c r="BA406" s="71">
        <v>60310.270999999964</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2112</v>
      </c>
      <c r="B407" s="70">
        <v>34</v>
      </c>
      <c r="C407" s="70">
        <v>21</v>
      </c>
      <c r="D407" s="70">
        <v>2</v>
      </c>
      <c r="E407" s="70">
        <v>2024</v>
      </c>
      <c r="F407" s="70" t="s">
        <v>1554</v>
      </c>
      <c r="G407" s="1064" t="s">
        <v>2091</v>
      </c>
      <c r="H407" s="70" t="s">
        <v>2092</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2113</v>
      </c>
      <c r="B408" s="70">
        <v>1</v>
      </c>
      <c r="C408" s="70">
        <v>1</v>
      </c>
      <c r="D408" s="70">
        <v>1</v>
      </c>
      <c r="E408" s="70">
        <v>1990</v>
      </c>
      <c r="F408" s="70" t="s">
        <v>787</v>
      </c>
      <c r="G408" s="70" t="s">
        <v>2114</v>
      </c>
      <c r="H408" s="70" t="s">
        <v>2115</v>
      </c>
      <c r="I408" s="148" t="s">
        <v>793</v>
      </c>
      <c r="J408" s="71">
        <v>44.286482859823103</v>
      </c>
      <c r="K408" s="71">
        <v>7.5763494871735366</v>
      </c>
      <c r="L408" s="71">
        <v>15.84683308417007</v>
      </c>
      <c r="M408" s="71">
        <v>23.069731838944051</v>
      </c>
      <c r="N408" s="71">
        <v>44.363700713635467</v>
      </c>
      <c r="O408" s="71">
        <v>27.511982207586129</v>
      </c>
      <c r="P408" s="71">
        <v>31.847803538162019</v>
      </c>
      <c r="Q408" s="71">
        <v>2.3470419409375398</v>
      </c>
      <c r="R408" s="71">
        <v>0</v>
      </c>
      <c r="S408" s="71">
        <v>2.1420726562817589</v>
      </c>
      <c r="T408" s="72"/>
      <c r="U408" s="71">
        <v>3296825</v>
      </c>
      <c r="V408" s="71">
        <v>2211</v>
      </c>
      <c r="W408" s="71">
        <v>171</v>
      </c>
      <c r="X408" s="71">
        <v>8677</v>
      </c>
      <c r="Y408" s="71">
        <v>11511</v>
      </c>
      <c r="Z408" s="71">
        <v>11316</v>
      </c>
      <c r="AA408" s="71">
        <v>7733</v>
      </c>
      <c r="AB408" s="71">
        <v>38108</v>
      </c>
      <c r="AC408" s="71">
        <v>0</v>
      </c>
      <c r="AD408" s="71">
        <v>2.1420726562817589</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2116</v>
      </c>
      <c r="B409" s="70">
        <v>2</v>
      </c>
      <c r="C409" s="70">
        <v>2</v>
      </c>
      <c r="D409" s="70">
        <v>1</v>
      </c>
      <c r="E409" s="70">
        <v>2005</v>
      </c>
      <c r="F409" s="70" t="s">
        <v>789</v>
      </c>
      <c r="G409" s="70" t="s">
        <v>2114</v>
      </c>
      <c r="H409" s="70" t="s">
        <v>2115</v>
      </c>
      <c r="I409" s="148"/>
      <c r="J409" s="71">
        <v>50.977901857296978</v>
      </c>
      <c r="K409" s="71">
        <v>7.960277304619245</v>
      </c>
      <c r="L409" s="71">
        <v>10.53096094171244</v>
      </c>
      <c r="M409" s="71">
        <v>55.22596014289563</v>
      </c>
      <c r="N409" s="71">
        <v>111.0733269363447</v>
      </c>
      <c r="O409" s="71">
        <v>59.666019727498522</v>
      </c>
      <c r="P409" s="71">
        <v>39.79181433907479</v>
      </c>
      <c r="Q409" s="71">
        <v>3.1112650776265798</v>
      </c>
      <c r="R409" s="71">
        <v>0</v>
      </c>
      <c r="S409" s="71">
        <v>9.1078418699999997</v>
      </c>
      <c r="T409" s="72"/>
      <c r="U409" s="71">
        <v>4116750</v>
      </c>
      <c r="V409" s="71">
        <v>2471</v>
      </c>
      <c r="W409" s="71">
        <v>105</v>
      </c>
      <c r="X409" s="71">
        <v>8741</v>
      </c>
      <c r="Y409" s="71">
        <v>19288</v>
      </c>
      <c r="Z409" s="71">
        <v>28399</v>
      </c>
      <c r="AA409" s="71">
        <v>7913</v>
      </c>
      <c r="AB409" s="71">
        <v>52810</v>
      </c>
      <c r="AC409" s="71">
        <v>0</v>
      </c>
      <c r="AD409" s="71">
        <v>9.1078418699999997</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2117</v>
      </c>
      <c r="B410" s="70">
        <v>3</v>
      </c>
      <c r="C410" s="70">
        <v>3</v>
      </c>
      <c r="D410" s="70">
        <v>1</v>
      </c>
      <c r="E410" s="70">
        <v>2006</v>
      </c>
      <c r="F410" s="70" t="s">
        <v>790</v>
      </c>
      <c r="G410" s="70" t="s">
        <v>2114</v>
      </c>
      <c r="H410" s="70" t="s">
        <v>2115</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2118</v>
      </c>
      <c r="B411" s="70">
        <v>4</v>
      </c>
      <c r="C411" s="70">
        <v>4</v>
      </c>
      <c r="D411" s="70">
        <v>1</v>
      </c>
      <c r="E411" s="70">
        <v>2007</v>
      </c>
      <c r="F411" s="70" t="s">
        <v>791</v>
      </c>
      <c r="G411" s="70" t="s">
        <v>2114</v>
      </c>
      <c r="H411" s="70" t="s">
        <v>2115</v>
      </c>
      <c r="I411" s="148"/>
      <c r="J411" s="71">
        <v>47.743271167246007</v>
      </c>
      <c r="K411" s="71">
        <v>6.11616387059569</v>
      </c>
      <c r="L411" s="71">
        <v>30.185424841202099</v>
      </c>
      <c r="M411" s="71">
        <v>58.954350341249253</v>
      </c>
      <c r="N411" s="71">
        <v>112.50387364861101</v>
      </c>
      <c r="O411" s="71">
        <v>58.663119536880053</v>
      </c>
      <c r="P411" s="71">
        <v>38.768558707664063</v>
      </c>
      <c r="Q411" s="71">
        <v>3.2967299551124598</v>
      </c>
      <c r="R411" s="71">
        <v>0</v>
      </c>
      <c r="S411" s="71">
        <v>7.8479951669000014</v>
      </c>
      <c r="T411" s="72"/>
      <c r="U411" s="71">
        <v>4328478</v>
      </c>
      <c r="V411" s="71">
        <v>2021</v>
      </c>
      <c r="W411" s="71">
        <v>395</v>
      </c>
      <c r="X411" s="71">
        <v>12528</v>
      </c>
      <c r="Y411" s="71">
        <v>19601</v>
      </c>
      <c r="Z411" s="71">
        <v>29026</v>
      </c>
      <c r="AA411" s="71">
        <v>7592</v>
      </c>
      <c r="AB411" s="71">
        <v>52999</v>
      </c>
      <c r="AC411" s="71">
        <v>0</v>
      </c>
      <c r="AD411" s="71">
        <v>7.8479951669000014</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2119</v>
      </c>
      <c r="B412" s="70">
        <v>5</v>
      </c>
      <c r="C412" s="70">
        <v>5</v>
      </c>
      <c r="D412" s="70">
        <v>1</v>
      </c>
      <c r="E412" s="70">
        <v>2008</v>
      </c>
      <c r="F412" s="70" t="s">
        <v>792</v>
      </c>
      <c r="G412" s="70" t="s">
        <v>2114</v>
      </c>
      <c r="H412" s="70" t="s">
        <v>2115</v>
      </c>
      <c r="I412" s="148"/>
      <c r="J412" s="71">
        <v>42.84306860209076</v>
      </c>
      <c r="K412" s="71">
        <v>4.4454899864106512</v>
      </c>
      <c r="L412" s="71">
        <v>7.6054774438001038</v>
      </c>
      <c r="M412" s="71">
        <v>61.831042009624078</v>
      </c>
      <c r="N412" s="71">
        <v>93.733493340470829</v>
      </c>
      <c r="O412" s="71">
        <v>57.365156273895543</v>
      </c>
      <c r="P412" s="71">
        <v>38.229610062231153</v>
      </c>
      <c r="Q412" s="71">
        <v>3.24638187400878</v>
      </c>
      <c r="R412" s="71">
        <v>0</v>
      </c>
      <c r="S412" s="71">
        <v>12.13863816264</v>
      </c>
      <c r="T412" s="72"/>
      <c r="U412" s="71">
        <v>4193333</v>
      </c>
      <c r="V412" s="71">
        <v>2021</v>
      </c>
      <c r="W412" s="71">
        <v>113</v>
      </c>
      <c r="X412" s="71">
        <v>12528</v>
      </c>
      <c r="Y412" s="71">
        <v>19835</v>
      </c>
      <c r="Z412" s="71">
        <v>29380</v>
      </c>
      <c r="AA412" s="71">
        <v>7495</v>
      </c>
      <c r="AB412" s="71">
        <v>53048</v>
      </c>
      <c r="AC412" s="71">
        <v>0</v>
      </c>
      <c r="AD412" s="71">
        <v>12.13863816264</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2120</v>
      </c>
      <c r="B413" s="70">
        <v>6</v>
      </c>
      <c r="C413" s="70">
        <v>6</v>
      </c>
      <c r="D413" s="70">
        <v>1</v>
      </c>
      <c r="E413" s="70">
        <v>2009</v>
      </c>
      <c r="F413" s="70" t="s">
        <v>176</v>
      </c>
      <c r="G413" s="70" t="s">
        <v>2114</v>
      </c>
      <c r="H413" s="70" t="s">
        <v>2115</v>
      </c>
      <c r="I413" s="148"/>
      <c r="J413" s="71">
        <v>46.491258370703221</v>
      </c>
      <c r="K413" s="71">
        <v>5.0242131125046292</v>
      </c>
      <c r="L413" s="71">
        <v>10.66559395930858</v>
      </c>
      <c r="M413" s="71">
        <v>64.36711525066255</v>
      </c>
      <c r="N413" s="71">
        <v>91.224922012892819</v>
      </c>
      <c r="O413" s="71">
        <v>58.737023544555697</v>
      </c>
      <c r="P413" s="71">
        <v>37.094499053977408</v>
      </c>
      <c r="Q413" s="71">
        <v>3.11780102226902</v>
      </c>
      <c r="R413" s="71">
        <v>0</v>
      </c>
      <c r="S413" s="71">
        <v>11.745299279999999</v>
      </c>
      <c r="T413" s="72"/>
      <c r="U413" s="71">
        <v>3475657</v>
      </c>
      <c r="V413" s="71">
        <v>1849</v>
      </c>
      <c r="W413" s="71">
        <v>217</v>
      </c>
      <c r="X413" s="71">
        <v>13099</v>
      </c>
      <c r="Y413" s="71">
        <v>20266</v>
      </c>
      <c r="Z413" s="71">
        <v>29693</v>
      </c>
      <c r="AA413" s="71">
        <v>7466</v>
      </c>
      <c r="AB413" s="71">
        <v>53481</v>
      </c>
      <c r="AC413" s="71">
        <v>0</v>
      </c>
      <c r="AD413" s="71">
        <v>11.745299279999999</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4.0599999999999996</v>
      </c>
      <c r="BK413" s="71">
        <v>0</v>
      </c>
      <c r="BL413" s="71">
        <v>15.526999999999999</v>
      </c>
      <c r="BM413" s="71">
        <v>0</v>
      </c>
      <c r="BN413" s="72"/>
      <c r="BO413" s="71">
        <v>0</v>
      </c>
      <c r="BP413" s="71">
        <v>0</v>
      </c>
      <c r="BQ413" s="71">
        <v>1</v>
      </c>
      <c r="BR413" s="71">
        <v>0</v>
      </c>
      <c r="BS413" s="71">
        <v>3</v>
      </c>
      <c r="BT413" s="71">
        <v>0</v>
      </c>
      <c r="BU413"/>
      <c r="BV413" s="70">
        <v>19.587</v>
      </c>
      <c r="BW413" s="70">
        <v>0</v>
      </c>
      <c r="BX413" s="70">
        <v>0</v>
      </c>
      <c r="BY413" s="70">
        <v>0</v>
      </c>
      <c r="BZ413" s="70">
        <v>0</v>
      </c>
      <c r="CA413" s="70">
        <v>0</v>
      </c>
      <c r="CB413" s="70">
        <v>0</v>
      </c>
      <c r="CC413" s="70">
        <v>0</v>
      </c>
      <c r="CD413" s="70">
        <v>0</v>
      </c>
    </row>
    <row r="414" spans="1:82">
      <c r="A414" s="70" t="s">
        <v>2121</v>
      </c>
      <c r="B414" s="70">
        <v>7</v>
      </c>
      <c r="C414" s="70">
        <v>7</v>
      </c>
      <c r="D414" s="70">
        <v>1</v>
      </c>
      <c r="E414" s="70">
        <v>2010</v>
      </c>
      <c r="F414" s="70" t="s">
        <v>177</v>
      </c>
      <c r="G414" s="70" t="s">
        <v>2114</v>
      </c>
      <c r="H414" s="70" t="s">
        <v>2115</v>
      </c>
      <c r="I414" s="148"/>
      <c r="J414" s="71">
        <v>35.875298926178203</v>
      </c>
      <c r="K414" s="71">
        <v>4.7908028782815597</v>
      </c>
      <c r="L414" s="71">
        <v>9.8921845738707521</v>
      </c>
      <c r="M414" s="71">
        <v>61.469501216742337</v>
      </c>
      <c r="N414" s="71">
        <v>96.501604201917942</v>
      </c>
      <c r="O414" s="71">
        <v>59.158432780678901</v>
      </c>
      <c r="P414" s="71">
        <v>37.59619043520987</v>
      </c>
      <c r="Q414" s="71">
        <v>3.2714937295284598</v>
      </c>
      <c r="R414" s="71">
        <v>0</v>
      </c>
      <c r="S414" s="71">
        <v>12.215998237519999</v>
      </c>
      <c r="T414" s="72"/>
      <c r="U414" s="71">
        <v>3151958</v>
      </c>
      <c r="V414" s="71">
        <v>1849</v>
      </c>
      <c r="W414" s="71">
        <v>217</v>
      </c>
      <c r="X414" s="71">
        <v>13099</v>
      </c>
      <c r="Y414" s="71">
        <v>20629</v>
      </c>
      <c r="Z414" s="71">
        <v>30045</v>
      </c>
      <c r="AA414" s="71">
        <v>7378</v>
      </c>
      <c r="AB414" s="71">
        <v>53773</v>
      </c>
      <c r="AC414" s="71">
        <v>0</v>
      </c>
      <c r="AD414" s="71">
        <v>12.215998237519999</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4.5199999999999996</v>
      </c>
      <c r="BK414" s="71">
        <v>0</v>
      </c>
      <c r="BL414" s="71">
        <v>10.747</v>
      </c>
      <c r="BM414" s="71">
        <v>0</v>
      </c>
      <c r="BN414" s="72"/>
      <c r="BO414" s="71">
        <v>0</v>
      </c>
      <c r="BP414" s="71">
        <v>0</v>
      </c>
      <c r="BQ414" s="71">
        <v>1</v>
      </c>
      <c r="BR414" s="71">
        <v>0</v>
      </c>
      <c r="BS414" s="71">
        <v>2</v>
      </c>
      <c r="BT414" s="71">
        <v>0</v>
      </c>
      <c r="BU414"/>
      <c r="BV414" s="70">
        <v>15.266999999999999</v>
      </c>
      <c r="BW414" s="70">
        <v>0</v>
      </c>
      <c r="BX414" s="70">
        <v>0</v>
      </c>
      <c r="BY414" s="70">
        <v>0</v>
      </c>
      <c r="BZ414" s="70">
        <v>0</v>
      </c>
      <c r="CA414" s="70">
        <v>0</v>
      </c>
      <c r="CB414" s="70">
        <v>0</v>
      </c>
      <c r="CC414" s="70">
        <v>0</v>
      </c>
      <c r="CD414" s="70">
        <v>0</v>
      </c>
    </row>
    <row r="415" spans="1:82">
      <c r="A415" s="70" t="s">
        <v>2122</v>
      </c>
      <c r="B415" s="70">
        <v>8</v>
      </c>
      <c r="C415" s="70">
        <v>8</v>
      </c>
      <c r="D415" s="70">
        <v>1</v>
      </c>
      <c r="E415" s="70">
        <v>2011</v>
      </c>
      <c r="F415" s="70" t="s">
        <v>178</v>
      </c>
      <c r="G415" s="70" t="s">
        <v>2114</v>
      </c>
      <c r="H415" s="70" t="s">
        <v>2115</v>
      </c>
      <c r="I415" s="148"/>
      <c r="J415" s="71">
        <v>39.932053484088676</v>
      </c>
      <c r="K415" s="71">
        <v>5.846612528765835</v>
      </c>
      <c r="L415" s="71">
        <v>10.835047363410281</v>
      </c>
      <c r="M415" s="71">
        <v>75.710792077144021</v>
      </c>
      <c r="N415" s="71">
        <v>119.8787636269836</v>
      </c>
      <c r="O415" s="71">
        <v>59.074164164212768</v>
      </c>
      <c r="P415" s="71">
        <v>36.851164776324673</v>
      </c>
      <c r="Q415" s="71">
        <v>3.8024728330887099</v>
      </c>
      <c r="R415" s="71">
        <v>0</v>
      </c>
      <c r="S415" s="71">
        <v>7.160607726725333</v>
      </c>
      <c r="T415" s="72"/>
      <c r="U415" s="71">
        <v>3885385</v>
      </c>
      <c r="V415" s="71">
        <v>1849</v>
      </c>
      <c r="W415" s="71">
        <v>217</v>
      </c>
      <c r="X415" s="71">
        <v>13099</v>
      </c>
      <c r="Y415" s="71">
        <v>21079</v>
      </c>
      <c r="Z415" s="71">
        <v>30654</v>
      </c>
      <c r="AA415" s="71">
        <v>7447</v>
      </c>
      <c r="AB415" s="71">
        <v>54184</v>
      </c>
      <c r="AC415" s="71">
        <v>0</v>
      </c>
      <c r="AD415" s="71">
        <v>7.160607726725333</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3.351</v>
      </c>
      <c r="BK415" s="71">
        <v>0</v>
      </c>
      <c r="BL415" s="71">
        <v>16.391000000000002</v>
      </c>
      <c r="BM415" s="71">
        <v>0</v>
      </c>
      <c r="BN415" s="72"/>
      <c r="BO415" s="71">
        <v>0</v>
      </c>
      <c r="BP415" s="71">
        <v>0</v>
      </c>
      <c r="BQ415" s="71">
        <v>1</v>
      </c>
      <c r="BR415" s="71">
        <v>0</v>
      </c>
      <c r="BS415" s="71">
        <v>3</v>
      </c>
      <c r="BT415" s="71">
        <v>0</v>
      </c>
      <c r="BU415"/>
      <c r="BV415" s="70">
        <v>19.742000000000001</v>
      </c>
      <c r="BW415" s="70">
        <v>0</v>
      </c>
      <c r="BX415" s="70">
        <v>0</v>
      </c>
      <c r="BY415" s="70">
        <v>0</v>
      </c>
      <c r="BZ415" s="70">
        <v>0</v>
      </c>
      <c r="CA415" s="70">
        <v>0</v>
      </c>
      <c r="CB415" s="70">
        <v>0</v>
      </c>
      <c r="CC415" s="70">
        <v>0</v>
      </c>
      <c r="CD415" s="70">
        <v>0</v>
      </c>
    </row>
    <row r="416" spans="1:82">
      <c r="A416" s="70" t="s">
        <v>2123</v>
      </c>
      <c r="B416" s="70">
        <v>9</v>
      </c>
      <c r="C416" s="70">
        <v>9</v>
      </c>
      <c r="D416" s="70">
        <v>1</v>
      </c>
      <c r="E416" s="70">
        <v>2012</v>
      </c>
      <c r="F416" s="70" t="s">
        <v>179</v>
      </c>
      <c r="G416" s="70" t="s">
        <v>2114</v>
      </c>
      <c r="H416" s="70" t="s">
        <v>2115</v>
      </c>
      <c r="I416" s="148"/>
      <c r="J416" s="71">
        <v>37.016895443960642</v>
      </c>
      <c r="K416" s="71">
        <v>5.5911873590853443</v>
      </c>
      <c r="L416" s="71">
        <v>10.59549581374608</v>
      </c>
      <c r="M416" s="71">
        <v>75.486567571334803</v>
      </c>
      <c r="N416" s="71">
        <v>130.7620859713488</v>
      </c>
      <c r="O416" s="71">
        <v>60.049008329264787</v>
      </c>
      <c r="P416" s="71">
        <v>37.006086904458428</v>
      </c>
      <c r="Q416" s="71">
        <v>4.1714154787781501</v>
      </c>
      <c r="R416" s="71">
        <v>0</v>
      </c>
      <c r="S416" s="71">
        <v>9.0344107098318176</v>
      </c>
      <c r="T416" s="72"/>
      <c r="U416" s="71">
        <v>3142614</v>
      </c>
      <c r="V416" s="71">
        <v>1849</v>
      </c>
      <c r="W416" s="71">
        <v>217</v>
      </c>
      <c r="X416" s="71">
        <v>13099</v>
      </c>
      <c r="Y416" s="71">
        <v>21486</v>
      </c>
      <c r="Z416" s="71">
        <v>31407</v>
      </c>
      <c r="AA416" s="71">
        <v>7436</v>
      </c>
      <c r="AB416" s="71">
        <v>54710</v>
      </c>
      <c r="AC416" s="71">
        <v>0</v>
      </c>
      <c r="AD416" s="71">
        <v>9.0344107098318176</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8.3339999999999996</v>
      </c>
      <c r="BK416" s="71">
        <v>0</v>
      </c>
      <c r="BL416" s="71">
        <v>19.108000000000001</v>
      </c>
      <c r="BM416" s="71">
        <v>0</v>
      </c>
      <c r="BN416" s="72"/>
      <c r="BO416" s="71">
        <v>0</v>
      </c>
      <c r="BP416" s="71">
        <v>0</v>
      </c>
      <c r="BQ416" s="71">
        <v>2</v>
      </c>
      <c r="BR416" s="71">
        <v>0</v>
      </c>
      <c r="BS416" s="71">
        <v>3</v>
      </c>
      <c r="BT416" s="71">
        <v>0</v>
      </c>
      <c r="BU416"/>
      <c r="BV416" s="70">
        <v>27.442</v>
      </c>
      <c r="BW416" s="70">
        <v>0</v>
      </c>
      <c r="BX416" s="70">
        <v>0</v>
      </c>
      <c r="BY416" s="70">
        <v>0</v>
      </c>
      <c r="BZ416" s="70">
        <v>0</v>
      </c>
      <c r="CA416" s="70">
        <v>0</v>
      </c>
      <c r="CB416" s="70">
        <v>0</v>
      </c>
      <c r="CC416" s="70">
        <v>0</v>
      </c>
      <c r="CD416" s="70">
        <v>0</v>
      </c>
    </row>
    <row r="417" spans="1:82">
      <c r="A417" s="70" t="s">
        <v>2124</v>
      </c>
      <c r="B417" s="70">
        <v>10</v>
      </c>
      <c r="C417" s="70">
        <v>10</v>
      </c>
      <c r="D417" s="70">
        <v>1</v>
      </c>
      <c r="E417" s="70">
        <v>2013</v>
      </c>
      <c r="F417" s="70" t="s">
        <v>180</v>
      </c>
      <c r="G417" s="70" t="s">
        <v>2114</v>
      </c>
      <c r="H417" s="70" t="s">
        <v>2115</v>
      </c>
      <c r="I417" s="148"/>
      <c r="J417" s="71">
        <v>38.867880091514166</v>
      </c>
      <c r="K417" s="71">
        <v>5.4341223608779723</v>
      </c>
      <c r="L417" s="71">
        <v>8.6129481065041862</v>
      </c>
      <c r="M417" s="71">
        <v>72.423961621602956</v>
      </c>
      <c r="N417" s="71">
        <v>114.4931829477618</v>
      </c>
      <c r="O417" s="71">
        <v>58.878997064248637</v>
      </c>
      <c r="P417" s="71">
        <v>37.420271123875992</v>
      </c>
      <c r="Q417" s="71">
        <v>4.2624093580574698</v>
      </c>
      <c r="R417" s="71">
        <v>0</v>
      </c>
      <c r="S417" s="71">
        <v>7.179649839364993</v>
      </c>
      <c r="T417" s="72"/>
      <c r="U417" s="71">
        <v>3093598</v>
      </c>
      <c r="V417" s="71">
        <v>1849</v>
      </c>
      <c r="W417" s="71">
        <v>217</v>
      </c>
      <c r="X417" s="71">
        <v>13099</v>
      </c>
      <c r="Y417" s="71">
        <v>21831</v>
      </c>
      <c r="Z417" s="71">
        <v>32170</v>
      </c>
      <c r="AA417" s="71">
        <v>7491</v>
      </c>
      <c r="AB417" s="71">
        <v>55102</v>
      </c>
      <c r="AC417" s="71">
        <v>0</v>
      </c>
      <c r="AD417" s="71">
        <v>7.179649839364993</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8.8829999999999991</v>
      </c>
      <c r="BK417" s="71">
        <v>0</v>
      </c>
      <c r="BL417" s="71">
        <v>19.260000000000002</v>
      </c>
      <c r="BM417" s="71">
        <v>0</v>
      </c>
      <c r="BN417" s="72"/>
      <c r="BO417" s="71">
        <v>0</v>
      </c>
      <c r="BP417" s="71">
        <v>0</v>
      </c>
      <c r="BQ417" s="71">
        <v>2</v>
      </c>
      <c r="BR417" s="71">
        <v>0</v>
      </c>
      <c r="BS417" s="71">
        <v>3</v>
      </c>
      <c r="BT417" s="71">
        <v>0</v>
      </c>
      <c r="BU417"/>
      <c r="BV417" s="70">
        <v>28.143000000000001</v>
      </c>
      <c r="BW417" s="70">
        <v>0</v>
      </c>
      <c r="BX417" s="70">
        <v>0</v>
      </c>
      <c r="BY417" s="70">
        <v>0</v>
      </c>
      <c r="BZ417" s="70">
        <v>0</v>
      </c>
      <c r="CA417" s="70">
        <v>0</v>
      </c>
      <c r="CB417" s="70">
        <v>0</v>
      </c>
      <c r="CC417" s="70">
        <v>0</v>
      </c>
      <c r="CD417" s="70">
        <v>0</v>
      </c>
    </row>
    <row r="418" spans="1:82">
      <c r="A418" s="70" t="s">
        <v>2125</v>
      </c>
      <c r="B418" s="70">
        <v>11</v>
      </c>
      <c r="C418" s="70">
        <v>11</v>
      </c>
      <c r="D418" s="70">
        <v>1</v>
      </c>
      <c r="E418" s="70">
        <v>2014</v>
      </c>
      <c r="F418" s="70" t="s">
        <v>181</v>
      </c>
      <c r="G418" s="70" t="s">
        <v>2114</v>
      </c>
      <c r="H418" s="70" t="s">
        <v>2115</v>
      </c>
      <c r="I418" s="148"/>
      <c r="J418" s="71">
        <v>39.706685685395477</v>
      </c>
      <c r="K418" s="71">
        <v>5.094392567233565</v>
      </c>
      <c r="L418" s="71">
        <v>8.0432862106340437</v>
      </c>
      <c r="M418" s="71">
        <v>71.253010598584524</v>
      </c>
      <c r="N418" s="71">
        <v>101.3353455998426</v>
      </c>
      <c r="O418" s="71">
        <v>56.586600499468361</v>
      </c>
      <c r="P418" s="71">
        <v>37.33860287979207</v>
      </c>
      <c r="Q418" s="71">
        <v>4.0951684192641897</v>
      </c>
      <c r="R418" s="71">
        <v>0</v>
      </c>
      <c r="S418" s="71">
        <v>10.47543463219742</v>
      </c>
      <c r="T418" s="72"/>
      <c r="U418" s="71">
        <v>3151688</v>
      </c>
      <c r="V418" s="71">
        <v>1762</v>
      </c>
      <c r="W418" s="71">
        <v>174</v>
      </c>
      <c r="X418" s="71">
        <v>13177</v>
      </c>
      <c r="Y418" s="71">
        <v>22003</v>
      </c>
      <c r="Z418" s="71">
        <v>32563</v>
      </c>
      <c r="AA418" s="71">
        <v>7436</v>
      </c>
      <c r="AB418" s="71">
        <v>55178</v>
      </c>
      <c r="AC418" s="71">
        <v>0</v>
      </c>
      <c r="AD418" s="71">
        <v>10.47543463219742</v>
      </c>
      <c r="AE418" s="72"/>
      <c r="AF418" s="71"/>
      <c r="AG418" s="71"/>
      <c r="AH418" s="71"/>
      <c r="AI418" s="71"/>
      <c r="AJ418" s="71"/>
      <c r="AK418" s="71"/>
      <c r="AL418" s="71"/>
      <c r="AM418" s="71"/>
      <c r="AN418" s="71"/>
      <c r="AO418" s="71"/>
      <c r="AP418" s="71"/>
      <c r="AQ418" s="72"/>
      <c r="AR418" s="71">
        <v>356</v>
      </c>
      <c r="AS418" s="71">
        <v>65</v>
      </c>
      <c r="AT418" s="71">
        <v>0</v>
      </c>
      <c r="AU418" s="71">
        <v>0</v>
      </c>
      <c r="AV418" s="71">
        <v>0</v>
      </c>
      <c r="AW418" s="71">
        <v>0</v>
      </c>
      <c r="AX418" s="71"/>
      <c r="AY418" s="72"/>
      <c r="AZ418" s="71">
        <v>1514.7</v>
      </c>
      <c r="BA418" s="71">
        <v>5726.1</v>
      </c>
      <c r="BB418" s="71">
        <v>0</v>
      </c>
      <c r="BC418" s="71">
        <v>0</v>
      </c>
      <c r="BD418" s="71">
        <v>0</v>
      </c>
      <c r="BE418" s="71">
        <v>0</v>
      </c>
      <c r="BF418" s="71"/>
      <c r="BG418" s="72"/>
      <c r="BH418" s="71">
        <v>0</v>
      </c>
      <c r="BI418" s="71">
        <v>0</v>
      </c>
      <c r="BJ418" s="71">
        <v>8.6020000000000003</v>
      </c>
      <c r="BK418" s="71">
        <v>0</v>
      </c>
      <c r="BL418" s="71">
        <v>18.966999999999999</v>
      </c>
      <c r="BM418" s="71">
        <v>0</v>
      </c>
      <c r="BN418" s="72"/>
      <c r="BO418" s="71">
        <v>0</v>
      </c>
      <c r="BP418" s="71">
        <v>0</v>
      </c>
      <c r="BQ418" s="71">
        <v>2</v>
      </c>
      <c r="BR418" s="71">
        <v>0</v>
      </c>
      <c r="BS418" s="71">
        <v>3</v>
      </c>
      <c r="BT418" s="71">
        <v>0</v>
      </c>
      <c r="BU418"/>
      <c r="BV418" s="70">
        <v>27.568999999999999</v>
      </c>
      <c r="BW418" s="70">
        <v>0</v>
      </c>
      <c r="BX418" s="70">
        <v>0</v>
      </c>
      <c r="BY418" s="70">
        <v>0</v>
      </c>
      <c r="BZ418" s="70">
        <v>0</v>
      </c>
      <c r="CA418" s="70">
        <v>0</v>
      </c>
      <c r="CB418" s="70">
        <v>0</v>
      </c>
      <c r="CC418" s="70">
        <v>0</v>
      </c>
      <c r="CD418" s="70">
        <v>0</v>
      </c>
    </row>
    <row r="419" spans="1:82">
      <c r="A419" s="70" t="s">
        <v>2126</v>
      </c>
      <c r="B419" s="70">
        <v>12</v>
      </c>
      <c r="C419" s="70">
        <v>12</v>
      </c>
      <c r="D419" s="70">
        <v>1</v>
      </c>
      <c r="E419" s="70">
        <v>2015</v>
      </c>
      <c r="F419" s="70" t="s">
        <v>182</v>
      </c>
      <c r="G419" s="70" t="s">
        <v>2114</v>
      </c>
      <c r="H419" s="70" t="s">
        <v>2115</v>
      </c>
      <c r="I419" s="148"/>
      <c r="J419" s="71">
        <v>32.625330891162591</v>
      </c>
      <c r="K419" s="71">
        <v>5.2436339155329632</v>
      </c>
      <c r="L419" s="71">
        <v>7.0421596856656477</v>
      </c>
      <c r="M419" s="71">
        <v>75.196821781919539</v>
      </c>
      <c r="N419" s="71">
        <v>115.32750693309551</v>
      </c>
      <c r="O419" s="71">
        <v>56.623806510120282</v>
      </c>
      <c r="P419" s="71">
        <v>36.940952380823298</v>
      </c>
      <c r="Q419" s="71">
        <v>4.0073075642532698</v>
      </c>
      <c r="R419" s="71">
        <v>0</v>
      </c>
      <c r="S419" s="71">
        <v>8.4812465172016189</v>
      </c>
      <c r="T419" s="72"/>
      <c r="U419" s="71">
        <v>2957019</v>
      </c>
      <c r="V419" s="71">
        <v>1762</v>
      </c>
      <c r="W419" s="71">
        <v>174</v>
      </c>
      <c r="X419" s="71">
        <v>13177</v>
      </c>
      <c r="Y419" s="71">
        <v>22216</v>
      </c>
      <c r="Z419" s="71">
        <v>32898</v>
      </c>
      <c r="AA419" s="71">
        <v>7351</v>
      </c>
      <c r="AB419" s="71">
        <v>55156</v>
      </c>
      <c r="AC419" s="71">
        <v>0</v>
      </c>
      <c r="AD419" s="71">
        <v>8.4812465172016189</v>
      </c>
      <c r="AE419" s="72"/>
      <c r="AF419" s="71">
        <v>27917202.7742287</v>
      </c>
      <c r="AG419" s="71">
        <v>3475870.4632420279</v>
      </c>
      <c r="AH419" s="71">
        <v>1048839.5604387161</v>
      </c>
      <c r="AI419" s="71">
        <v>88559055.621202886</v>
      </c>
      <c r="AJ419" s="71">
        <v>137146520.34162319</v>
      </c>
      <c r="AK419" s="71">
        <v>0</v>
      </c>
      <c r="AL419" s="71">
        <v>0</v>
      </c>
      <c r="AM419" s="71">
        <v>7558898.4292820189</v>
      </c>
      <c r="AN419" s="71">
        <v>0</v>
      </c>
      <c r="AO419" s="71">
        <v>0</v>
      </c>
      <c r="AP419" s="71">
        <v>265706387.19001752</v>
      </c>
      <c r="AQ419" s="72"/>
      <c r="AR419" s="71">
        <v>449</v>
      </c>
      <c r="AS419" s="71">
        <v>87</v>
      </c>
      <c r="AT419" s="71">
        <v>1</v>
      </c>
      <c r="AU419" s="71">
        <v>0</v>
      </c>
      <c r="AV419" s="71">
        <v>0</v>
      </c>
      <c r="AW419" s="71">
        <v>0</v>
      </c>
      <c r="AX419" s="71"/>
      <c r="AY419" s="72"/>
      <c r="AZ419" s="71">
        <v>2004</v>
      </c>
      <c r="BA419" s="71">
        <v>22165.5</v>
      </c>
      <c r="BB419" s="71">
        <v>3.2</v>
      </c>
      <c r="BC419" s="71">
        <v>0</v>
      </c>
      <c r="BD419" s="71">
        <v>0</v>
      </c>
      <c r="BE419" s="71">
        <v>0</v>
      </c>
      <c r="BF419" s="71"/>
      <c r="BG419" s="72"/>
      <c r="BH419" s="71">
        <v>0</v>
      </c>
      <c r="BI419" s="71">
        <v>0</v>
      </c>
      <c r="BJ419" s="71">
        <v>8.0589999999999993</v>
      </c>
      <c r="BK419" s="71">
        <v>0</v>
      </c>
      <c r="BL419" s="71">
        <v>18.478999999999999</v>
      </c>
      <c r="BM419" s="71">
        <v>0</v>
      </c>
      <c r="BN419" s="72"/>
      <c r="BO419" s="71">
        <v>0</v>
      </c>
      <c r="BP419" s="71">
        <v>0</v>
      </c>
      <c r="BQ419" s="71">
        <v>2</v>
      </c>
      <c r="BR419" s="71">
        <v>0</v>
      </c>
      <c r="BS419" s="71">
        <v>3</v>
      </c>
      <c r="BT419" s="71">
        <v>0</v>
      </c>
      <c r="BU419"/>
      <c r="BV419" s="70">
        <v>26.538</v>
      </c>
      <c r="BW419" s="70">
        <v>0</v>
      </c>
      <c r="BX419" s="70">
        <v>0</v>
      </c>
      <c r="BY419" s="70">
        <v>0</v>
      </c>
      <c r="BZ419" s="70">
        <v>0</v>
      </c>
      <c r="CA419" s="70">
        <v>0</v>
      </c>
      <c r="CB419" s="70">
        <v>0</v>
      </c>
      <c r="CC419" s="70">
        <v>0</v>
      </c>
      <c r="CD419" s="70">
        <v>0</v>
      </c>
    </row>
    <row r="420" spans="1:82">
      <c r="A420" s="70" t="s">
        <v>2127</v>
      </c>
      <c r="B420" s="70">
        <v>13</v>
      </c>
      <c r="C420" s="70">
        <v>13</v>
      </c>
      <c r="D420" s="70">
        <v>1</v>
      </c>
      <c r="E420" s="70">
        <v>2016</v>
      </c>
      <c r="F420" s="70" t="s">
        <v>155</v>
      </c>
      <c r="G420" s="70" t="s">
        <v>2114</v>
      </c>
      <c r="H420" s="70" t="s">
        <v>2115</v>
      </c>
      <c r="I420" s="148"/>
      <c r="J420" s="71">
        <v>45.778495251351735</v>
      </c>
      <c r="K420" s="71">
        <v>5.1256007854126002</v>
      </c>
      <c r="L420" s="71">
        <v>8.5255944715115906</v>
      </c>
      <c r="M420" s="71">
        <v>60.028147085979271</v>
      </c>
      <c r="N420" s="71">
        <v>105.86093178867853</v>
      </c>
      <c r="O420" s="71">
        <v>56.789742817344106</v>
      </c>
      <c r="P420" s="71">
        <v>36.450131949323506</v>
      </c>
      <c r="Q420" s="71">
        <v>3.9021370106732558</v>
      </c>
      <c r="R420" s="71">
        <v>0</v>
      </c>
      <c r="S420" s="71">
        <v>9.598354886706117</v>
      </c>
      <c r="T420" s="72"/>
      <c r="U420" s="71">
        <v>4184860</v>
      </c>
      <c r="V420" s="71">
        <v>1762</v>
      </c>
      <c r="W420" s="71">
        <v>174</v>
      </c>
      <c r="X420" s="71">
        <v>13177</v>
      </c>
      <c r="Y420" s="71">
        <v>22495</v>
      </c>
      <c r="Z420" s="71">
        <v>33400</v>
      </c>
      <c r="AA420" s="71">
        <v>7502</v>
      </c>
      <c r="AB420" s="71">
        <v>55246</v>
      </c>
      <c r="AC420" s="71">
        <v>0</v>
      </c>
      <c r="AD420" s="71">
        <v>9.598354886706117</v>
      </c>
      <c r="AE420" s="72"/>
      <c r="AF420" s="71">
        <v>39100691.211153299</v>
      </c>
      <c r="AG420" s="71">
        <v>3416682.20950743</v>
      </c>
      <c r="AH420" s="71">
        <v>1010986.202182165</v>
      </c>
      <c r="AI420" s="71">
        <v>81330623.021269217</v>
      </c>
      <c r="AJ420" s="71">
        <v>110866172.7778684</v>
      </c>
      <c r="AK420" s="71">
        <v>0</v>
      </c>
      <c r="AL420" s="71">
        <v>0</v>
      </c>
      <c r="AM420" s="71">
        <v>7577114.6565562477</v>
      </c>
      <c r="AN420" s="71">
        <v>0</v>
      </c>
      <c r="AO420" s="71">
        <v>0</v>
      </c>
      <c r="AP420" s="71">
        <v>243302270.07853675</v>
      </c>
      <c r="AQ420" s="72"/>
      <c r="AR420" s="71">
        <v>521</v>
      </c>
      <c r="AS420" s="71">
        <v>116</v>
      </c>
      <c r="AT420" s="71">
        <v>1</v>
      </c>
      <c r="AU420" s="71">
        <v>0</v>
      </c>
      <c r="AV420" s="71">
        <v>0</v>
      </c>
      <c r="AW420" s="71">
        <v>0</v>
      </c>
      <c r="AX420" s="71"/>
      <c r="AY420" s="72"/>
      <c r="AZ420" s="71">
        <v>2353.5</v>
      </c>
      <c r="BA420" s="71">
        <v>24438.799999999999</v>
      </c>
      <c r="BB420" s="71">
        <v>3.2</v>
      </c>
      <c r="BC420" s="71">
        <v>0</v>
      </c>
      <c r="BD420" s="71">
        <v>0</v>
      </c>
      <c r="BE420" s="71">
        <v>0</v>
      </c>
      <c r="BF420" s="71"/>
      <c r="BG420" s="72"/>
      <c r="BH420" s="71">
        <v>0</v>
      </c>
      <c r="BI420" s="71">
        <v>0</v>
      </c>
      <c r="BJ420" s="71">
        <v>8.1679999999999993</v>
      </c>
      <c r="BK420" s="71">
        <v>0</v>
      </c>
      <c r="BL420" s="71">
        <v>18.414999999999999</v>
      </c>
      <c r="BM420" s="71">
        <v>0</v>
      </c>
      <c r="BN420" s="72"/>
      <c r="BO420" s="71">
        <v>0</v>
      </c>
      <c r="BP420" s="71">
        <v>0</v>
      </c>
      <c r="BQ420" s="71">
        <v>2</v>
      </c>
      <c r="BR420" s="71">
        <v>0</v>
      </c>
      <c r="BS420" s="71">
        <v>3</v>
      </c>
      <c r="BT420" s="71">
        <v>0</v>
      </c>
      <c r="BU420"/>
      <c r="BV420" s="70">
        <v>26.582999999999998</v>
      </c>
      <c r="BW420" s="70">
        <v>0</v>
      </c>
      <c r="BX420" s="70">
        <v>0</v>
      </c>
      <c r="BY420" s="70">
        <v>0</v>
      </c>
      <c r="BZ420" s="70">
        <v>0</v>
      </c>
      <c r="CA420" s="70">
        <v>0</v>
      </c>
      <c r="CB420" s="70">
        <v>0</v>
      </c>
      <c r="CC420" s="70">
        <v>0</v>
      </c>
      <c r="CD420" s="70">
        <v>0</v>
      </c>
    </row>
    <row r="421" spans="1:82">
      <c r="A421" s="70" t="s">
        <v>2128</v>
      </c>
      <c r="B421" s="70">
        <v>14</v>
      </c>
      <c r="C421" s="70">
        <v>14</v>
      </c>
      <c r="D421" s="70">
        <v>1</v>
      </c>
      <c r="E421" s="70">
        <v>2017</v>
      </c>
      <c r="F421" s="70" t="s">
        <v>156</v>
      </c>
      <c r="G421" s="70" t="s">
        <v>2114</v>
      </c>
      <c r="H421" s="70" t="s">
        <v>2115</v>
      </c>
      <c r="I421" s="148"/>
      <c r="J421" s="71">
        <v>34.576150583753702</v>
      </c>
      <c r="K421" s="71">
        <v>5.1975943415152219</v>
      </c>
      <c r="L421" s="71">
        <v>7.5837883785492171</v>
      </c>
      <c r="M421" s="71">
        <v>53.880299852291856</v>
      </c>
      <c r="N421" s="71">
        <v>105.62272995846867</v>
      </c>
      <c r="O421" s="71">
        <v>56.329710140718333</v>
      </c>
      <c r="P421" s="71">
        <v>36.088878900325213</v>
      </c>
      <c r="Q421" s="71">
        <v>3.7670328891181</v>
      </c>
      <c r="R421" s="71">
        <v>0</v>
      </c>
      <c r="S421" s="71">
        <v>13.909027774249324</v>
      </c>
      <c r="T421" s="72"/>
      <c r="U421" s="71">
        <v>3612962</v>
      </c>
      <c r="V421" s="71">
        <v>1762</v>
      </c>
      <c r="W421" s="71">
        <v>174</v>
      </c>
      <c r="X421" s="71">
        <v>13177</v>
      </c>
      <c r="Y421" s="71">
        <v>22670</v>
      </c>
      <c r="Z421" s="71">
        <v>33679</v>
      </c>
      <c r="AA421" s="71">
        <v>7475</v>
      </c>
      <c r="AB421" s="71">
        <v>55152</v>
      </c>
      <c r="AC421" s="71">
        <v>0</v>
      </c>
      <c r="AD421" s="71">
        <v>13.909027774249321</v>
      </c>
      <c r="AE421" s="72"/>
      <c r="AF421" s="71">
        <v>30286582.79215334</v>
      </c>
      <c r="AG421" s="71">
        <v>3474979.0718832752</v>
      </c>
      <c r="AH421" s="71">
        <v>1202174.74850894</v>
      </c>
      <c r="AI421" s="71">
        <v>77662660.398484379</v>
      </c>
      <c r="AJ421" s="71">
        <v>128395083.2916847</v>
      </c>
      <c r="AK421" s="71">
        <v>0</v>
      </c>
      <c r="AL421" s="71">
        <v>0</v>
      </c>
      <c r="AM421" s="71">
        <v>7576058.2857392645</v>
      </c>
      <c r="AN421" s="71">
        <v>0</v>
      </c>
      <c r="AO421" s="71">
        <v>0</v>
      </c>
      <c r="AP421" s="71">
        <v>248597538.58845392</v>
      </c>
      <c r="AQ421" s="72"/>
      <c r="AR421" s="71">
        <v>601</v>
      </c>
      <c r="AS421" s="71">
        <v>127</v>
      </c>
      <c r="AT421" s="71">
        <v>1</v>
      </c>
      <c r="AU421" s="71">
        <v>0</v>
      </c>
      <c r="AV421" s="71">
        <v>0</v>
      </c>
      <c r="AW421" s="71">
        <v>0</v>
      </c>
      <c r="AX421" s="71"/>
      <c r="AY421" s="72"/>
      <c r="AZ421" s="71">
        <v>2769.6</v>
      </c>
      <c r="BA421" s="71">
        <v>32223.1</v>
      </c>
      <c r="BB421" s="71">
        <v>3.2</v>
      </c>
      <c r="BC421" s="71">
        <v>0</v>
      </c>
      <c r="BD421" s="71">
        <v>0</v>
      </c>
      <c r="BE421" s="71">
        <v>0</v>
      </c>
      <c r="BF421" s="71"/>
      <c r="BG421" s="72"/>
      <c r="BH421" s="71">
        <v>0</v>
      </c>
      <c r="BI421" s="71">
        <v>0</v>
      </c>
      <c r="BJ421" s="71">
        <v>8.2170000000000005</v>
      </c>
      <c r="BK421" s="71">
        <v>0</v>
      </c>
      <c r="BL421" s="71">
        <v>17.559999999999999</v>
      </c>
      <c r="BM421" s="71">
        <v>0</v>
      </c>
      <c r="BN421" s="72"/>
      <c r="BO421" s="71">
        <v>0</v>
      </c>
      <c r="BP421" s="71">
        <v>0</v>
      </c>
      <c r="BQ421" s="71">
        <v>2</v>
      </c>
      <c r="BR421" s="71">
        <v>0</v>
      </c>
      <c r="BS421" s="71">
        <v>3</v>
      </c>
      <c r="BT421" s="71">
        <v>0</v>
      </c>
      <c r="BU421"/>
      <c r="BV421" s="70">
        <v>25.777000000000001</v>
      </c>
      <c r="BW421" s="70">
        <v>0</v>
      </c>
      <c r="BX421" s="70">
        <v>0</v>
      </c>
      <c r="BY421" s="70">
        <v>0</v>
      </c>
      <c r="BZ421" s="70">
        <v>0</v>
      </c>
      <c r="CA421" s="70">
        <v>0</v>
      </c>
      <c r="CB421" s="70">
        <v>0</v>
      </c>
      <c r="CC421" s="70">
        <v>0</v>
      </c>
      <c r="CD421" s="70">
        <v>0</v>
      </c>
    </row>
    <row r="422" spans="1:82">
      <c r="A422" s="70" t="s">
        <v>2129</v>
      </c>
      <c r="B422" s="70">
        <v>15</v>
      </c>
      <c r="C422" s="70">
        <v>15</v>
      </c>
      <c r="D422" s="70">
        <v>1</v>
      </c>
      <c r="E422" s="70">
        <v>2018</v>
      </c>
      <c r="F422" s="70" t="s">
        <v>183</v>
      </c>
      <c r="G422" s="70" t="s">
        <v>2114</v>
      </c>
      <c r="H422" s="70" t="s">
        <v>2115</v>
      </c>
      <c r="I422" s="148"/>
      <c r="J422" s="71">
        <v>37.427066342862894</v>
      </c>
      <c r="K422" s="71">
        <v>4.9436109556378023</v>
      </c>
      <c r="L422" s="71">
        <v>6.9444463445297977</v>
      </c>
      <c r="M422" s="71">
        <v>57.620587640446011</v>
      </c>
      <c r="N422" s="71">
        <v>98.914413358441152</v>
      </c>
      <c r="O422" s="71">
        <v>55.955746316483648</v>
      </c>
      <c r="P422" s="71">
        <v>35.705742207965038</v>
      </c>
      <c r="Q422" s="71">
        <v>3.5041995159244501</v>
      </c>
      <c r="R422" s="71">
        <v>0</v>
      </c>
      <c r="S422" s="71">
        <v>13.07815056587509</v>
      </c>
      <c r="T422" s="72"/>
      <c r="U422" s="71">
        <v>4010042</v>
      </c>
      <c r="V422" s="71">
        <v>1762</v>
      </c>
      <c r="W422" s="71">
        <v>174</v>
      </c>
      <c r="X422" s="71">
        <v>13177</v>
      </c>
      <c r="Y422" s="71">
        <v>22991</v>
      </c>
      <c r="Z422" s="71">
        <v>34096</v>
      </c>
      <c r="AA422" s="71">
        <v>7470</v>
      </c>
      <c r="AB422" s="71">
        <v>55288</v>
      </c>
      <c r="AC422" s="71">
        <v>0</v>
      </c>
      <c r="AD422" s="71">
        <v>13.07815056587509</v>
      </c>
      <c r="AE422" s="72"/>
      <c r="AF422" s="71">
        <v>34751496.855902039</v>
      </c>
      <c r="AG422" s="71">
        <v>3153311.309508211</v>
      </c>
      <c r="AH422" s="71">
        <v>1136316.3260167199</v>
      </c>
      <c r="AI422" s="71">
        <v>79714719.47269173</v>
      </c>
      <c r="AJ422" s="71">
        <v>117430542.07833239</v>
      </c>
      <c r="AK422" s="71">
        <v>0</v>
      </c>
      <c r="AL422" s="71">
        <v>0</v>
      </c>
      <c r="AM422" s="71">
        <v>7610454.6090256432</v>
      </c>
      <c r="AN422" s="71">
        <v>0</v>
      </c>
      <c r="AO422" s="71">
        <v>0</v>
      </c>
      <c r="AP422" s="71">
        <v>243796840.65147674</v>
      </c>
      <c r="AQ422" s="72"/>
      <c r="AR422" s="71">
        <v>705</v>
      </c>
      <c r="AS422" s="71">
        <v>175</v>
      </c>
      <c r="AT422" s="71">
        <v>1</v>
      </c>
      <c r="AU422" s="71">
        <v>0</v>
      </c>
      <c r="AV422" s="71">
        <v>0</v>
      </c>
      <c r="AW422" s="71">
        <v>0</v>
      </c>
      <c r="AX422" s="71"/>
      <c r="AY422" s="72"/>
      <c r="AZ422" s="71">
        <v>3272</v>
      </c>
      <c r="BA422" s="71">
        <v>37362</v>
      </c>
      <c r="BB422" s="71">
        <v>3</v>
      </c>
      <c r="BC422" s="71">
        <v>0</v>
      </c>
      <c r="BD422" s="71">
        <v>0</v>
      </c>
      <c r="BE422" s="71">
        <v>0</v>
      </c>
      <c r="BF422" s="71"/>
      <c r="BG422" s="72"/>
      <c r="BH422" s="71">
        <v>0</v>
      </c>
      <c r="BI422" s="71">
        <v>0</v>
      </c>
      <c r="BJ422" s="71">
        <v>8.0640000000000001</v>
      </c>
      <c r="BK422" s="71">
        <v>0</v>
      </c>
      <c r="BL422" s="71">
        <v>16.195999999999998</v>
      </c>
      <c r="BM422" s="71">
        <v>0</v>
      </c>
      <c r="BN422" s="72"/>
      <c r="BO422" s="71">
        <v>0</v>
      </c>
      <c r="BP422" s="71">
        <v>0</v>
      </c>
      <c r="BQ422" s="71">
        <v>2</v>
      </c>
      <c r="BR422" s="71">
        <v>0</v>
      </c>
      <c r="BS422" s="71">
        <v>3</v>
      </c>
      <c r="BT422" s="71">
        <v>0</v>
      </c>
      <c r="BU422"/>
      <c r="BV422" s="70">
        <v>24.26</v>
      </c>
      <c r="BW422" s="70">
        <v>0</v>
      </c>
      <c r="BX422" s="70">
        <v>0</v>
      </c>
      <c r="BY422" s="70">
        <v>0</v>
      </c>
      <c r="BZ422" s="70">
        <v>0</v>
      </c>
      <c r="CA422" s="70">
        <v>0</v>
      </c>
      <c r="CB422" s="70">
        <v>0</v>
      </c>
      <c r="CC422" s="70">
        <v>0</v>
      </c>
      <c r="CD422" s="70">
        <v>0</v>
      </c>
    </row>
    <row r="423" spans="1:82">
      <c r="A423" s="70" t="s">
        <v>2130</v>
      </c>
      <c r="B423" s="70">
        <v>16</v>
      </c>
      <c r="C423" s="70">
        <v>16</v>
      </c>
      <c r="D423" s="70">
        <v>1</v>
      </c>
      <c r="E423" s="70">
        <v>2019</v>
      </c>
      <c r="F423" s="70" t="s">
        <v>158</v>
      </c>
      <c r="G423" s="70" t="s">
        <v>2114</v>
      </c>
      <c r="H423" s="70" t="s">
        <v>2115</v>
      </c>
      <c r="I423" s="148"/>
      <c r="J423" s="71">
        <v>33.872149054128201</v>
      </c>
      <c r="K423" s="71">
        <v>4.6483961997295076</v>
      </c>
      <c r="L423" s="71">
        <v>7.0111209021328484</v>
      </c>
      <c r="M423" s="71">
        <v>53.687315698835803</v>
      </c>
      <c r="N423" s="71">
        <v>93.171800632634032</v>
      </c>
      <c r="O423" s="71">
        <v>54.663477250189814</v>
      </c>
      <c r="P423" s="71">
        <v>35.36821020888565</v>
      </c>
      <c r="Q423" s="71">
        <v>3.4217082532742902</v>
      </c>
      <c r="R423" s="71">
        <v>0</v>
      </c>
      <c r="S423" s="71">
        <v>9.3020525895442567</v>
      </c>
      <c r="T423" s="72"/>
      <c r="U423" s="71">
        <v>3854630</v>
      </c>
      <c r="V423" s="71">
        <v>1762</v>
      </c>
      <c r="W423" s="71">
        <v>174</v>
      </c>
      <c r="X423" s="71">
        <v>13177</v>
      </c>
      <c r="Y423" s="71">
        <v>23264</v>
      </c>
      <c r="Z423" s="71">
        <v>34223</v>
      </c>
      <c r="AA423" s="71">
        <v>7344</v>
      </c>
      <c r="AB423" s="71">
        <v>55448</v>
      </c>
      <c r="AC423" s="71">
        <v>0</v>
      </c>
      <c r="AD423" s="71">
        <v>9.3020525895442567</v>
      </c>
      <c r="AE423" s="72"/>
      <c r="AF423" s="71">
        <v>33433482.915456329</v>
      </c>
      <c r="AG423" s="71">
        <v>3055776.9403854869</v>
      </c>
      <c r="AH423" s="71">
        <v>1210120.4188549391</v>
      </c>
      <c r="AI423" s="71">
        <v>76447971.190759331</v>
      </c>
      <c r="AJ423" s="71">
        <v>112482930.2485593</v>
      </c>
      <c r="AK423" s="71">
        <v>0</v>
      </c>
      <c r="AL423" s="71">
        <v>0</v>
      </c>
      <c r="AM423" s="71">
        <v>7551600.1876794817</v>
      </c>
      <c r="AN423" s="71">
        <v>0</v>
      </c>
      <c r="AO423" s="71">
        <v>0</v>
      </c>
      <c r="AP423" s="71">
        <v>234181881.90169483</v>
      </c>
      <c r="AQ423" s="72"/>
      <c r="AR423" s="71">
        <v>838</v>
      </c>
      <c r="AS423" s="71">
        <v>186</v>
      </c>
      <c r="AT423" s="71">
        <v>1</v>
      </c>
      <c r="AU423" s="71">
        <v>0</v>
      </c>
      <c r="AV423" s="71">
        <v>0</v>
      </c>
      <c r="AW423" s="71">
        <v>0</v>
      </c>
      <c r="AX423" s="71"/>
      <c r="AY423" s="72"/>
      <c r="AZ423" s="71">
        <v>3918.599999999999</v>
      </c>
      <c r="BA423" s="71">
        <v>37802.399999999987</v>
      </c>
      <c r="BB423" s="71">
        <v>3.2</v>
      </c>
      <c r="BC423" s="71">
        <v>0</v>
      </c>
      <c r="BD423" s="71">
        <v>0</v>
      </c>
      <c r="BE423" s="71">
        <v>0</v>
      </c>
      <c r="BF423" s="71"/>
      <c r="BG423" s="72"/>
      <c r="BH423" s="71">
        <v>0</v>
      </c>
      <c r="BI423" s="71">
        <v>0</v>
      </c>
      <c r="BJ423" s="71">
        <v>7.88</v>
      </c>
      <c r="BK423" s="71">
        <v>0</v>
      </c>
      <c r="BL423" s="71">
        <v>16.191000000000003</v>
      </c>
      <c r="BM423" s="71">
        <v>0</v>
      </c>
      <c r="BN423" s="72"/>
      <c r="BO423" s="71">
        <v>0</v>
      </c>
      <c r="BP423" s="71">
        <v>0</v>
      </c>
      <c r="BQ423" s="71">
        <v>2</v>
      </c>
      <c r="BR423" s="71">
        <v>0</v>
      </c>
      <c r="BS423" s="71">
        <v>3</v>
      </c>
      <c r="BT423" s="71">
        <v>0</v>
      </c>
      <c r="BU423"/>
      <c r="BV423" s="70">
        <v>24.071000000000002</v>
      </c>
      <c r="BW423" s="70">
        <v>0</v>
      </c>
      <c r="BX423" s="70">
        <v>0</v>
      </c>
      <c r="BY423" s="70">
        <v>0</v>
      </c>
      <c r="BZ423" s="70">
        <v>0</v>
      </c>
      <c r="CA423" s="70">
        <v>0</v>
      </c>
      <c r="CB423" s="70">
        <v>0</v>
      </c>
      <c r="CC423" s="70">
        <v>0</v>
      </c>
      <c r="CD423" s="70">
        <v>0</v>
      </c>
    </row>
    <row r="424" spans="1:82">
      <c r="A424" s="70" t="s">
        <v>2131</v>
      </c>
      <c r="B424" s="70">
        <v>17</v>
      </c>
      <c r="C424" s="70">
        <v>17</v>
      </c>
      <c r="D424" s="70">
        <v>1</v>
      </c>
      <c r="E424" s="70">
        <v>2020</v>
      </c>
      <c r="F424" s="70" t="s">
        <v>159</v>
      </c>
      <c r="G424" s="70" t="s">
        <v>2114</v>
      </c>
      <c r="H424" s="70" t="s">
        <v>2115</v>
      </c>
      <c r="I424" s="148"/>
      <c r="J424" s="71">
        <v>44.432626094972512</v>
      </c>
      <c r="K424" s="71">
        <v>5.9192453696880589</v>
      </c>
      <c r="L424" s="71">
        <v>5.2921703194601895</v>
      </c>
      <c r="M424" s="71">
        <v>48.520204565122647</v>
      </c>
      <c r="N424" s="71">
        <v>90.889222246006426</v>
      </c>
      <c r="O424" s="71">
        <v>48.749390038476442</v>
      </c>
      <c r="P424" s="71">
        <v>33.415826758193603</v>
      </c>
      <c r="Q424" s="71">
        <v>3.27851102459694</v>
      </c>
      <c r="R424" s="71">
        <v>0</v>
      </c>
      <c r="S424" s="71">
        <v>12.442455019501651</v>
      </c>
      <c r="T424" s="72"/>
      <c r="U424" s="71">
        <v>3899858</v>
      </c>
      <c r="V424" s="71">
        <v>1973</v>
      </c>
      <c r="W424" s="71">
        <v>135</v>
      </c>
      <c r="X424" s="71">
        <v>13209</v>
      </c>
      <c r="Y424" s="71">
        <v>23629</v>
      </c>
      <c r="Z424" s="71">
        <v>34835</v>
      </c>
      <c r="AA424" s="71">
        <v>7375</v>
      </c>
      <c r="AB424" s="71">
        <v>55605</v>
      </c>
      <c r="AC424" s="71">
        <v>0</v>
      </c>
      <c r="AD424" s="71">
        <v>12.442455019501651</v>
      </c>
      <c r="AE424" s="72"/>
      <c r="AF424" s="71">
        <v>32470794.82655384</v>
      </c>
      <c r="AG424" s="71">
        <v>3867206.76186853</v>
      </c>
      <c r="AH424" s="71">
        <v>925662.39757114835</v>
      </c>
      <c r="AI424" s="71">
        <v>73221702.806548908</v>
      </c>
      <c r="AJ424" s="71">
        <v>113035228.0234938</v>
      </c>
      <c r="AK424" s="71"/>
      <c r="AL424" s="71"/>
      <c r="AM424" s="71">
        <v>7257070.2844351586</v>
      </c>
      <c r="AN424" s="71"/>
      <c r="AO424" s="71"/>
      <c r="AP424" s="71">
        <v>230777665.10047138</v>
      </c>
      <c r="AQ424" s="72"/>
      <c r="AR424" s="71">
        <v>936</v>
      </c>
      <c r="AS424" s="71">
        <v>194</v>
      </c>
      <c r="AT424" s="71">
        <v>1</v>
      </c>
      <c r="AU424" s="71">
        <v>0</v>
      </c>
      <c r="AV424" s="71">
        <v>0</v>
      </c>
      <c r="AW424" s="71">
        <v>0</v>
      </c>
      <c r="AX424" s="71"/>
      <c r="AY424" s="72"/>
      <c r="AZ424" s="71">
        <v>4467.8999999999969</v>
      </c>
      <c r="BA424" s="71">
        <v>40106.099999999962</v>
      </c>
      <c r="BB424" s="71">
        <v>3.2</v>
      </c>
      <c r="BC424" s="71">
        <v>0</v>
      </c>
      <c r="BD424" s="71">
        <v>0</v>
      </c>
      <c r="BE424" s="71">
        <v>0</v>
      </c>
      <c r="BF424" s="71"/>
      <c r="BG424" s="72"/>
      <c r="BH424" s="71">
        <v>0</v>
      </c>
      <c r="BI424" s="71">
        <v>0</v>
      </c>
      <c r="BJ424" s="71">
        <v>7.57</v>
      </c>
      <c r="BK424" s="71">
        <v>0</v>
      </c>
      <c r="BL424" s="71">
        <v>16.930999999999997</v>
      </c>
      <c r="BM424" s="71">
        <v>0</v>
      </c>
      <c r="BN424" s="72"/>
      <c r="BO424" s="71">
        <v>0</v>
      </c>
      <c r="BP424" s="71">
        <v>0</v>
      </c>
      <c r="BQ424" s="71">
        <v>2</v>
      </c>
      <c r="BR424" s="71">
        <v>0</v>
      </c>
      <c r="BS424" s="71">
        <v>3</v>
      </c>
      <c r="BT424" s="71">
        <v>0</v>
      </c>
      <c r="BU424"/>
      <c r="BV424" s="70">
        <v>24.501000000000001</v>
      </c>
      <c r="BW424" s="70">
        <v>0</v>
      </c>
      <c r="BX424" s="70">
        <v>0</v>
      </c>
      <c r="BY424" s="70">
        <v>0</v>
      </c>
      <c r="BZ424" s="70">
        <v>0</v>
      </c>
      <c r="CA424" s="70">
        <v>0</v>
      </c>
      <c r="CB424" s="70">
        <v>0</v>
      </c>
      <c r="CC424" s="70">
        <v>0</v>
      </c>
      <c r="CD424" s="70">
        <v>0</v>
      </c>
    </row>
    <row r="425" spans="1:82">
      <c r="A425" s="70" t="s">
        <v>2132</v>
      </c>
      <c r="B425" s="70">
        <v>17</v>
      </c>
      <c r="C425" s="70">
        <v>18</v>
      </c>
      <c r="D425" s="70">
        <v>1</v>
      </c>
      <c r="E425" s="70">
        <v>2021</v>
      </c>
      <c r="F425" s="70" t="s">
        <v>160</v>
      </c>
      <c r="G425" s="1064" t="s">
        <v>2114</v>
      </c>
      <c r="H425" s="70" t="s">
        <v>2115</v>
      </c>
      <c r="I425" s="148"/>
      <c r="J425" s="71">
        <v>44.244857440941615</v>
      </c>
      <c r="K425" s="71">
        <v>6.4564667118801058</v>
      </c>
      <c r="L425" s="71">
        <v>4.8193268575376313</v>
      </c>
      <c r="M425" s="71">
        <v>54.612660323251674</v>
      </c>
      <c r="N425" s="71">
        <v>95.04389820144074</v>
      </c>
      <c r="O425" s="71">
        <v>47.673042664378499</v>
      </c>
      <c r="P425" s="71">
        <v>34.896040361225879</v>
      </c>
      <c r="Q425" s="71">
        <v>3.2487754298081302</v>
      </c>
      <c r="R425" s="71">
        <v>0</v>
      </c>
      <c r="S425" s="71">
        <v>10.001533006207641</v>
      </c>
      <c r="T425" s="72"/>
      <c r="U425" s="71">
        <v>4190370</v>
      </c>
      <c r="V425" s="71">
        <v>1973</v>
      </c>
      <c r="W425" s="71">
        <v>135</v>
      </c>
      <c r="X425" s="71">
        <v>13209</v>
      </c>
      <c r="Y425" s="71">
        <v>23912</v>
      </c>
      <c r="Z425" s="71">
        <v>35076</v>
      </c>
      <c r="AA425" s="71">
        <v>7510</v>
      </c>
      <c r="AB425" s="71">
        <v>55642</v>
      </c>
      <c r="AC425" s="71">
        <v>0</v>
      </c>
      <c r="AD425" s="71">
        <v>10.001533006207641</v>
      </c>
      <c r="AE425" s="72"/>
      <c r="AF425" s="71">
        <v>31921288.657715268</v>
      </c>
      <c r="AG425" s="71">
        <v>4065582.7252403609</v>
      </c>
      <c r="AH425" s="71">
        <v>846756.62169951119</v>
      </c>
      <c r="AI425" s="71">
        <v>80498684.572403416</v>
      </c>
      <c r="AJ425" s="71">
        <v>113124710.14354689</v>
      </c>
      <c r="AK425" s="71">
        <v>0</v>
      </c>
      <c r="AL425" s="71">
        <v>0</v>
      </c>
      <c r="AM425" s="71">
        <v>7303785.2454017708</v>
      </c>
      <c r="AN425" s="71">
        <v>0</v>
      </c>
      <c r="AO425" s="71">
        <v>0</v>
      </c>
      <c r="AP425" s="71">
        <v>237760807.9660072</v>
      </c>
      <c r="AQ425" s="72"/>
      <c r="AR425" s="71">
        <v>1030</v>
      </c>
      <c r="AS425" s="71">
        <v>200</v>
      </c>
      <c r="AT425" s="71">
        <v>1</v>
      </c>
      <c r="AU425" s="71">
        <v>0</v>
      </c>
      <c r="AV425" s="71">
        <v>0</v>
      </c>
      <c r="AW425" s="71">
        <v>0</v>
      </c>
      <c r="AX425" s="71"/>
      <c r="AY425" s="72"/>
      <c r="AZ425" s="71">
        <v>4991.8999999999924</v>
      </c>
      <c r="BA425" s="71">
        <v>40287.299999999967</v>
      </c>
      <c r="BB425" s="71">
        <v>3.2</v>
      </c>
      <c r="BC425" s="71">
        <v>0</v>
      </c>
      <c r="BD425" s="71">
        <v>0</v>
      </c>
      <c r="BE425" s="71">
        <v>0</v>
      </c>
      <c r="BF425" s="71"/>
      <c r="BG425" s="72"/>
      <c r="BH425" s="71">
        <v>0</v>
      </c>
      <c r="BI425" s="71">
        <v>0</v>
      </c>
      <c r="BJ425" s="71">
        <v>8.0809999999999995</v>
      </c>
      <c r="BK425" s="71">
        <v>0</v>
      </c>
      <c r="BL425" s="71">
        <v>13.701999999999998</v>
      </c>
      <c r="BM425" s="71">
        <v>0</v>
      </c>
      <c r="BN425" s="72"/>
      <c r="BO425" s="71">
        <v>0</v>
      </c>
      <c r="BP425" s="71">
        <v>0</v>
      </c>
      <c r="BQ425" s="71">
        <v>2</v>
      </c>
      <c r="BR425" s="71">
        <v>0</v>
      </c>
      <c r="BS425" s="71">
        <v>3</v>
      </c>
      <c r="BT425" s="71">
        <v>0</v>
      </c>
      <c r="BU425"/>
      <c r="BV425" s="70">
        <v>21.783000000000001</v>
      </c>
      <c r="BW425" s="70">
        <v>0</v>
      </c>
      <c r="BX425" s="70">
        <v>0</v>
      </c>
      <c r="BY425" s="70">
        <v>0</v>
      </c>
      <c r="BZ425" s="70">
        <v>0</v>
      </c>
      <c r="CA425" s="70">
        <v>0</v>
      </c>
      <c r="CB425" s="70">
        <v>0</v>
      </c>
      <c r="CC425" s="70">
        <v>0</v>
      </c>
      <c r="CD425" s="70">
        <v>0</v>
      </c>
    </row>
    <row r="426" spans="1:82">
      <c r="A426" s="70" t="s">
        <v>2133</v>
      </c>
      <c r="B426" s="70">
        <v>17</v>
      </c>
      <c r="C426" s="70">
        <v>19</v>
      </c>
      <c r="D426" s="70">
        <v>1</v>
      </c>
      <c r="E426" s="70">
        <v>2022</v>
      </c>
      <c r="F426" s="70" t="s">
        <v>161</v>
      </c>
      <c r="G426" s="1064" t="s">
        <v>2114</v>
      </c>
      <c r="H426" s="70" t="s">
        <v>2115</v>
      </c>
      <c r="I426" s="148"/>
      <c r="J426" s="71">
        <v>43.664453565521413</v>
      </c>
      <c r="K426" s="71">
        <v>5.878720086367105</v>
      </c>
      <c r="L426" s="71">
        <v>4.1311359182855316</v>
      </c>
      <c r="M426" s="71">
        <v>52.139073529654041</v>
      </c>
      <c r="N426" s="71">
        <v>97.2970094511101</v>
      </c>
      <c r="O426" s="71">
        <v>50.20506334443732</v>
      </c>
      <c r="P426" s="71">
        <v>35.049430346373356</v>
      </c>
      <c r="Q426" s="71">
        <v>3.2539128048940684</v>
      </c>
      <c r="R426" s="71">
        <v>0</v>
      </c>
      <c r="S426" s="71">
        <v>13.008124719032599</v>
      </c>
      <c r="T426" s="72"/>
      <c r="U426" s="71">
        <v>4832262</v>
      </c>
      <c r="V426" s="71">
        <v>1973</v>
      </c>
      <c r="W426" s="71">
        <v>135</v>
      </c>
      <c r="X426" s="71">
        <v>13209</v>
      </c>
      <c r="Y426" s="71">
        <v>24034</v>
      </c>
      <c r="Z426" s="71">
        <v>35096</v>
      </c>
      <c r="AA426" s="71">
        <v>7658</v>
      </c>
      <c r="AB426" s="71">
        <v>55273</v>
      </c>
      <c r="AC426" s="71">
        <v>0</v>
      </c>
      <c r="AD426" s="71">
        <v>13.008124719032599</v>
      </c>
      <c r="AE426" s="72"/>
      <c r="AF426" s="71">
        <v>33614841.376772925</v>
      </c>
      <c r="AG426" s="71">
        <v>4110936.9727921356</v>
      </c>
      <c r="AH426" s="71">
        <v>847358.43235156534</v>
      </c>
      <c r="AI426" s="71">
        <v>79247279.965459093</v>
      </c>
      <c r="AJ426" s="71">
        <v>123079168.29115459</v>
      </c>
      <c r="AK426" s="71">
        <v>0</v>
      </c>
      <c r="AL426" s="71">
        <v>0</v>
      </c>
      <c r="AM426" s="71">
        <v>7137252.9437644985</v>
      </c>
      <c r="AN426" s="71">
        <v>0</v>
      </c>
      <c r="AO426" s="71">
        <v>0</v>
      </c>
      <c r="AP426" s="71">
        <v>248036837.98229483</v>
      </c>
      <c r="AQ426" s="72"/>
      <c r="AR426" s="71">
        <v>1142</v>
      </c>
      <c r="AS426" s="71">
        <v>204</v>
      </c>
      <c r="AT426" s="71">
        <v>1</v>
      </c>
      <c r="AU426" s="71">
        <v>0</v>
      </c>
      <c r="AV426" s="71">
        <v>0</v>
      </c>
      <c r="AW426" s="71">
        <v>0</v>
      </c>
      <c r="AX426" s="71"/>
      <c r="AY426" s="72"/>
      <c r="AZ426" s="71">
        <v>5668.0999999999876</v>
      </c>
      <c r="BA426" s="71">
        <v>42068.799999999974</v>
      </c>
      <c r="BB426" s="71">
        <v>3.2</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2134</v>
      </c>
      <c r="B427" s="70">
        <v>17</v>
      </c>
      <c r="C427" s="70">
        <v>20</v>
      </c>
      <c r="D427" s="70">
        <v>1</v>
      </c>
      <c r="E427" s="70">
        <v>2023</v>
      </c>
      <c r="F427" s="70" t="s">
        <v>1539</v>
      </c>
      <c r="G427" s="70" t="s">
        <v>2114</v>
      </c>
      <c r="H427" s="70" t="s">
        <v>2115</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1270</v>
      </c>
      <c r="AS427" s="71">
        <v>204</v>
      </c>
      <c r="AT427" s="71">
        <v>1</v>
      </c>
      <c r="AU427" s="71">
        <v>0</v>
      </c>
      <c r="AV427" s="71">
        <v>0</v>
      </c>
      <c r="AW427" s="71">
        <v>0</v>
      </c>
      <c r="AX427" s="71"/>
      <c r="AY427" s="72"/>
      <c r="AZ427" s="71">
        <v>6388.3999999999778</v>
      </c>
      <c r="BA427" s="71">
        <v>42068.799999999974</v>
      </c>
      <c r="BB427" s="71">
        <v>3.2</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2135</v>
      </c>
      <c r="B428" s="70">
        <v>17</v>
      </c>
      <c r="C428" s="70">
        <v>21</v>
      </c>
      <c r="D428" s="70">
        <v>1</v>
      </c>
      <c r="E428" s="70">
        <v>2024</v>
      </c>
      <c r="F428" s="70" t="s">
        <v>1554</v>
      </c>
      <c r="G428" s="70" t="s">
        <v>2114</v>
      </c>
      <c r="H428" s="70" t="s">
        <v>2115</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2136</v>
      </c>
      <c r="B429" s="70">
        <v>307</v>
      </c>
      <c r="C429" s="70">
        <v>1</v>
      </c>
      <c r="D429" s="70">
        <v>19</v>
      </c>
      <c r="E429" s="70">
        <v>1990</v>
      </c>
      <c r="F429" s="70" t="s">
        <v>787</v>
      </c>
      <c r="G429" s="70" t="s">
        <v>2137</v>
      </c>
      <c r="H429" s="70" t="s">
        <v>2138</v>
      </c>
      <c r="I429" s="148"/>
      <c r="J429" s="71">
        <v>33.235022261885447</v>
      </c>
      <c r="K429" s="71">
        <v>3.2591246672910601</v>
      </c>
      <c r="L429" s="71">
        <v>0</v>
      </c>
      <c r="M429" s="71">
        <v>35.508367972360809</v>
      </c>
      <c r="N429" s="71">
        <v>47.068841661574993</v>
      </c>
      <c r="O429" s="71">
        <v>40.861955192903849</v>
      </c>
      <c r="P429" s="71">
        <v>46.896539362349777</v>
      </c>
      <c r="Q429" s="71">
        <v>3.7114894889466301</v>
      </c>
      <c r="R429" s="71">
        <v>0</v>
      </c>
      <c r="S429" s="71">
        <v>4.6533802568992222</v>
      </c>
      <c r="T429" s="72"/>
      <c r="U429" s="71">
        <v>9334218</v>
      </c>
      <c r="V429" s="71">
        <v>1376</v>
      </c>
      <c r="W429" s="71">
        <v>0</v>
      </c>
      <c r="X429" s="71">
        <v>13563</v>
      </c>
      <c r="Y429" s="71">
        <v>17197</v>
      </c>
      <c r="Z429" s="71">
        <v>16807</v>
      </c>
      <c r="AA429" s="71">
        <v>11387</v>
      </c>
      <c r="AB429" s="71">
        <v>60262</v>
      </c>
      <c r="AC429" s="71">
        <v>0</v>
      </c>
      <c r="AD429" s="71">
        <v>4.6533802568992222</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2139</v>
      </c>
      <c r="B430" s="70">
        <v>308</v>
      </c>
      <c r="C430" s="70">
        <v>2</v>
      </c>
      <c r="D430" s="70">
        <v>19</v>
      </c>
      <c r="E430" s="70">
        <v>2005</v>
      </c>
      <c r="F430" s="70" t="s">
        <v>789</v>
      </c>
      <c r="G430" s="70" t="s">
        <v>2137</v>
      </c>
      <c r="H430" s="70" t="s">
        <v>2138</v>
      </c>
      <c r="I430" s="148"/>
      <c r="J430" s="71">
        <v>26.987209983889919</v>
      </c>
      <c r="K430" s="71">
        <v>2.679602425007872</v>
      </c>
      <c r="L430" s="71">
        <v>0.62037852585525832</v>
      </c>
      <c r="M430" s="71">
        <v>60.607630492646713</v>
      </c>
      <c r="N430" s="71">
        <v>66.509833276382565</v>
      </c>
      <c r="O430" s="71">
        <v>62.094764359527403</v>
      </c>
      <c r="P430" s="71">
        <v>47.053204444676197</v>
      </c>
      <c r="Q430" s="71">
        <v>3.6350133552274202</v>
      </c>
      <c r="R430" s="71">
        <v>0</v>
      </c>
      <c r="S430" s="71">
        <v>5.7780367920000009</v>
      </c>
      <c r="T430" s="72"/>
      <c r="U430" s="71">
        <v>4876316</v>
      </c>
      <c r="V430" s="71">
        <v>1331</v>
      </c>
      <c r="W430" s="71">
        <v>8</v>
      </c>
      <c r="X430" s="71">
        <v>12577</v>
      </c>
      <c r="Y430" s="71">
        <v>22330</v>
      </c>
      <c r="Z430" s="71">
        <v>29555</v>
      </c>
      <c r="AA430" s="71">
        <v>9357</v>
      </c>
      <c r="AB430" s="71">
        <v>61700</v>
      </c>
      <c r="AC430" s="71">
        <v>0</v>
      </c>
      <c r="AD430" s="71">
        <v>5.7780367920000009</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2140</v>
      </c>
      <c r="B431" s="70">
        <v>309</v>
      </c>
      <c r="C431" s="70">
        <v>3</v>
      </c>
      <c r="D431" s="70">
        <v>19</v>
      </c>
      <c r="E431" s="70">
        <v>2006</v>
      </c>
      <c r="F431" s="70" t="s">
        <v>790</v>
      </c>
      <c r="G431" s="70" t="s">
        <v>2137</v>
      </c>
      <c r="H431" s="70" t="s">
        <v>2138</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2141</v>
      </c>
      <c r="B432" s="70">
        <v>310</v>
      </c>
      <c r="C432" s="70">
        <v>4</v>
      </c>
      <c r="D432" s="70">
        <v>19</v>
      </c>
      <c r="E432" s="70">
        <v>2007</v>
      </c>
      <c r="F432" s="70" t="s">
        <v>791</v>
      </c>
      <c r="G432" s="70" t="s">
        <v>2137</v>
      </c>
      <c r="H432" s="70" t="s">
        <v>2138</v>
      </c>
      <c r="I432" s="148"/>
      <c r="J432" s="71">
        <v>19.03020147182319</v>
      </c>
      <c r="K432" s="71">
        <v>2.5861384988852301</v>
      </c>
      <c r="L432" s="71">
        <v>1.3415855852745731</v>
      </c>
      <c r="M432" s="71">
        <v>58.96752034730391</v>
      </c>
      <c r="N432" s="71">
        <v>65.391005955622376</v>
      </c>
      <c r="O432" s="71">
        <v>59.97276266579545</v>
      </c>
      <c r="P432" s="71">
        <v>45.65212260886679</v>
      </c>
      <c r="Q432" s="71">
        <v>3.81233580801397</v>
      </c>
      <c r="R432" s="71">
        <v>0</v>
      </c>
      <c r="S432" s="71">
        <v>3.6701991351999999</v>
      </c>
      <c r="T432" s="72"/>
      <c r="U432" s="71">
        <v>4942870</v>
      </c>
      <c r="V432" s="71">
        <v>1310</v>
      </c>
      <c r="W432" s="71">
        <v>17</v>
      </c>
      <c r="X432" s="71">
        <v>14656</v>
      </c>
      <c r="Y432" s="71">
        <v>22783</v>
      </c>
      <c r="Z432" s="71">
        <v>29674</v>
      </c>
      <c r="AA432" s="71">
        <v>8940</v>
      </c>
      <c r="AB432" s="71">
        <v>61288</v>
      </c>
      <c r="AC432" s="71">
        <v>0</v>
      </c>
      <c r="AD432" s="71">
        <v>3.6701991351999999</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2142</v>
      </c>
      <c r="B433" s="70">
        <v>311</v>
      </c>
      <c r="C433" s="70">
        <v>5</v>
      </c>
      <c r="D433" s="70">
        <v>19</v>
      </c>
      <c r="E433" s="70">
        <v>2008</v>
      </c>
      <c r="F433" s="70" t="s">
        <v>792</v>
      </c>
      <c r="G433" s="70" t="s">
        <v>2137</v>
      </c>
      <c r="H433" s="70" t="s">
        <v>2138</v>
      </c>
      <c r="I433" s="148"/>
      <c r="J433" s="71">
        <v>18.719885751150748</v>
      </c>
      <c r="K433" s="71">
        <v>1.9090694984702941</v>
      </c>
      <c r="L433" s="71">
        <v>1.1875861623503861</v>
      </c>
      <c r="M433" s="71">
        <v>64.521487962790104</v>
      </c>
      <c r="N433" s="71">
        <v>69.024249657037458</v>
      </c>
      <c r="O433" s="71">
        <v>58.070017452073763</v>
      </c>
      <c r="P433" s="71">
        <v>43.559822539220022</v>
      </c>
      <c r="Q433" s="71">
        <v>3.7399973957203301</v>
      </c>
      <c r="R433" s="71">
        <v>0</v>
      </c>
      <c r="S433" s="71">
        <v>7.7991466134400014</v>
      </c>
      <c r="T433" s="72"/>
      <c r="U433" s="71">
        <v>5234892</v>
      </c>
      <c r="V433" s="71">
        <v>1310</v>
      </c>
      <c r="W433" s="71">
        <v>17</v>
      </c>
      <c r="X433" s="71">
        <v>14656</v>
      </c>
      <c r="Y433" s="71">
        <v>23041</v>
      </c>
      <c r="Z433" s="71">
        <v>29741</v>
      </c>
      <c r="AA433" s="71">
        <v>8540</v>
      </c>
      <c r="AB433" s="71">
        <v>61114</v>
      </c>
      <c r="AC433" s="71">
        <v>0</v>
      </c>
      <c r="AD433" s="71">
        <v>7.7991466134400014</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2143</v>
      </c>
      <c r="B434" s="70">
        <v>312</v>
      </c>
      <c r="C434" s="70">
        <v>6</v>
      </c>
      <c r="D434" s="70">
        <v>19</v>
      </c>
      <c r="E434" s="70">
        <v>2009</v>
      </c>
      <c r="F434" s="70" t="s">
        <v>176</v>
      </c>
      <c r="G434" s="70" t="s">
        <v>2137</v>
      </c>
      <c r="H434" s="70" t="s">
        <v>2138</v>
      </c>
      <c r="I434" s="148"/>
      <c r="J434" s="71">
        <v>17.002782200446109</v>
      </c>
      <c r="K434" s="71">
        <v>1.7200089217218559</v>
      </c>
      <c r="L434" s="71">
        <v>1.867355078854841</v>
      </c>
      <c r="M434" s="71">
        <v>59.211912184351959</v>
      </c>
      <c r="N434" s="71">
        <v>63.118165441357192</v>
      </c>
      <c r="O434" s="71">
        <v>59.059460982260283</v>
      </c>
      <c r="P434" s="71">
        <v>41.431961908802258</v>
      </c>
      <c r="Q434" s="71">
        <v>3.5291471828331602</v>
      </c>
      <c r="R434" s="71">
        <v>0</v>
      </c>
      <c r="S434" s="71">
        <v>7.6000474711700008</v>
      </c>
      <c r="T434" s="72"/>
      <c r="U434" s="71">
        <v>4674882</v>
      </c>
      <c r="V434" s="71">
        <v>1231</v>
      </c>
      <c r="W434" s="71">
        <v>43</v>
      </c>
      <c r="X434" s="71">
        <v>16217</v>
      </c>
      <c r="Y434" s="71">
        <v>23137</v>
      </c>
      <c r="Z434" s="71">
        <v>29856</v>
      </c>
      <c r="AA434" s="71">
        <v>8339</v>
      </c>
      <c r="AB434" s="71">
        <v>60537</v>
      </c>
      <c r="AC434" s="71">
        <v>0</v>
      </c>
      <c r="AD434" s="71">
        <v>7.6000474711700008</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14.713000000000001</v>
      </c>
      <c r="BM434" s="71">
        <v>0</v>
      </c>
      <c r="BN434" s="72"/>
      <c r="BO434" s="71">
        <v>0</v>
      </c>
      <c r="BP434" s="71">
        <v>0</v>
      </c>
      <c r="BQ434" s="71">
        <v>0</v>
      </c>
      <c r="BR434" s="71">
        <v>0</v>
      </c>
      <c r="BS434" s="71">
        <v>2</v>
      </c>
      <c r="BT434" s="71">
        <v>0</v>
      </c>
      <c r="BU434"/>
      <c r="BV434" s="70">
        <v>6.19</v>
      </c>
      <c r="BW434" s="70">
        <v>0</v>
      </c>
      <c r="BX434" s="70">
        <v>8.5229999999999997</v>
      </c>
      <c r="BY434" s="70">
        <v>0</v>
      </c>
      <c r="BZ434" s="70">
        <v>0</v>
      </c>
      <c r="CA434" s="70">
        <v>0</v>
      </c>
      <c r="CB434" s="70">
        <v>0</v>
      </c>
      <c r="CC434" s="70">
        <v>0</v>
      </c>
      <c r="CD434" s="70">
        <v>0</v>
      </c>
    </row>
    <row r="435" spans="1:82">
      <c r="A435" s="70" t="s">
        <v>2144</v>
      </c>
      <c r="B435" s="70">
        <v>313</v>
      </c>
      <c r="C435" s="70">
        <v>7</v>
      </c>
      <c r="D435" s="70">
        <v>19</v>
      </c>
      <c r="E435" s="70">
        <v>2010</v>
      </c>
      <c r="F435" s="70" t="s">
        <v>177</v>
      </c>
      <c r="G435" s="70" t="s">
        <v>2137</v>
      </c>
      <c r="H435" s="70" t="s">
        <v>2138</v>
      </c>
      <c r="I435" s="148"/>
      <c r="J435" s="71">
        <v>17.149981492643921</v>
      </c>
      <c r="K435" s="71">
        <v>1.920315924634689</v>
      </c>
      <c r="L435" s="71">
        <v>1.803171768156365</v>
      </c>
      <c r="M435" s="71">
        <v>64.191220364484892</v>
      </c>
      <c r="N435" s="71">
        <v>62.740241453589917</v>
      </c>
      <c r="O435" s="71">
        <v>58.853238669146023</v>
      </c>
      <c r="P435" s="71">
        <v>41.800155887778061</v>
      </c>
      <c r="Q435" s="71">
        <v>3.6650610018829801</v>
      </c>
      <c r="R435" s="71">
        <v>0</v>
      </c>
      <c r="S435" s="71">
        <v>9.1259056659999995</v>
      </c>
      <c r="T435" s="72"/>
      <c r="U435" s="71">
        <v>4429445</v>
      </c>
      <c r="V435" s="71">
        <v>1231</v>
      </c>
      <c r="W435" s="71">
        <v>43</v>
      </c>
      <c r="X435" s="71">
        <v>16217</v>
      </c>
      <c r="Y435" s="71">
        <v>23383</v>
      </c>
      <c r="Z435" s="71">
        <v>29890</v>
      </c>
      <c r="AA435" s="71">
        <v>8203</v>
      </c>
      <c r="AB435" s="71">
        <v>60242</v>
      </c>
      <c r="AC435" s="71">
        <v>0</v>
      </c>
      <c r="AD435" s="71">
        <v>9.1259056659999995</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13.878</v>
      </c>
      <c r="BM435" s="71">
        <v>0</v>
      </c>
      <c r="BN435" s="72"/>
      <c r="BO435" s="71">
        <v>0</v>
      </c>
      <c r="BP435" s="71">
        <v>0</v>
      </c>
      <c r="BQ435" s="71">
        <v>0</v>
      </c>
      <c r="BR435" s="71">
        <v>0</v>
      </c>
      <c r="BS435" s="71">
        <v>2</v>
      </c>
      <c r="BT435" s="71">
        <v>0</v>
      </c>
      <c r="BU435"/>
      <c r="BV435" s="70">
        <v>5.3159999999999998</v>
      </c>
      <c r="BW435" s="70">
        <v>0</v>
      </c>
      <c r="BX435" s="70">
        <v>8.5619999999999994</v>
      </c>
      <c r="BY435" s="70">
        <v>0</v>
      </c>
      <c r="BZ435" s="70">
        <v>0</v>
      </c>
      <c r="CA435" s="70">
        <v>0</v>
      </c>
      <c r="CB435" s="70">
        <v>0</v>
      </c>
      <c r="CC435" s="70">
        <v>0</v>
      </c>
      <c r="CD435" s="70">
        <v>0</v>
      </c>
    </row>
    <row r="436" spans="1:82">
      <c r="A436" s="70" t="s">
        <v>2145</v>
      </c>
      <c r="B436" s="70">
        <v>314</v>
      </c>
      <c r="C436" s="70">
        <v>8</v>
      </c>
      <c r="D436" s="70">
        <v>19</v>
      </c>
      <c r="E436" s="70">
        <v>2011</v>
      </c>
      <c r="F436" s="70" t="s">
        <v>178</v>
      </c>
      <c r="G436" s="70" t="s">
        <v>2137</v>
      </c>
      <c r="H436" s="70" t="s">
        <v>2138</v>
      </c>
      <c r="I436" s="148"/>
      <c r="J436" s="71">
        <v>19.130891092805779</v>
      </c>
      <c r="K436" s="71">
        <v>2.7447056138988821</v>
      </c>
      <c r="L436" s="71">
        <v>1.4505579909940349</v>
      </c>
      <c r="M436" s="71">
        <v>78.549909422200997</v>
      </c>
      <c r="N436" s="71">
        <v>79.966485939461251</v>
      </c>
      <c r="O436" s="71">
        <v>58.021952588768784</v>
      </c>
      <c r="P436" s="71">
        <v>40.359621312703645</v>
      </c>
      <c r="Q436" s="71">
        <v>4.2033942729129397</v>
      </c>
      <c r="R436" s="71">
        <v>0</v>
      </c>
      <c r="S436" s="71">
        <v>9.4869306058999996</v>
      </c>
      <c r="T436" s="72"/>
      <c r="U436" s="71">
        <v>3990633</v>
      </c>
      <c r="V436" s="71">
        <v>1231</v>
      </c>
      <c r="W436" s="71">
        <v>43</v>
      </c>
      <c r="X436" s="71">
        <v>16217</v>
      </c>
      <c r="Y436" s="71">
        <v>23551</v>
      </c>
      <c r="Z436" s="71">
        <v>30108</v>
      </c>
      <c r="AA436" s="71">
        <v>8156</v>
      </c>
      <c r="AB436" s="71">
        <v>59897</v>
      </c>
      <c r="AC436" s="71">
        <v>0</v>
      </c>
      <c r="AD436" s="71">
        <v>9.4869306058999996</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14.065999999999999</v>
      </c>
      <c r="BM436" s="71">
        <v>0</v>
      </c>
      <c r="BN436" s="72"/>
      <c r="BO436" s="71">
        <v>0</v>
      </c>
      <c r="BP436" s="71">
        <v>0</v>
      </c>
      <c r="BQ436" s="71">
        <v>0</v>
      </c>
      <c r="BR436" s="71">
        <v>0</v>
      </c>
      <c r="BS436" s="71">
        <v>2</v>
      </c>
      <c r="BT436" s="71">
        <v>0</v>
      </c>
      <c r="BU436"/>
      <c r="BV436" s="70">
        <v>5.2679999999999998</v>
      </c>
      <c r="BW436" s="70">
        <v>0</v>
      </c>
      <c r="BX436" s="70">
        <v>8.798</v>
      </c>
      <c r="BY436" s="70">
        <v>0</v>
      </c>
      <c r="BZ436" s="70">
        <v>0</v>
      </c>
      <c r="CA436" s="70">
        <v>0</v>
      </c>
      <c r="CB436" s="70">
        <v>0</v>
      </c>
      <c r="CC436" s="70">
        <v>0</v>
      </c>
      <c r="CD436" s="70">
        <v>0</v>
      </c>
    </row>
    <row r="437" spans="1:82">
      <c r="A437" s="70" t="s">
        <v>2146</v>
      </c>
      <c r="B437" s="70">
        <v>315</v>
      </c>
      <c r="C437" s="70">
        <v>9</v>
      </c>
      <c r="D437" s="70">
        <v>19</v>
      </c>
      <c r="E437" s="70">
        <v>2012</v>
      </c>
      <c r="F437" s="70" t="s">
        <v>179</v>
      </c>
      <c r="G437" s="70" t="s">
        <v>2137</v>
      </c>
      <c r="H437" s="70" t="s">
        <v>2138</v>
      </c>
      <c r="I437" s="148"/>
      <c r="J437" s="71">
        <v>22.335939791306629</v>
      </c>
      <c r="K437" s="71">
        <v>2.670179971503301</v>
      </c>
      <c r="L437" s="71">
        <v>1.431341858645905</v>
      </c>
      <c r="M437" s="71">
        <v>80.574973042091003</v>
      </c>
      <c r="N437" s="71">
        <v>92.27240256411956</v>
      </c>
      <c r="O437" s="71">
        <v>57.92481791777012</v>
      </c>
      <c r="P437" s="71">
        <v>39.797966241924968</v>
      </c>
      <c r="Q437" s="71">
        <v>4.5759764462502099</v>
      </c>
      <c r="R437" s="71">
        <v>0</v>
      </c>
      <c r="S437" s="71">
        <v>6.5711724289799998</v>
      </c>
      <c r="T437" s="72"/>
      <c r="U437" s="71">
        <v>4666187</v>
      </c>
      <c r="V437" s="71">
        <v>1231</v>
      </c>
      <c r="W437" s="71">
        <v>43</v>
      </c>
      <c r="X437" s="71">
        <v>16217</v>
      </c>
      <c r="Y437" s="71">
        <v>23969</v>
      </c>
      <c r="Z437" s="71">
        <v>30296</v>
      </c>
      <c r="AA437" s="71">
        <v>7997</v>
      </c>
      <c r="AB437" s="71">
        <v>60016</v>
      </c>
      <c r="AC437" s="71">
        <v>0</v>
      </c>
      <c r="AD437" s="71">
        <v>6.5711724289799998</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17.849</v>
      </c>
      <c r="BM437" s="71">
        <v>0</v>
      </c>
      <c r="BN437" s="72"/>
      <c r="BO437" s="71">
        <v>0</v>
      </c>
      <c r="BP437" s="71">
        <v>0</v>
      </c>
      <c r="BQ437" s="71">
        <v>0</v>
      </c>
      <c r="BR437" s="71">
        <v>0</v>
      </c>
      <c r="BS437" s="71">
        <v>3</v>
      </c>
      <c r="BT437" s="71">
        <v>0</v>
      </c>
      <c r="BU437"/>
      <c r="BV437" s="70">
        <v>8.8759999999999994</v>
      </c>
      <c r="BW437" s="70">
        <v>0</v>
      </c>
      <c r="BX437" s="70">
        <v>8.9730000000000008</v>
      </c>
      <c r="BY437" s="70">
        <v>0</v>
      </c>
      <c r="BZ437" s="70">
        <v>0</v>
      </c>
      <c r="CA437" s="70">
        <v>0</v>
      </c>
      <c r="CB437" s="70">
        <v>0</v>
      </c>
      <c r="CC437" s="70">
        <v>0</v>
      </c>
      <c r="CD437" s="70">
        <v>0</v>
      </c>
    </row>
    <row r="438" spans="1:82">
      <c r="A438" s="70" t="s">
        <v>2147</v>
      </c>
      <c r="B438" s="70">
        <v>316</v>
      </c>
      <c r="C438" s="70">
        <v>10</v>
      </c>
      <c r="D438" s="70">
        <v>19</v>
      </c>
      <c r="E438" s="70">
        <v>2013</v>
      </c>
      <c r="F438" s="70" t="s">
        <v>180</v>
      </c>
      <c r="G438" s="70" t="s">
        <v>2137</v>
      </c>
      <c r="H438" s="70" t="s">
        <v>2138</v>
      </c>
      <c r="I438" s="148"/>
      <c r="J438" s="71">
        <v>22.1104530476414</v>
      </c>
      <c r="K438" s="71">
        <v>2.2030962622840282</v>
      </c>
      <c r="L438" s="71">
        <v>1.317823927249105</v>
      </c>
      <c r="M438" s="71">
        <v>82.588368710559408</v>
      </c>
      <c r="N438" s="71">
        <v>95.399731982201175</v>
      </c>
      <c r="O438" s="71">
        <v>55.915829633505133</v>
      </c>
      <c r="P438" s="71">
        <v>39.543300789828116</v>
      </c>
      <c r="Q438" s="71">
        <v>4.6275244567840401</v>
      </c>
      <c r="R438" s="71">
        <v>0</v>
      </c>
      <c r="S438" s="71">
        <v>7.5101221761999986</v>
      </c>
      <c r="T438" s="72"/>
      <c r="U438" s="71">
        <v>4595776</v>
      </c>
      <c r="V438" s="71">
        <v>1231</v>
      </c>
      <c r="W438" s="71">
        <v>43</v>
      </c>
      <c r="X438" s="71">
        <v>16217</v>
      </c>
      <c r="Y438" s="71">
        <v>24082</v>
      </c>
      <c r="Z438" s="71">
        <v>30551</v>
      </c>
      <c r="AA438" s="71">
        <v>7916</v>
      </c>
      <c r="AB438" s="71">
        <v>59822</v>
      </c>
      <c r="AC438" s="71">
        <v>0</v>
      </c>
      <c r="AD438" s="71">
        <v>7.5101221761999986</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15.788</v>
      </c>
      <c r="BM438" s="71">
        <v>0</v>
      </c>
      <c r="BN438" s="72"/>
      <c r="BO438" s="71">
        <v>0</v>
      </c>
      <c r="BP438" s="71">
        <v>0</v>
      </c>
      <c r="BQ438" s="71">
        <v>0</v>
      </c>
      <c r="BR438" s="71">
        <v>0</v>
      </c>
      <c r="BS438" s="71">
        <v>2</v>
      </c>
      <c r="BT438" s="71">
        <v>0</v>
      </c>
      <c r="BU438"/>
      <c r="BV438" s="70">
        <v>6.2720000000000002</v>
      </c>
      <c r="BW438" s="70">
        <v>0</v>
      </c>
      <c r="BX438" s="70">
        <v>9.516</v>
      </c>
      <c r="BY438" s="70">
        <v>0</v>
      </c>
      <c r="BZ438" s="70">
        <v>0</v>
      </c>
      <c r="CA438" s="70">
        <v>0</v>
      </c>
      <c r="CB438" s="70">
        <v>0</v>
      </c>
      <c r="CC438" s="70">
        <v>0</v>
      </c>
      <c r="CD438" s="70">
        <v>0</v>
      </c>
    </row>
    <row r="439" spans="1:82">
      <c r="A439" s="70" t="s">
        <v>2148</v>
      </c>
      <c r="B439" s="70">
        <v>317</v>
      </c>
      <c r="C439" s="70">
        <v>11</v>
      </c>
      <c r="D439" s="70">
        <v>19</v>
      </c>
      <c r="E439" s="70">
        <v>2014</v>
      </c>
      <c r="F439" s="70" t="s">
        <v>181</v>
      </c>
      <c r="G439" s="70" t="s">
        <v>2137</v>
      </c>
      <c r="H439" s="70" t="s">
        <v>2138</v>
      </c>
      <c r="I439" s="148"/>
      <c r="J439" s="71">
        <v>20.154205435552431</v>
      </c>
      <c r="K439" s="71">
        <v>2.2413633761581142</v>
      </c>
      <c r="L439" s="71">
        <v>1.829704800977757</v>
      </c>
      <c r="M439" s="71">
        <v>78.844483475954874</v>
      </c>
      <c r="N439" s="71">
        <v>94.125871496929093</v>
      </c>
      <c r="O439" s="71">
        <v>53.524671620677609</v>
      </c>
      <c r="P439" s="71">
        <v>39.432497097230652</v>
      </c>
      <c r="Q439" s="71">
        <v>4.4102955552277203</v>
      </c>
      <c r="R439" s="71">
        <v>0</v>
      </c>
      <c r="S439" s="71">
        <v>9.0140882831999996</v>
      </c>
      <c r="T439" s="72"/>
      <c r="U439" s="71">
        <v>4662716</v>
      </c>
      <c r="V439" s="71">
        <v>1054</v>
      </c>
      <c r="W439" s="71">
        <v>48</v>
      </c>
      <c r="X439" s="71">
        <v>15472</v>
      </c>
      <c r="Y439" s="71">
        <v>24244</v>
      </c>
      <c r="Z439" s="71">
        <v>30801</v>
      </c>
      <c r="AA439" s="71">
        <v>7853</v>
      </c>
      <c r="AB439" s="71">
        <v>59424</v>
      </c>
      <c r="AC439" s="71">
        <v>0</v>
      </c>
      <c r="AD439" s="71">
        <v>9.0140882831999996</v>
      </c>
      <c r="AE439" s="72"/>
      <c r="AF439" s="71"/>
      <c r="AG439" s="71"/>
      <c r="AH439" s="71"/>
      <c r="AI439" s="71"/>
      <c r="AJ439" s="71"/>
      <c r="AK439" s="71"/>
      <c r="AL439" s="71"/>
      <c r="AM439" s="71"/>
      <c r="AN439" s="71"/>
      <c r="AO439" s="71"/>
      <c r="AP439" s="71"/>
      <c r="AQ439" s="72"/>
      <c r="AR439" s="71">
        <v>988</v>
      </c>
      <c r="AS439" s="71">
        <v>175</v>
      </c>
      <c r="AT439" s="71">
        <v>0</v>
      </c>
      <c r="AU439" s="71">
        <v>0</v>
      </c>
      <c r="AV439" s="71">
        <v>0</v>
      </c>
      <c r="AW439" s="71">
        <v>0</v>
      </c>
      <c r="AX439" s="71"/>
      <c r="AY439" s="72"/>
      <c r="AZ439" s="71">
        <v>4008.3</v>
      </c>
      <c r="BA439" s="71">
        <v>8412</v>
      </c>
      <c r="BB439" s="71">
        <v>0</v>
      </c>
      <c r="BC439" s="71">
        <v>0</v>
      </c>
      <c r="BD439" s="71">
        <v>0</v>
      </c>
      <c r="BE439" s="71">
        <v>0</v>
      </c>
      <c r="BF439" s="71"/>
      <c r="BG439" s="72"/>
      <c r="BH439" s="71">
        <v>0</v>
      </c>
      <c r="BI439" s="71">
        <v>0</v>
      </c>
      <c r="BJ439" s="71">
        <v>0</v>
      </c>
      <c r="BK439" s="71">
        <v>0</v>
      </c>
      <c r="BL439" s="71">
        <v>14.631</v>
      </c>
      <c r="BM439" s="71">
        <v>0</v>
      </c>
      <c r="BN439" s="72"/>
      <c r="BO439" s="71">
        <v>0</v>
      </c>
      <c r="BP439" s="71">
        <v>0</v>
      </c>
      <c r="BQ439" s="71">
        <v>0</v>
      </c>
      <c r="BR439" s="71">
        <v>0</v>
      </c>
      <c r="BS439" s="71">
        <v>2</v>
      </c>
      <c r="BT439" s="71">
        <v>0</v>
      </c>
      <c r="BU439"/>
      <c r="BV439" s="70">
        <v>7.1429999999999998</v>
      </c>
      <c r="BW439" s="70">
        <v>0</v>
      </c>
      <c r="BX439" s="70">
        <v>7.4880000000000004</v>
      </c>
      <c r="BY439" s="70">
        <v>0</v>
      </c>
      <c r="BZ439" s="70">
        <v>0</v>
      </c>
      <c r="CA439" s="70">
        <v>0</v>
      </c>
      <c r="CB439" s="70">
        <v>0</v>
      </c>
      <c r="CC439" s="70">
        <v>0</v>
      </c>
      <c r="CD439" s="70">
        <v>0</v>
      </c>
    </row>
    <row r="440" spans="1:82">
      <c r="A440" s="70" t="s">
        <v>2149</v>
      </c>
      <c r="B440" s="70">
        <v>318</v>
      </c>
      <c r="C440" s="70">
        <v>12</v>
      </c>
      <c r="D440" s="70">
        <v>19</v>
      </c>
      <c r="E440" s="70">
        <v>2015</v>
      </c>
      <c r="F440" s="70" t="s">
        <v>182</v>
      </c>
      <c r="G440" s="70" t="s">
        <v>2137</v>
      </c>
      <c r="H440" s="70" t="s">
        <v>2138</v>
      </c>
      <c r="I440" s="148"/>
      <c r="J440" s="71">
        <v>17.03208351854402</v>
      </c>
      <c r="K440" s="71">
        <v>2.3403361307167692</v>
      </c>
      <c r="L440" s="71">
        <v>2.210453966573132</v>
      </c>
      <c r="M440" s="71">
        <v>81.645443202962184</v>
      </c>
      <c r="N440" s="71">
        <v>86.980206182632159</v>
      </c>
      <c r="O440" s="71">
        <v>53.389684909034628</v>
      </c>
      <c r="P440" s="71">
        <v>39.26766452234434</v>
      </c>
      <c r="Q440" s="71">
        <v>4.2898592198733398</v>
      </c>
      <c r="R440" s="71">
        <v>0</v>
      </c>
      <c r="S440" s="71">
        <v>6.6748879293600014</v>
      </c>
      <c r="T440" s="72"/>
      <c r="U440" s="71">
        <v>3640853</v>
      </c>
      <c r="V440" s="71">
        <v>1054</v>
      </c>
      <c r="W440" s="71">
        <v>48</v>
      </c>
      <c r="X440" s="71">
        <v>15472</v>
      </c>
      <c r="Y440" s="71">
        <v>24388</v>
      </c>
      <c r="Z440" s="71">
        <v>31019</v>
      </c>
      <c r="AA440" s="71">
        <v>7814</v>
      </c>
      <c r="AB440" s="71">
        <v>59045</v>
      </c>
      <c r="AC440" s="71">
        <v>0</v>
      </c>
      <c r="AD440" s="71">
        <v>6.6748879293600014</v>
      </c>
      <c r="AE440" s="72"/>
      <c r="AF440" s="71">
        <v>22587455.499544669</v>
      </c>
      <c r="AG440" s="71">
        <v>1731131.2365049201</v>
      </c>
      <c r="AH440" s="71">
        <v>469646.74687961699</v>
      </c>
      <c r="AI440" s="71">
        <v>99895112.273229316</v>
      </c>
      <c r="AJ440" s="71">
        <v>136046743.94737709</v>
      </c>
      <c r="AK440" s="71">
        <v>0</v>
      </c>
      <c r="AL440" s="71">
        <v>0</v>
      </c>
      <c r="AM440" s="71">
        <v>8091869.5655405913</v>
      </c>
      <c r="AN440" s="71">
        <v>0</v>
      </c>
      <c r="AO440" s="71">
        <v>0</v>
      </c>
      <c r="AP440" s="71">
        <v>268821959.26907623</v>
      </c>
      <c r="AQ440" s="72"/>
      <c r="AR440" s="71">
        <v>1078</v>
      </c>
      <c r="AS440" s="71">
        <v>228</v>
      </c>
      <c r="AT440" s="71">
        <v>0</v>
      </c>
      <c r="AU440" s="71">
        <v>0</v>
      </c>
      <c r="AV440" s="71">
        <v>0</v>
      </c>
      <c r="AW440" s="71">
        <v>0</v>
      </c>
      <c r="AX440" s="71"/>
      <c r="AY440" s="72"/>
      <c r="AZ440" s="71">
        <v>4465</v>
      </c>
      <c r="BA440" s="71">
        <v>10047.5</v>
      </c>
      <c r="BB440" s="71">
        <v>0</v>
      </c>
      <c r="BC440" s="71">
        <v>0</v>
      </c>
      <c r="BD440" s="71">
        <v>0</v>
      </c>
      <c r="BE440" s="71">
        <v>0</v>
      </c>
      <c r="BF440" s="71"/>
      <c r="BG440" s="72"/>
      <c r="BH440" s="71">
        <v>0</v>
      </c>
      <c r="BI440" s="71">
        <v>0</v>
      </c>
      <c r="BJ440" s="71">
        <v>0</v>
      </c>
      <c r="BK440" s="71">
        <v>0</v>
      </c>
      <c r="BL440" s="71">
        <v>15.852</v>
      </c>
      <c r="BM440" s="71">
        <v>0</v>
      </c>
      <c r="BN440" s="72"/>
      <c r="BO440" s="71">
        <v>0</v>
      </c>
      <c r="BP440" s="71">
        <v>0</v>
      </c>
      <c r="BQ440" s="71">
        <v>0</v>
      </c>
      <c r="BR440" s="71">
        <v>0</v>
      </c>
      <c r="BS440" s="71">
        <v>1</v>
      </c>
      <c r="BT440" s="71">
        <v>0</v>
      </c>
      <c r="BU440"/>
      <c r="BV440" s="70">
        <v>6.6580000000000004</v>
      </c>
      <c r="BW440" s="70">
        <v>0</v>
      </c>
      <c r="BX440" s="70">
        <v>9.1940000000000008</v>
      </c>
      <c r="BY440" s="70">
        <v>0</v>
      </c>
      <c r="BZ440" s="70">
        <v>0</v>
      </c>
      <c r="CA440" s="70">
        <v>0</v>
      </c>
      <c r="CB440" s="70">
        <v>0</v>
      </c>
      <c r="CC440" s="70">
        <v>0</v>
      </c>
      <c r="CD440" s="70">
        <v>0</v>
      </c>
    </row>
    <row r="441" spans="1:82">
      <c r="A441" s="70" t="s">
        <v>2150</v>
      </c>
      <c r="B441" s="70">
        <v>319</v>
      </c>
      <c r="C441" s="70">
        <v>13</v>
      </c>
      <c r="D441" s="70">
        <v>19</v>
      </c>
      <c r="E441" s="70">
        <v>2016</v>
      </c>
      <c r="F441" s="70" t="s">
        <v>155</v>
      </c>
      <c r="G441" s="70" t="s">
        <v>2137</v>
      </c>
      <c r="H441" s="70" t="s">
        <v>2138</v>
      </c>
      <c r="I441" s="148"/>
      <c r="J441" s="71">
        <v>16.554232599893417</v>
      </c>
      <c r="K441" s="71">
        <v>2.3186513854205648</v>
      </c>
      <c r="L441" s="71">
        <v>2.3535633309626922</v>
      </c>
      <c r="M441" s="71">
        <v>71.658963432309875</v>
      </c>
      <c r="N441" s="71">
        <v>90.331692903379221</v>
      </c>
      <c r="O441" s="71">
        <v>53.125614201434622</v>
      </c>
      <c r="P441" s="71">
        <v>38.068086353365729</v>
      </c>
      <c r="Q441" s="71">
        <v>4.140802632782818</v>
      </c>
      <c r="R441" s="71">
        <v>0</v>
      </c>
      <c r="S441" s="71">
        <v>7.1133545505000004</v>
      </c>
      <c r="T441" s="72"/>
      <c r="U441" s="71">
        <v>3747289</v>
      </c>
      <c r="V441" s="71">
        <v>1054</v>
      </c>
      <c r="W441" s="71">
        <v>48</v>
      </c>
      <c r="X441" s="71">
        <v>15472</v>
      </c>
      <c r="Y441" s="71">
        <v>24591</v>
      </c>
      <c r="Z441" s="71">
        <v>31245</v>
      </c>
      <c r="AA441" s="71">
        <v>7835</v>
      </c>
      <c r="AB441" s="71">
        <v>58625</v>
      </c>
      <c r="AC441" s="71">
        <v>0</v>
      </c>
      <c r="AD441" s="71">
        <v>7.1133545505000004</v>
      </c>
      <c r="AE441" s="72"/>
      <c r="AF441" s="71">
        <v>23037004.92287837</v>
      </c>
      <c r="AG441" s="71">
        <v>1649092.1242939921</v>
      </c>
      <c r="AH441" s="71">
        <v>391972.54328112327</v>
      </c>
      <c r="AI441" s="71">
        <v>106034703.2998773</v>
      </c>
      <c r="AJ441" s="71">
        <v>132695396.30947571</v>
      </c>
      <c r="AK441" s="71">
        <v>0</v>
      </c>
      <c r="AL441" s="71">
        <v>0</v>
      </c>
      <c r="AM441" s="71">
        <v>8040552.1981792348</v>
      </c>
      <c r="AN441" s="71">
        <v>0</v>
      </c>
      <c r="AO441" s="71">
        <v>0</v>
      </c>
      <c r="AP441" s="71">
        <v>271848721.39798576</v>
      </c>
      <c r="AQ441" s="72"/>
      <c r="AR441" s="71">
        <v>1144</v>
      </c>
      <c r="AS441" s="71">
        <v>269</v>
      </c>
      <c r="AT441" s="71">
        <v>0</v>
      </c>
      <c r="AU441" s="71">
        <v>0</v>
      </c>
      <c r="AV441" s="71">
        <v>0</v>
      </c>
      <c r="AW441" s="71">
        <v>0</v>
      </c>
      <c r="AX441" s="71"/>
      <c r="AY441" s="72"/>
      <c r="AZ441" s="71">
        <v>4777.8999999999996</v>
      </c>
      <c r="BA441" s="71">
        <v>11159.8</v>
      </c>
      <c r="BB441" s="71">
        <v>0</v>
      </c>
      <c r="BC441" s="71">
        <v>0</v>
      </c>
      <c r="BD441" s="71">
        <v>0</v>
      </c>
      <c r="BE441" s="71">
        <v>0</v>
      </c>
      <c r="BF441" s="71"/>
      <c r="BG441" s="72"/>
      <c r="BH441" s="71">
        <v>0</v>
      </c>
      <c r="BI441" s="71">
        <v>0</v>
      </c>
      <c r="BJ441" s="71">
        <v>0</v>
      </c>
      <c r="BK441" s="71">
        <v>0</v>
      </c>
      <c r="BL441" s="71">
        <v>13.132</v>
      </c>
      <c r="BM441" s="71">
        <v>0</v>
      </c>
      <c r="BN441" s="72"/>
      <c r="BO441" s="71">
        <v>0</v>
      </c>
      <c r="BP441" s="71">
        <v>0</v>
      </c>
      <c r="BQ441" s="71">
        <v>0</v>
      </c>
      <c r="BR441" s="71">
        <v>0</v>
      </c>
      <c r="BS441" s="71">
        <v>1</v>
      </c>
      <c r="BT441" s="71">
        <v>0</v>
      </c>
      <c r="BU441"/>
      <c r="BV441" s="70">
        <v>5.17</v>
      </c>
      <c r="BW441" s="70">
        <v>0</v>
      </c>
      <c r="BX441" s="70">
        <v>7.9619999999999997</v>
      </c>
      <c r="BY441" s="70">
        <v>0</v>
      </c>
      <c r="BZ441" s="70">
        <v>0</v>
      </c>
      <c r="CA441" s="70">
        <v>0</v>
      </c>
      <c r="CB441" s="70">
        <v>0</v>
      </c>
      <c r="CC441" s="70">
        <v>0</v>
      </c>
      <c r="CD441" s="70">
        <v>0</v>
      </c>
    </row>
    <row r="442" spans="1:82">
      <c r="A442" s="70" t="s">
        <v>2151</v>
      </c>
      <c r="B442" s="70">
        <v>320</v>
      </c>
      <c r="C442" s="70">
        <v>14</v>
      </c>
      <c r="D442" s="70">
        <v>19</v>
      </c>
      <c r="E442" s="70">
        <v>2017</v>
      </c>
      <c r="F442" s="70" t="s">
        <v>156</v>
      </c>
      <c r="G442" s="70" t="s">
        <v>2137</v>
      </c>
      <c r="H442" s="70" t="s">
        <v>2138</v>
      </c>
      <c r="I442" s="148"/>
      <c r="J442" s="71">
        <v>16.805355229889674</v>
      </c>
      <c r="K442" s="71">
        <v>2.2855667311059444</v>
      </c>
      <c r="L442" s="71">
        <v>2.0155270644951506</v>
      </c>
      <c r="M442" s="71">
        <v>64.491723968021446</v>
      </c>
      <c r="N442" s="71">
        <v>78.880268448907373</v>
      </c>
      <c r="O442" s="71">
        <v>52.576514690860208</v>
      </c>
      <c r="P442" s="71">
        <v>37.870390112929897</v>
      </c>
      <c r="Q442" s="71">
        <v>3.95773414793769</v>
      </c>
      <c r="R442" s="71">
        <v>0</v>
      </c>
      <c r="S442" s="71">
        <v>9.1379816189200014</v>
      </c>
      <c r="T442" s="72"/>
      <c r="U442" s="71">
        <v>4852699</v>
      </c>
      <c r="V442" s="71">
        <v>1054</v>
      </c>
      <c r="W442" s="71">
        <v>48</v>
      </c>
      <c r="X442" s="71">
        <v>15472</v>
      </c>
      <c r="Y442" s="71">
        <v>24619</v>
      </c>
      <c r="Z442" s="71">
        <v>31435</v>
      </c>
      <c r="AA442" s="71">
        <v>7844</v>
      </c>
      <c r="AB442" s="71">
        <v>57944</v>
      </c>
      <c r="AC442" s="71">
        <v>0</v>
      </c>
      <c r="AD442" s="71">
        <v>9.1379816189200014</v>
      </c>
      <c r="AE442" s="72"/>
      <c r="AF442" s="71">
        <v>26094167.986497659</v>
      </c>
      <c r="AG442" s="71">
        <v>1696552.396175266</v>
      </c>
      <c r="AH442" s="71">
        <v>451497.67316078482</v>
      </c>
      <c r="AI442" s="71">
        <v>111300728.6402874</v>
      </c>
      <c r="AJ442" s="71">
        <v>133206454.7607673</v>
      </c>
      <c r="AK442" s="71">
        <v>0</v>
      </c>
      <c r="AL442" s="71">
        <v>0</v>
      </c>
      <c r="AM442" s="71">
        <v>7959586.620773063</v>
      </c>
      <c r="AN442" s="71">
        <v>0</v>
      </c>
      <c r="AO442" s="71">
        <v>0</v>
      </c>
      <c r="AP442" s="71">
        <v>280708988.07766145</v>
      </c>
      <c r="AQ442" s="72"/>
      <c r="AR442" s="71">
        <v>1219</v>
      </c>
      <c r="AS442" s="71">
        <v>295</v>
      </c>
      <c r="AT442" s="71">
        <v>0</v>
      </c>
      <c r="AU442" s="71">
        <v>0</v>
      </c>
      <c r="AV442" s="71">
        <v>0</v>
      </c>
      <c r="AW442" s="71">
        <v>0</v>
      </c>
      <c r="AX442" s="71"/>
      <c r="AY442" s="72"/>
      <c r="AZ442" s="71">
        <v>5151.6000000000004</v>
      </c>
      <c r="BA442" s="71">
        <v>12551.5</v>
      </c>
      <c r="BB442" s="71">
        <v>0</v>
      </c>
      <c r="BC442" s="71">
        <v>0</v>
      </c>
      <c r="BD442" s="71">
        <v>0</v>
      </c>
      <c r="BE442" s="71">
        <v>0</v>
      </c>
      <c r="BF442" s="71"/>
      <c r="BG442" s="72"/>
      <c r="BH442" s="71">
        <v>0</v>
      </c>
      <c r="BI442" s="71">
        <v>0</v>
      </c>
      <c r="BJ442" s="71">
        <v>0</v>
      </c>
      <c r="BK442" s="71">
        <v>0</v>
      </c>
      <c r="BL442" s="71">
        <v>12.926</v>
      </c>
      <c r="BM442" s="71">
        <v>0</v>
      </c>
      <c r="BN442" s="72"/>
      <c r="BO442" s="71">
        <v>0</v>
      </c>
      <c r="BP442" s="71">
        <v>0</v>
      </c>
      <c r="BQ442" s="71">
        <v>0</v>
      </c>
      <c r="BR442" s="71">
        <v>0</v>
      </c>
      <c r="BS442" s="71">
        <v>1</v>
      </c>
      <c r="BT442" s="71">
        <v>0</v>
      </c>
      <c r="BU442"/>
      <c r="BV442" s="70">
        <v>4.4870000000000001</v>
      </c>
      <c r="BW442" s="70">
        <v>0</v>
      </c>
      <c r="BX442" s="70">
        <v>8.4390000000000001</v>
      </c>
      <c r="BY442" s="70">
        <v>0</v>
      </c>
      <c r="BZ442" s="70">
        <v>0</v>
      </c>
      <c r="CA442" s="70">
        <v>0</v>
      </c>
      <c r="CB442" s="70">
        <v>0</v>
      </c>
      <c r="CC442" s="70">
        <v>0</v>
      </c>
      <c r="CD442" s="70">
        <v>0</v>
      </c>
    </row>
    <row r="443" spans="1:82">
      <c r="A443" s="70" t="s">
        <v>2152</v>
      </c>
      <c r="B443" s="70">
        <v>321</v>
      </c>
      <c r="C443" s="70">
        <v>15</v>
      </c>
      <c r="D443" s="70">
        <v>19</v>
      </c>
      <c r="E443" s="70">
        <v>2018</v>
      </c>
      <c r="F443" s="70" t="s">
        <v>183</v>
      </c>
      <c r="G443" s="70" t="s">
        <v>2137</v>
      </c>
      <c r="H443" s="70" t="s">
        <v>2138</v>
      </c>
      <c r="I443" s="148"/>
      <c r="J443" s="71">
        <v>14.825823425126785</v>
      </c>
      <c r="K443" s="71">
        <v>2.0393702088374912</v>
      </c>
      <c r="L443" s="71">
        <v>1.7849781391443393</v>
      </c>
      <c r="M443" s="71">
        <v>57.112970257275094</v>
      </c>
      <c r="N443" s="71">
        <v>61.006306886877724</v>
      </c>
      <c r="O443" s="71">
        <v>51.734776715181567</v>
      </c>
      <c r="P443" s="71">
        <v>37.646375586336369</v>
      </c>
      <c r="Q443" s="71">
        <v>3.6353344601880799</v>
      </c>
      <c r="R443" s="71">
        <v>0</v>
      </c>
      <c r="S443" s="71">
        <v>8.4848182047500007</v>
      </c>
      <c r="T443" s="72"/>
      <c r="U443" s="71">
        <v>4972127</v>
      </c>
      <c r="V443" s="71">
        <v>1054</v>
      </c>
      <c r="W443" s="71">
        <v>48</v>
      </c>
      <c r="X443" s="71">
        <v>15472</v>
      </c>
      <c r="Y443" s="71">
        <v>24673</v>
      </c>
      <c r="Z443" s="71">
        <v>31524</v>
      </c>
      <c r="AA443" s="71">
        <v>7876</v>
      </c>
      <c r="AB443" s="71">
        <v>57357</v>
      </c>
      <c r="AC443" s="71">
        <v>0</v>
      </c>
      <c r="AD443" s="71">
        <v>8.4848182047500007</v>
      </c>
      <c r="AE443" s="72"/>
      <c r="AF443" s="71">
        <v>26053719.61725067</v>
      </c>
      <c r="AG443" s="71">
        <v>1489797.5937346891</v>
      </c>
      <c r="AH443" s="71">
        <v>422010.94416173722</v>
      </c>
      <c r="AI443" s="71">
        <v>109391938.81381141</v>
      </c>
      <c r="AJ443" s="71">
        <v>115235425.4380205</v>
      </c>
      <c r="AK443" s="71">
        <v>0</v>
      </c>
      <c r="AL443" s="71">
        <v>0</v>
      </c>
      <c r="AM443" s="71">
        <v>7895254.7570880428</v>
      </c>
      <c r="AN443" s="71">
        <v>0</v>
      </c>
      <c r="AO443" s="71">
        <v>0</v>
      </c>
      <c r="AP443" s="71">
        <v>260488147.16406703</v>
      </c>
      <c r="AQ443" s="72"/>
      <c r="AR443" s="71">
        <v>1294</v>
      </c>
      <c r="AS443" s="71">
        <v>321</v>
      </c>
      <c r="AT443" s="71">
        <v>0</v>
      </c>
      <c r="AU443" s="71">
        <v>0</v>
      </c>
      <c r="AV443" s="71">
        <v>0</v>
      </c>
      <c r="AW443" s="71">
        <v>0</v>
      </c>
      <c r="AX443" s="71"/>
      <c r="AY443" s="72"/>
      <c r="AZ443" s="71">
        <v>5529.4999999999991</v>
      </c>
      <c r="BA443" s="71">
        <v>13405.4</v>
      </c>
      <c r="BB443" s="71">
        <v>0</v>
      </c>
      <c r="BC443" s="71">
        <v>0</v>
      </c>
      <c r="BD443" s="71">
        <v>0</v>
      </c>
      <c r="BE443" s="71">
        <v>0</v>
      </c>
      <c r="BF443" s="71"/>
      <c r="BG443" s="72"/>
      <c r="BH443" s="71">
        <v>0</v>
      </c>
      <c r="BI443" s="71">
        <v>0</v>
      </c>
      <c r="BJ443" s="71">
        <v>0</v>
      </c>
      <c r="BK443" s="71">
        <v>0</v>
      </c>
      <c r="BL443" s="71">
        <v>13.058</v>
      </c>
      <c r="BM443" s="71">
        <v>0</v>
      </c>
      <c r="BN443" s="72"/>
      <c r="BO443" s="71">
        <v>0</v>
      </c>
      <c r="BP443" s="71">
        <v>0</v>
      </c>
      <c r="BQ443" s="71">
        <v>0</v>
      </c>
      <c r="BR443" s="71">
        <v>0</v>
      </c>
      <c r="BS443" s="71">
        <v>1</v>
      </c>
      <c r="BT443" s="71">
        <v>0</v>
      </c>
      <c r="BU443"/>
      <c r="BV443" s="70">
        <v>5.1369999999999996</v>
      </c>
      <c r="BW443" s="70">
        <v>0</v>
      </c>
      <c r="BX443" s="70">
        <v>7.9210000000000003</v>
      </c>
      <c r="BY443" s="70">
        <v>0</v>
      </c>
      <c r="BZ443" s="70">
        <v>0</v>
      </c>
      <c r="CA443" s="70">
        <v>0</v>
      </c>
      <c r="CB443" s="70">
        <v>0</v>
      </c>
      <c r="CC443" s="70">
        <v>0</v>
      </c>
      <c r="CD443" s="70">
        <v>0</v>
      </c>
    </row>
    <row r="444" spans="1:82">
      <c r="A444" s="70" t="s">
        <v>2153</v>
      </c>
      <c r="B444" s="70">
        <v>322</v>
      </c>
      <c r="C444" s="70">
        <v>16</v>
      </c>
      <c r="D444" s="70">
        <v>19</v>
      </c>
      <c r="E444" s="70">
        <v>2019</v>
      </c>
      <c r="F444" s="70" t="s">
        <v>158</v>
      </c>
      <c r="G444" s="1064" t="s">
        <v>2137</v>
      </c>
      <c r="H444" s="70" t="s">
        <v>2138</v>
      </c>
      <c r="I444" s="148"/>
      <c r="J444" s="71">
        <v>14.125058186618071</v>
      </c>
      <c r="K444" s="71">
        <v>1.8925282521645239</v>
      </c>
      <c r="L444" s="71">
        <v>1.7998253624166227</v>
      </c>
      <c r="M444" s="71">
        <v>50.898701590628313</v>
      </c>
      <c r="N444" s="71">
        <v>64.572963012331115</v>
      </c>
      <c r="O444" s="71">
        <v>50.678280869415957</v>
      </c>
      <c r="P444" s="71">
        <v>37.453509095112153</v>
      </c>
      <c r="Q444" s="71">
        <v>3.50415310658504</v>
      </c>
      <c r="R444" s="71">
        <v>0</v>
      </c>
      <c r="S444" s="71">
        <v>8.8243711724000011</v>
      </c>
      <c r="T444" s="72"/>
      <c r="U444" s="71">
        <v>4980747</v>
      </c>
      <c r="V444" s="71">
        <v>1054</v>
      </c>
      <c r="W444" s="71">
        <v>48</v>
      </c>
      <c r="X444" s="71">
        <v>15472</v>
      </c>
      <c r="Y444" s="71">
        <v>24779</v>
      </c>
      <c r="Z444" s="71">
        <v>31728</v>
      </c>
      <c r="AA444" s="71">
        <v>7777</v>
      </c>
      <c r="AB444" s="71">
        <v>56784</v>
      </c>
      <c r="AC444" s="71">
        <v>0</v>
      </c>
      <c r="AD444" s="71">
        <v>8.8243711724000011</v>
      </c>
      <c r="AE444" s="72"/>
      <c r="AF444" s="71">
        <v>26081719.413396969</v>
      </c>
      <c r="AG444" s="71">
        <v>1453553.247431414</v>
      </c>
      <c r="AH444" s="71">
        <v>452940.93460667471</v>
      </c>
      <c r="AI444" s="71">
        <v>101761429.5985404</v>
      </c>
      <c r="AJ444" s="71">
        <v>127571565.2312731</v>
      </c>
      <c r="AK444" s="71">
        <v>0</v>
      </c>
      <c r="AL444" s="71">
        <v>0</v>
      </c>
      <c r="AM444" s="71">
        <v>7733553.3302768655</v>
      </c>
      <c r="AN444" s="71">
        <v>0</v>
      </c>
      <c r="AO444" s="71">
        <v>0</v>
      </c>
      <c r="AP444" s="71">
        <v>265054761.75552544</v>
      </c>
      <c r="AQ444" s="72"/>
      <c r="AR444" s="71">
        <v>1361</v>
      </c>
      <c r="AS444" s="71">
        <v>348</v>
      </c>
      <c r="AT444" s="71">
        <v>0</v>
      </c>
      <c r="AU444" s="71">
        <v>0</v>
      </c>
      <c r="AV444" s="71">
        <v>0</v>
      </c>
      <c r="AW444" s="71">
        <v>0</v>
      </c>
      <c r="AX444" s="71"/>
      <c r="AY444" s="72"/>
      <c r="AZ444" s="71">
        <v>5924</v>
      </c>
      <c r="BA444" s="71">
        <v>13925.599999999989</v>
      </c>
      <c r="BB444" s="71">
        <v>0</v>
      </c>
      <c r="BC444" s="71">
        <v>0</v>
      </c>
      <c r="BD444" s="71">
        <v>0</v>
      </c>
      <c r="BE444" s="71">
        <v>0</v>
      </c>
      <c r="BF444" s="71"/>
      <c r="BG444" s="72"/>
      <c r="BH444" s="71">
        <v>0</v>
      </c>
      <c r="BI444" s="71">
        <v>0</v>
      </c>
      <c r="BJ444" s="71">
        <v>0</v>
      </c>
      <c r="BK444" s="71">
        <v>0</v>
      </c>
      <c r="BL444" s="71">
        <v>14.308999999999999</v>
      </c>
      <c r="BM444" s="71">
        <v>0</v>
      </c>
      <c r="BN444" s="72"/>
      <c r="BO444" s="71">
        <v>0</v>
      </c>
      <c r="BP444" s="71">
        <v>0</v>
      </c>
      <c r="BQ444" s="71">
        <v>0</v>
      </c>
      <c r="BR444" s="71">
        <v>0</v>
      </c>
      <c r="BS444" s="71">
        <v>1</v>
      </c>
      <c r="BT444" s="71">
        <v>0</v>
      </c>
      <c r="BU444"/>
      <c r="BV444" s="70">
        <v>5.367</v>
      </c>
      <c r="BW444" s="70">
        <v>0</v>
      </c>
      <c r="BX444" s="70">
        <v>8.9420000000000002</v>
      </c>
      <c r="BY444" s="70">
        <v>0</v>
      </c>
      <c r="BZ444" s="70">
        <v>0</v>
      </c>
      <c r="CA444" s="70">
        <v>0</v>
      </c>
      <c r="CB444" s="70">
        <v>0</v>
      </c>
      <c r="CC444" s="70">
        <v>0</v>
      </c>
      <c r="CD444" s="70">
        <v>0</v>
      </c>
    </row>
    <row r="445" spans="1:82">
      <c r="A445" s="70" t="s">
        <v>2154</v>
      </c>
      <c r="B445" s="70">
        <v>323</v>
      </c>
      <c r="C445" s="70">
        <v>17</v>
      </c>
      <c r="D445" s="70">
        <v>19</v>
      </c>
      <c r="E445" s="70">
        <v>2020</v>
      </c>
      <c r="F445" s="70" t="s">
        <v>159</v>
      </c>
      <c r="G445" s="1064" t="s">
        <v>2137</v>
      </c>
      <c r="H445" s="70" t="s">
        <v>2138</v>
      </c>
      <c r="I445" s="148"/>
      <c r="J445" s="71">
        <v>17.106702824077551</v>
      </c>
      <c r="K445" s="71">
        <v>2.1697483210648936</v>
      </c>
      <c r="L445" s="71">
        <v>1.5740147500599531</v>
      </c>
      <c r="M445" s="71">
        <v>43.899693835895853</v>
      </c>
      <c r="N445" s="71">
        <v>59.0562563668297</v>
      </c>
      <c r="O445" s="71">
        <v>44.664433255863763</v>
      </c>
      <c r="P445" s="71">
        <v>35.717554214893582</v>
      </c>
      <c r="Q445" s="71">
        <v>3.3218471562951399</v>
      </c>
      <c r="R445" s="71">
        <v>0</v>
      </c>
      <c r="S445" s="71">
        <v>9.1459795209999992</v>
      </c>
      <c r="T445" s="72"/>
      <c r="U445" s="71">
        <v>4711423</v>
      </c>
      <c r="V445" s="71">
        <v>1039</v>
      </c>
      <c r="W445" s="71">
        <v>61</v>
      </c>
      <c r="X445" s="71">
        <v>15025</v>
      </c>
      <c r="Y445" s="71">
        <v>24941</v>
      </c>
      <c r="Z445" s="71">
        <v>31916</v>
      </c>
      <c r="AA445" s="71">
        <v>7883</v>
      </c>
      <c r="AB445" s="71">
        <v>56340</v>
      </c>
      <c r="AC445" s="71">
        <v>0</v>
      </c>
      <c r="AD445" s="71">
        <v>9.1459795209999992</v>
      </c>
      <c r="AE445" s="72"/>
      <c r="AF445" s="71">
        <v>29317481.24411387</v>
      </c>
      <c r="AG445" s="71">
        <v>1531872.9567469633</v>
      </c>
      <c r="AH445" s="71">
        <v>437346.69930342841</v>
      </c>
      <c r="AI445" s="71">
        <v>84629670.365113109</v>
      </c>
      <c r="AJ445" s="71">
        <v>112896838.8604027</v>
      </c>
      <c r="AK445" s="71"/>
      <c r="AL445" s="71"/>
      <c r="AM445" s="71">
        <v>7352995.9504554775</v>
      </c>
      <c r="AN445" s="71"/>
      <c r="AO445" s="71"/>
      <c r="AP445" s="71">
        <v>236166206.07613558</v>
      </c>
      <c r="AQ445" s="72"/>
      <c r="AR445" s="71">
        <v>1440</v>
      </c>
      <c r="AS445" s="71">
        <v>365</v>
      </c>
      <c r="AT445" s="71">
        <v>0</v>
      </c>
      <c r="AU445" s="71">
        <v>0</v>
      </c>
      <c r="AV445" s="71">
        <v>0</v>
      </c>
      <c r="AW445" s="71">
        <v>0</v>
      </c>
      <c r="AX445" s="71"/>
      <c r="AY445" s="72"/>
      <c r="AZ445" s="71">
        <v>6412.1000000000031</v>
      </c>
      <c r="BA445" s="71">
        <v>15485.8</v>
      </c>
      <c r="BB445" s="71">
        <v>0</v>
      </c>
      <c r="BC445" s="71">
        <v>0</v>
      </c>
      <c r="BD445" s="71">
        <v>0</v>
      </c>
      <c r="BE445" s="71">
        <v>0</v>
      </c>
      <c r="BF445" s="71"/>
      <c r="BG445" s="72"/>
      <c r="BH445" s="71">
        <v>0</v>
      </c>
      <c r="BI445" s="71">
        <v>0</v>
      </c>
      <c r="BJ445" s="71">
        <v>0</v>
      </c>
      <c r="BK445" s="71">
        <v>0</v>
      </c>
      <c r="BL445" s="71">
        <v>12.428000000000001</v>
      </c>
      <c r="BM445" s="71">
        <v>0</v>
      </c>
      <c r="BN445" s="72"/>
      <c r="BO445" s="71">
        <v>0</v>
      </c>
      <c r="BP445" s="71">
        <v>0</v>
      </c>
      <c r="BQ445" s="71">
        <v>0</v>
      </c>
      <c r="BR445" s="71">
        <v>0</v>
      </c>
      <c r="BS445" s="71">
        <v>1</v>
      </c>
      <c r="BT445" s="71">
        <v>0</v>
      </c>
      <c r="BU445"/>
      <c r="BV445" s="70">
        <v>4.2210000000000001</v>
      </c>
      <c r="BW445" s="70">
        <v>0</v>
      </c>
      <c r="BX445" s="70">
        <v>8.2070000000000007</v>
      </c>
      <c r="BY445" s="70">
        <v>0</v>
      </c>
      <c r="BZ445" s="70">
        <v>0</v>
      </c>
      <c r="CA445" s="70">
        <v>0</v>
      </c>
      <c r="CB445" s="70">
        <v>0</v>
      </c>
      <c r="CC445" s="70">
        <v>0</v>
      </c>
      <c r="CD445" s="70">
        <v>0</v>
      </c>
    </row>
    <row r="446" spans="1:82">
      <c r="A446" s="70" t="s">
        <v>2155</v>
      </c>
      <c r="B446" s="70">
        <v>323</v>
      </c>
      <c r="C446" s="70">
        <v>18</v>
      </c>
      <c r="D446" s="70">
        <v>19</v>
      </c>
      <c r="E446" s="70">
        <v>2021</v>
      </c>
      <c r="F446" s="70" t="s">
        <v>160</v>
      </c>
      <c r="G446" s="70" t="s">
        <v>2137</v>
      </c>
      <c r="H446" s="70" t="s">
        <v>2138</v>
      </c>
      <c r="I446" s="148"/>
      <c r="J446" s="71">
        <v>12.969009612290396</v>
      </c>
      <c r="K446" s="71">
        <v>2.2763409133038408</v>
      </c>
      <c r="L446" s="71">
        <v>1.7578985082198959</v>
      </c>
      <c r="M446" s="71">
        <v>44.256129284018691</v>
      </c>
      <c r="N446" s="71">
        <v>59.37156615131687</v>
      </c>
      <c r="O446" s="71">
        <v>43.458362960243541</v>
      </c>
      <c r="P446" s="71">
        <v>36.387602139648443</v>
      </c>
      <c r="Q446" s="71">
        <v>3.25566510848103</v>
      </c>
      <c r="R446" s="71">
        <v>0</v>
      </c>
      <c r="S446" s="71">
        <v>9.5862014850000001</v>
      </c>
      <c r="T446" s="72"/>
      <c r="U446" s="71">
        <v>4694997</v>
      </c>
      <c r="V446" s="71">
        <v>1039</v>
      </c>
      <c r="W446" s="71">
        <v>61</v>
      </c>
      <c r="X446" s="71">
        <v>15025</v>
      </c>
      <c r="Y446" s="71">
        <v>25095</v>
      </c>
      <c r="Z446" s="71">
        <v>31975</v>
      </c>
      <c r="AA446" s="71">
        <v>7831</v>
      </c>
      <c r="AB446" s="71">
        <v>55760</v>
      </c>
      <c r="AC446" s="71">
        <v>0</v>
      </c>
      <c r="AD446" s="71">
        <v>9.5862014850000001</v>
      </c>
      <c r="AE446" s="72"/>
      <c r="AF446" s="71">
        <v>27255765.551815208</v>
      </c>
      <c r="AG446" s="71">
        <v>1666730.1429135599</v>
      </c>
      <c r="AH446" s="71">
        <v>471696.62557169661</v>
      </c>
      <c r="AI446" s="71">
        <v>98082953.689764038</v>
      </c>
      <c r="AJ446" s="71">
        <v>120800117.90907609</v>
      </c>
      <c r="AK446" s="71">
        <v>0</v>
      </c>
      <c r="AL446" s="71">
        <v>0</v>
      </c>
      <c r="AM446" s="71">
        <v>7319274.384163091</v>
      </c>
      <c r="AN446" s="71">
        <v>0</v>
      </c>
      <c r="AO446" s="71">
        <v>0</v>
      </c>
      <c r="AP446" s="71">
        <v>255596538.30330366</v>
      </c>
      <c r="AQ446" s="72"/>
      <c r="AR446" s="71">
        <v>1515</v>
      </c>
      <c r="AS446" s="71">
        <v>369</v>
      </c>
      <c r="AT446" s="71">
        <v>0</v>
      </c>
      <c r="AU446" s="71">
        <v>0</v>
      </c>
      <c r="AV446" s="71">
        <v>0</v>
      </c>
      <c r="AW446" s="71">
        <v>0</v>
      </c>
      <c r="AX446" s="71"/>
      <c r="AY446" s="72"/>
      <c r="AZ446" s="71">
        <v>6890.300000000002</v>
      </c>
      <c r="BA446" s="71">
        <v>15850.8</v>
      </c>
      <c r="BB446" s="71">
        <v>0</v>
      </c>
      <c r="BC446" s="71">
        <v>0</v>
      </c>
      <c r="BD446" s="71">
        <v>0</v>
      </c>
      <c r="BE446" s="71">
        <v>0</v>
      </c>
      <c r="BF446" s="71"/>
      <c r="BG446" s="72"/>
      <c r="BH446" s="71">
        <v>0</v>
      </c>
      <c r="BI446" s="71">
        <v>0</v>
      </c>
      <c r="BJ446" s="71">
        <v>0</v>
      </c>
      <c r="BK446" s="71">
        <v>0</v>
      </c>
      <c r="BL446" s="71">
        <v>12.741</v>
      </c>
      <c r="BM446" s="71">
        <v>0</v>
      </c>
      <c r="BN446" s="72"/>
      <c r="BO446" s="71">
        <v>0</v>
      </c>
      <c r="BP446" s="71">
        <v>0</v>
      </c>
      <c r="BQ446" s="71">
        <v>0</v>
      </c>
      <c r="BR446" s="71">
        <v>0</v>
      </c>
      <c r="BS446" s="71">
        <v>1</v>
      </c>
      <c r="BT446" s="71">
        <v>0</v>
      </c>
      <c r="BU446"/>
      <c r="BV446" s="70">
        <v>4.907</v>
      </c>
      <c r="BW446" s="70">
        <v>0</v>
      </c>
      <c r="BX446" s="70">
        <v>7.8339999999999996</v>
      </c>
      <c r="BY446" s="70">
        <v>0</v>
      </c>
      <c r="BZ446" s="70">
        <v>0</v>
      </c>
      <c r="CA446" s="70">
        <v>0</v>
      </c>
      <c r="CB446" s="70">
        <v>0</v>
      </c>
      <c r="CC446" s="70">
        <v>0</v>
      </c>
      <c r="CD446" s="70">
        <v>0</v>
      </c>
    </row>
    <row r="447" spans="1:82">
      <c r="A447" s="70" t="s">
        <v>2156</v>
      </c>
      <c r="B447" s="70">
        <v>323</v>
      </c>
      <c r="C447" s="70">
        <v>19</v>
      </c>
      <c r="D447" s="70">
        <v>19</v>
      </c>
      <c r="E447" s="70">
        <v>2022</v>
      </c>
      <c r="F447" s="70" t="s">
        <v>161</v>
      </c>
      <c r="G447" s="70" t="s">
        <v>2137</v>
      </c>
      <c r="H447" s="70" t="s">
        <v>2138</v>
      </c>
      <c r="I447" s="148"/>
      <c r="J447" s="71">
        <v>15.802892439685445</v>
      </c>
      <c r="K447" s="71">
        <v>2.0488462821648019</v>
      </c>
      <c r="L447" s="71">
        <v>1.4965717553485081</v>
      </c>
      <c r="M447" s="71">
        <v>50.801484115051871</v>
      </c>
      <c r="N447" s="71">
        <v>64.702504058855808</v>
      </c>
      <c r="O447" s="71">
        <v>45.957888935113338</v>
      </c>
      <c r="P447" s="71">
        <v>36.216524200947028</v>
      </c>
      <c r="Q447" s="71">
        <v>3.2677472178832332</v>
      </c>
      <c r="R447" s="71">
        <v>0</v>
      </c>
      <c r="S447" s="71">
        <v>7.9948448424811991</v>
      </c>
      <c r="T447" s="72"/>
      <c r="U447" s="71">
        <v>5275361</v>
      </c>
      <c r="V447" s="71">
        <v>1039</v>
      </c>
      <c r="W447" s="71">
        <v>61</v>
      </c>
      <c r="X447" s="71">
        <v>15025</v>
      </c>
      <c r="Y447" s="71">
        <v>25432</v>
      </c>
      <c r="Z447" s="71">
        <v>32127</v>
      </c>
      <c r="AA447" s="71">
        <v>7913</v>
      </c>
      <c r="AB447" s="71">
        <v>55508</v>
      </c>
      <c r="AC447" s="71">
        <v>0</v>
      </c>
      <c r="AD447" s="71">
        <v>7.9948448424811991</v>
      </c>
      <c r="AE447" s="72"/>
      <c r="AF447" s="71">
        <v>26915885.656508196</v>
      </c>
      <c r="AG447" s="71">
        <v>1608804.9259307857</v>
      </c>
      <c r="AH447" s="71">
        <v>462486.07025366148</v>
      </c>
      <c r="AI447" s="71">
        <v>97448485.962595195</v>
      </c>
      <c r="AJ447" s="71">
        <v>125371137.23742032</v>
      </c>
      <c r="AK447" s="71">
        <v>0</v>
      </c>
      <c r="AL447" s="71">
        <v>0</v>
      </c>
      <c r="AM447" s="71">
        <v>7167597.8579501705</v>
      </c>
      <c r="AN447" s="71">
        <v>0</v>
      </c>
      <c r="AO447" s="71">
        <v>0</v>
      </c>
      <c r="AP447" s="71">
        <v>258974397.71065834</v>
      </c>
      <c r="AQ447" s="72"/>
      <c r="AR447" s="71">
        <v>1623</v>
      </c>
      <c r="AS447" s="71">
        <v>370</v>
      </c>
      <c r="AT447" s="71">
        <v>0</v>
      </c>
      <c r="AU447" s="71">
        <v>0</v>
      </c>
      <c r="AV447" s="71">
        <v>0</v>
      </c>
      <c r="AW447" s="71">
        <v>0</v>
      </c>
      <c r="AX447" s="71"/>
      <c r="AY447" s="72"/>
      <c r="AZ447" s="71">
        <v>7564.6999999999953</v>
      </c>
      <c r="BA447" s="71">
        <v>15889.300000000001</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2157</v>
      </c>
      <c r="B448" s="70">
        <v>323</v>
      </c>
      <c r="C448" s="70">
        <v>20</v>
      </c>
      <c r="D448" s="70">
        <v>19</v>
      </c>
      <c r="E448" s="70">
        <v>2023</v>
      </c>
      <c r="F448" s="70" t="s">
        <v>1539</v>
      </c>
      <c r="G448" s="70" t="s">
        <v>2137</v>
      </c>
      <c r="H448" s="70" t="s">
        <v>2138</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1724</v>
      </c>
      <c r="AS448" s="71">
        <v>371</v>
      </c>
      <c r="AT448" s="71">
        <v>0</v>
      </c>
      <c r="AU448" s="71">
        <v>0</v>
      </c>
      <c r="AV448" s="71">
        <v>0</v>
      </c>
      <c r="AW448" s="71">
        <v>0</v>
      </c>
      <c r="AX448" s="71"/>
      <c r="AY448" s="72"/>
      <c r="AZ448" s="71">
        <v>8113.6999999999844</v>
      </c>
      <c r="BA448" s="71">
        <v>15911.300000000001</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2158</v>
      </c>
      <c r="B449" s="70">
        <v>323</v>
      </c>
      <c r="C449" s="70">
        <v>21</v>
      </c>
      <c r="D449" s="70">
        <v>19</v>
      </c>
      <c r="E449" s="70">
        <v>2024</v>
      </c>
      <c r="F449" s="70" t="s">
        <v>1554</v>
      </c>
      <c r="G449" s="70" t="s">
        <v>2137</v>
      </c>
      <c r="H449" s="70" t="s">
        <v>2138</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2159</v>
      </c>
      <c r="B450" s="70">
        <v>443</v>
      </c>
      <c r="C450" s="70">
        <v>1</v>
      </c>
      <c r="D450" s="70">
        <v>27</v>
      </c>
      <c r="E450" s="70">
        <v>1990</v>
      </c>
      <c r="F450" s="70" t="s">
        <v>787</v>
      </c>
      <c r="G450" s="70" t="s">
        <v>2160</v>
      </c>
      <c r="H450" s="70" t="s">
        <v>2161</v>
      </c>
      <c r="I450" s="148"/>
      <c r="J450" s="71">
        <v>115.9856402566048</v>
      </c>
      <c r="K450" s="71">
        <v>32.967426059065083</v>
      </c>
      <c r="L450" s="71">
        <v>54.134709513856897</v>
      </c>
      <c r="M450" s="71">
        <v>43.899668065534577</v>
      </c>
      <c r="N450" s="71">
        <v>81.324260260764859</v>
      </c>
      <c r="O450" s="71">
        <v>53.745128904285863</v>
      </c>
      <c r="P450" s="71">
        <v>80.156963696268889</v>
      </c>
      <c r="Q450" s="71">
        <v>4.7122527013506996</v>
      </c>
      <c r="R450" s="71">
        <v>2.9338725134619068</v>
      </c>
      <c r="S450" s="71">
        <v>5.6671217590640524</v>
      </c>
      <c r="T450" s="72"/>
      <c r="U450" s="71">
        <v>8836453</v>
      </c>
      <c r="V450" s="71">
        <v>5830</v>
      </c>
      <c r="W450" s="71">
        <v>588</v>
      </c>
      <c r="X450" s="71">
        <v>17647</v>
      </c>
      <c r="Y450" s="71">
        <v>20885</v>
      </c>
      <c r="Z450" s="71">
        <v>22106</v>
      </c>
      <c r="AA450" s="71">
        <v>19463</v>
      </c>
      <c r="AB450" s="71">
        <v>76511</v>
      </c>
      <c r="AC450" s="71">
        <v>508152</v>
      </c>
      <c r="AD450" s="71">
        <v>5.6671217590640524</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2162</v>
      </c>
      <c r="B451" s="70">
        <v>444</v>
      </c>
      <c r="C451" s="70">
        <v>2</v>
      </c>
      <c r="D451" s="70">
        <v>27</v>
      </c>
      <c r="E451" s="70">
        <v>2005</v>
      </c>
      <c r="F451" s="70" t="s">
        <v>789</v>
      </c>
      <c r="G451" s="70" t="s">
        <v>2160</v>
      </c>
      <c r="H451" s="70" t="s">
        <v>2161</v>
      </c>
      <c r="I451" s="148"/>
      <c r="J451" s="71">
        <v>109.5889986890061</v>
      </c>
      <c r="K451" s="71">
        <v>22.6618014976717</v>
      </c>
      <c r="L451" s="71">
        <v>39.143154125077537</v>
      </c>
      <c r="M451" s="71">
        <v>91.456618422818309</v>
      </c>
      <c r="N451" s="71">
        <v>114.8905587202642</v>
      </c>
      <c r="O451" s="71">
        <v>78.352226264924909</v>
      </c>
      <c r="P451" s="71">
        <v>76.480943293692462</v>
      </c>
      <c r="Q451" s="71">
        <v>4.2295177274737696</v>
      </c>
      <c r="R451" s="71">
        <v>3.2842691755810121</v>
      </c>
      <c r="S451" s="71">
        <v>6.2083036050149856</v>
      </c>
      <c r="T451" s="72"/>
      <c r="U451" s="71">
        <v>6772277</v>
      </c>
      <c r="V451" s="71">
        <v>4674</v>
      </c>
      <c r="W451" s="71">
        <v>461</v>
      </c>
      <c r="X451" s="71">
        <v>15407</v>
      </c>
      <c r="Y451" s="71">
        <v>22748</v>
      </c>
      <c r="Z451" s="71">
        <v>37293</v>
      </c>
      <c r="AA451" s="71">
        <v>15209</v>
      </c>
      <c r="AB451" s="71">
        <v>71791</v>
      </c>
      <c r="AC451" s="71">
        <v>580755</v>
      </c>
      <c r="AD451" s="71">
        <v>6.2083036050149856</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2163</v>
      </c>
      <c r="B452" s="70">
        <v>445</v>
      </c>
      <c r="C452" s="70">
        <v>3</v>
      </c>
      <c r="D452" s="70">
        <v>27</v>
      </c>
      <c r="E452" s="70">
        <v>2006</v>
      </c>
      <c r="F452" s="70" t="s">
        <v>790</v>
      </c>
      <c r="G452" s="70" t="s">
        <v>2160</v>
      </c>
      <c r="H452" s="70" t="s">
        <v>2161</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2164</v>
      </c>
      <c r="B453" s="70">
        <v>446</v>
      </c>
      <c r="C453" s="70">
        <v>4</v>
      </c>
      <c r="D453" s="70">
        <v>27</v>
      </c>
      <c r="E453" s="70">
        <v>2007</v>
      </c>
      <c r="F453" s="70" t="s">
        <v>791</v>
      </c>
      <c r="G453" s="70" t="s">
        <v>2160</v>
      </c>
      <c r="H453" s="70" t="s">
        <v>2161</v>
      </c>
      <c r="I453" s="148"/>
      <c r="J453" s="71">
        <v>96.616793738242464</v>
      </c>
      <c r="K453" s="71">
        <v>14.67010370704749</v>
      </c>
      <c r="L453" s="71">
        <v>32.506220074058902</v>
      </c>
      <c r="M453" s="71">
        <v>88.701440283131049</v>
      </c>
      <c r="N453" s="71">
        <v>104.0490626087204</v>
      </c>
      <c r="O453" s="71">
        <v>75.878459308641382</v>
      </c>
      <c r="P453" s="71">
        <v>74.937908197440734</v>
      </c>
      <c r="Q453" s="71">
        <v>4.3554356634468503</v>
      </c>
      <c r="R453" s="71">
        <v>3.1321751599782588</v>
      </c>
      <c r="S453" s="71">
        <v>4.6302820006717216</v>
      </c>
      <c r="T453" s="72"/>
      <c r="U453" s="71">
        <v>7372075</v>
      </c>
      <c r="V453" s="71">
        <v>4422</v>
      </c>
      <c r="W453" s="71">
        <v>479</v>
      </c>
      <c r="X453" s="71">
        <v>18823</v>
      </c>
      <c r="Y453" s="71">
        <v>22777</v>
      </c>
      <c r="Z453" s="71">
        <v>37544</v>
      </c>
      <c r="AA453" s="71">
        <v>14675</v>
      </c>
      <c r="AB453" s="71">
        <v>70019</v>
      </c>
      <c r="AC453" s="71">
        <v>569752</v>
      </c>
      <c r="AD453" s="71">
        <v>4.6302820006717216</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2165</v>
      </c>
      <c r="B454" s="70">
        <v>447</v>
      </c>
      <c r="C454" s="70">
        <v>5</v>
      </c>
      <c r="D454" s="70">
        <v>27</v>
      </c>
      <c r="E454" s="70">
        <v>2008</v>
      </c>
      <c r="F454" s="70" t="s">
        <v>792</v>
      </c>
      <c r="G454" s="70" t="s">
        <v>2160</v>
      </c>
      <c r="H454" s="70" t="s">
        <v>2161</v>
      </c>
      <c r="I454" s="148"/>
      <c r="J454" s="71">
        <v>100.3927130129517</v>
      </c>
      <c r="K454" s="71">
        <v>14.026571521760671</v>
      </c>
      <c r="L454" s="71">
        <v>28.997853352757851</v>
      </c>
      <c r="M454" s="71">
        <v>91.159930994219508</v>
      </c>
      <c r="N454" s="71">
        <v>100.96252776812599</v>
      </c>
      <c r="O454" s="71">
        <v>73.471527073873901</v>
      </c>
      <c r="P454" s="71">
        <v>72.904044912537671</v>
      </c>
      <c r="Q454" s="71">
        <v>4.2279215904396796</v>
      </c>
      <c r="R454" s="71">
        <v>3.0619911599131462</v>
      </c>
      <c r="S454" s="71">
        <v>6.6546824626000003</v>
      </c>
      <c r="T454" s="72"/>
      <c r="U454" s="71">
        <v>8313657</v>
      </c>
      <c r="V454" s="71">
        <v>4422</v>
      </c>
      <c r="W454" s="71">
        <v>479</v>
      </c>
      <c r="X454" s="71">
        <v>18823</v>
      </c>
      <c r="Y454" s="71">
        <v>22786</v>
      </c>
      <c r="Z454" s="71">
        <v>37629</v>
      </c>
      <c r="AA454" s="71">
        <v>14293</v>
      </c>
      <c r="AB454" s="71">
        <v>69087</v>
      </c>
      <c r="AC454" s="71">
        <v>578368</v>
      </c>
      <c r="AD454" s="71">
        <v>6.6546824626000003</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2166</v>
      </c>
      <c r="B455" s="70">
        <v>448</v>
      </c>
      <c r="C455" s="70">
        <v>6</v>
      </c>
      <c r="D455" s="70">
        <v>27</v>
      </c>
      <c r="E455" s="70">
        <v>2009</v>
      </c>
      <c r="F455" s="70" t="s">
        <v>176</v>
      </c>
      <c r="G455" s="70" t="s">
        <v>2160</v>
      </c>
      <c r="H455" s="70" t="s">
        <v>2161</v>
      </c>
      <c r="I455" s="148"/>
      <c r="J455" s="71">
        <v>104.0027643378334</v>
      </c>
      <c r="K455" s="71">
        <v>10.264076709664799</v>
      </c>
      <c r="L455" s="71">
        <v>44.856733359344787</v>
      </c>
      <c r="M455" s="71">
        <v>89.914105493678065</v>
      </c>
      <c r="N455" s="71">
        <v>101.65005705779571</v>
      </c>
      <c r="O455" s="71">
        <v>74.560195717556098</v>
      </c>
      <c r="P455" s="71">
        <v>69.647828521116438</v>
      </c>
      <c r="Q455" s="71">
        <v>3.9831670097143101</v>
      </c>
      <c r="R455" s="71">
        <v>3.2597983523611092</v>
      </c>
      <c r="S455" s="71">
        <v>4.1857350441999994</v>
      </c>
      <c r="T455" s="72"/>
      <c r="U455" s="71">
        <v>7196072</v>
      </c>
      <c r="V455" s="71">
        <v>3866</v>
      </c>
      <c r="W455" s="71">
        <v>1076</v>
      </c>
      <c r="X455" s="71">
        <v>19197</v>
      </c>
      <c r="Y455" s="71">
        <v>22797</v>
      </c>
      <c r="Z455" s="71">
        <v>37692</v>
      </c>
      <c r="AA455" s="71">
        <v>14018</v>
      </c>
      <c r="AB455" s="71">
        <v>68325</v>
      </c>
      <c r="AC455" s="71">
        <v>600695</v>
      </c>
      <c r="AD455" s="71">
        <v>4.1857350441999994</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44.66</v>
      </c>
      <c r="BK455" s="71">
        <v>0</v>
      </c>
      <c r="BL455" s="71">
        <v>0</v>
      </c>
      <c r="BM455" s="71">
        <v>0</v>
      </c>
      <c r="BN455" s="72"/>
      <c r="BO455" s="71">
        <v>0</v>
      </c>
      <c r="BP455" s="71">
        <v>0</v>
      </c>
      <c r="BQ455" s="71">
        <v>2</v>
      </c>
      <c r="BR455" s="71">
        <v>0</v>
      </c>
      <c r="BS455" s="71">
        <v>0</v>
      </c>
      <c r="BT455" s="71">
        <v>0</v>
      </c>
      <c r="BU455"/>
      <c r="BV455" s="70">
        <v>44.66</v>
      </c>
      <c r="BW455" s="70">
        <v>0</v>
      </c>
      <c r="BX455" s="70">
        <v>0</v>
      </c>
      <c r="BY455" s="70">
        <v>0</v>
      </c>
      <c r="BZ455" s="70">
        <v>0</v>
      </c>
      <c r="CA455" s="70">
        <v>0</v>
      </c>
      <c r="CB455" s="70">
        <v>0</v>
      </c>
      <c r="CC455" s="70">
        <v>0</v>
      </c>
      <c r="CD455" s="70">
        <v>0</v>
      </c>
    </row>
    <row r="456" spans="1:82">
      <c r="A456" s="70" t="s">
        <v>2167</v>
      </c>
      <c r="B456" s="70">
        <v>449</v>
      </c>
      <c r="C456" s="70">
        <v>7</v>
      </c>
      <c r="D456" s="70">
        <v>27</v>
      </c>
      <c r="E456" s="70">
        <v>2010</v>
      </c>
      <c r="F456" s="70" t="s">
        <v>177</v>
      </c>
      <c r="G456" s="70" t="s">
        <v>2160</v>
      </c>
      <c r="H456" s="70" t="s">
        <v>2161</v>
      </c>
      <c r="I456" s="148"/>
      <c r="J456" s="71">
        <v>112.8823354269956</v>
      </c>
      <c r="K456" s="71">
        <v>12.399717922753119</v>
      </c>
      <c r="L456" s="71">
        <v>42.45273914081951</v>
      </c>
      <c r="M456" s="71">
        <v>87.700730805429387</v>
      </c>
      <c r="N456" s="71">
        <v>102.3150106799532</v>
      </c>
      <c r="O456" s="71">
        <v>74.61306878985009</v>
      </c>
      <c r="P456" s="71">
        <v>70.387120965241792</v>
      </c>
      <c r="Q456" s="71">
        <v>4.1031015585304598</v>
      </c>
      <c r="R456" s="71">
        <v>2.8555465564981111</v>
      </c>
      <c r="S456" s="71">
        <v>5.2124959455999997</v>
      </c>
      <c r="T456" s="72"/>
      <c r="U456" s="71">
        <v>8278055</v>
      </c>
      <c r="V456" s="71">
        <v>3866</v>
      </c>
      <c r="W456" s="71">
        <v>1076</v>
      </c>
      <c r="X456" s="71">
        <v>19197</v>
      </c>
      <c r="Y456" s="71">
        <v>22789</v>
      </c>
      <c r="Z456" s="71">
        <v>37894</v>
      </c>
      <c r="AA456" s="71">
        <v>13813</v>
      </c>
      <c r="AB456" s="71">
        <v>67442</v>
      </c>
      <c r="AC456" s="71">
        <v>498660</v>
      </c>
      <c r="AD456" s="71">
        <v>5.2124959455999997</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50.912999999999997</v>
      </c>
      <c r="BK456" s="71">
        <v>0</v>
      </c>
      <c r="BL456" s="71">
        <v>0</v>
      </c>
      <c r="BM456" s="71">
        <v>0</v>
      </c>
      <c r="BN456" s="72"/>
      <c r="BO456" s="71">
        <v>0</v>
      </c>
      <c r="BP456" s="71">
        <v>0</v>
      </c>
      <c r="BQ456" s="71">
        <v>2</v>
      </c>
      <c r="BR456" s="71">
        <v>0</v>
      </c>
      <c r="BS456" s="71">
        <v>0</v>
      </c>
      <c r="BT456" s="71">
        <v>0</v>
      </c>
      <c r="BU456"/>
      <c r="BV456" s="70">
        <v>50.912999999999997</v>
      </c>
      <c r="BW456" s="70">
        <v>0</v>
      </c>
      <c r="BX456" s="70">
        <v>0</v>
      </c>
      <c r="BY456" s="70">
        <v>0</v>
      </c>
      <c r="BZ456" s="70">
        <v>0</v>
      </c>
      <c r="CA456" s="70">
        <v>0</v>
      </c>
      <c r="CB456" s="70">
        <v>0</v>
      </c>
      <c r="CC456" s="70">
        <v>0</v>
      </c>
      <c r="CD456" s="70">
        <v>0</v>
      </c>
    </row>
    <row r="457" spans="1:82">
      <c r="A457" s="70" t="s">
        <v>2168</v>
      </c>
      <c r="B457" s="70">
        <v>450</v>
      </c>
      <c r="C457" s="70">
        <v>8</v>
      </c>
      <c r="D457" s="70">
        <v>27</v>
      </c>
      <c r="E457" s="70">
        <v>2011</v>
      </c>
      <c r="F457" s="70" t="s">
        <v>178</v>
      </c>
      <c r="G457" s="70" t="s">
        <v>2160</v>
      </c>
      <c r="H457" s="70" t="s">
        <v>2161</v>
      </c>
      <c r="I457" s="148"/>
      <c r="J457" s="71">
        <v>128.44155620793751</v>
      </c>
      <c r="K457" s="71">
        <v>16.2926727072688</v>
      </c>
      <c r="L457" s="71">
        <v>42.879356923162923</v>
      </c>
      <c r="M457" s="71">
        <v>102.3746828990179</v>
      </c>
      <c r="N457" s="71">
        <v>110.9496984179716</v>
      </c>
      <c r="O457" s="71">
        <v>73.088234817378932</v>
      </c>
      <c r="P457" s="71">
        <v>67.091190014423248</v>
      </c>
      <c r="Q457" s="71">
        <v>4.6747032856662196</v>
      </c>
      <c r="R457" s="71">
        <v>2.6266642858051812</v>
      </c>
      <c r="S457" s="71">
        <v>4.5224218089600008</v>
      </c>
      <c r="T457" s="72"/>
      <c r="U457" s="71">
        <v>8135765</v>
      </c>
      <c r="V457" s="71">
        <v>3866</v>
      </c>
      <c r="W457" s="71">
        <v>1076</v>
      </c>
      <c r="X457" s="71">
        <v>19197</v>
      </c>
      <c r="Y457" s="71">
        <v>22801</v>
      </c>
      <c r="Z457" s="71">
        <v>37926</v>
      </c>
      <c r="AA457" s="71">
        <v>13558</v>
      </c>
      <c r="AB457" s="71">
        <v>66613</v>
      </c>
      <c r="AC457" s="71">
        <v>457932</v>
      </c>
      <c r="AD457" s="71">
        <v>4.5224218089600008</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49.874000000000002</v>
      </c>
      <c r="BK457" s="71">
        <v>0</v>
      </c>
      <c r="BL457" s="71">
        <v>0</v>
      </c>
      <c r="BM457" s="71">
        <v>0</v>
      </c>
      <c r="BN457" s="72"/>
      <c r="BO457" s="71">
        <v>0</v>
      </c>
      <c r="BP457" s="71">
        <v>0</v>
      </c>
      <c r="BQ457" s="71">
        <v>2</v>
      </c>
      <c r="BR457" s="71">
        <v>0</v>
      </c>
      <c r="BS457" s="71">
        <v>0</v>
      </c>
      <c r="BT457" s="71">
        <v>0</v>
      </c>
      <c r="BU457"/>
      <c r="BV457" s="70">
        <v>49.874000000000002</v>
      </c>
      <c r="BW457" s="70">
        <v>0</v>
      </c>
      <c r="BX457" s="70">
        <v>0</v>
      </c>
      <c r="BY457" s="70">
        <v>0</v>
      </c>
      <c r="BZ457" s="70">
        <v>0</v>
      </c>
      <c r="CA457" s="70">
        <v>0</v>
      </c>
      <c r="CB457" s="70">
        <v>0</v>
      </c>
      <c r="CC457" s="70">
        <v>0</v>
      </c>
      <c r="CD457" s="70">
        <v>0</v>
      </c>
    </row>
    <row r="458" spans="1:82">
      <c r="A458" s="70" t="s">
        <v>2169</v>
      </c>
      <c r="B458" s="70">
        <v>451</v>
      </c>
      <c r="C458" s="70">
        <v>9</v>
      </c>
      <c r="D458" s="70">
        <v>27</v>
      </c>
      <c r="E458" s="70">
        <v>2012</v>
      </c>
      <c r="F458" s="70" t="s">
        <v>179</v>
      </c>
      <c r="G458" s="70" t="s">
        <v>2160</v>
      </c>
      <c r="H458" s="70" t="s">
        <v>2161</v>
      </c>
      <c r="I458" s="148"/>
      <c r="J458" s="71">
        <v>131.56767489852109</v>
      </c>
      <c r="K458" s="71">
        <v>16.392520095835081</v>
      </c>
      <c r="L458" s="71">
        <v>46.81531301326612</v>
      </c>
      <c r="M458" s="71">
        <v>107.8747204290123</v>
      </c>
      <c r="N458" s="71">
        <v>126.40987123881879</v>
      </c>
      <c r="O458" s="71">
        <v>73.067561445256885</v>
      </c>
      <c r="P458" s="71">
        <v>66.512419510232249</v>
      </c>
      <c r="Q458" s="71">
        <v>5.0341383108449502</v>
      </c>
      <c r="R458" s="71">
        <v>3.0310106902616818</v>
      </c>
      <c r="S458" s="71">
        <v>4.1388014499999999</v>
      </c>
      <c r="T458" s="72"/>
      <c r="U458" s="71">
        <v>8255819</v>
      </c>
      <c r="V458" s="71">
        <v>3866</v>
      </c>
      <c r="W458" s="71">
        <v>1076</v>
      </c>
      <c r="X458" s="71">
        <v>19197</v>
      </c>
      <c r="Y458" s="71">
        <v>22897</v>
      </c>
      <c r="Z458" s="71">
        <v>38216</v>
      </c>
      <c r="AA458" s="71">
        <v>13365</v>
      </c>
      <c r="AB458" s="71">
        <v>66025</v>
      </c>
      <c r="AC458" s="71">
        <v>514739</v>
      </c>
      <c r="AD458" s="71">
        <v>4.1388014499999999</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47.905999999999999</v>
      </c>
      <c r="BK458" s="71">
        <v>0</v>
      </c>
      <c r="BL458" s="71">
        <v>0</v>
      </c>
      <c r="BM458" s="71">
        <v>0</v>
      </c>
      <c r="BN458" s="72"/>
      <c r="BO458" s="71">
        <v>0</v>
      </c>
      <c r="BP458" s="71">
        <v>0</v>
      </c>
      <c r="BQ458" s="71">
        <v>2</v>
      </c>
      <c r="BR458" s="71">
        <v>0</v>
      </c>
      <c r="BS458" s="71">
        <v>0</v>
      </c>
      <c r="BT458" s="71">
        <v>0</v>
      </c>
      <c r="BU458"/>
      <c r="BV458" s="70">
        <v>47.905999999999999</v>
      </c>
      <c r="BW458" s="70">
        <v>0</v>
      </c>
      <c r="BX458" s="70">
        <v>0</v>
      </c>
      <c r="BY458" s="70">
        <v>0</v>
      </c>
      <c r="BZ458" s="70">
        <v>0</v>
      </c>
      <c r="CA458" s="70">
        <v>0</v>
      </c>
      <c r="CB458" s="70">
        <v>0</v>
      </c>
      <c r="CC458" s="70">
        <v>0</v>
      </c>
      <c r="CD458" s="70">
        <v>0</v>
      </c>
    </row>
    <row r="459" spans="1:82">
      <c r="A459" s="70" t="s">
        <v>2170</v>
      </c>
      <c r="B459" s="70">
        <v>452</v>
      </c>
      <c r="C459" s="70">
        <v>10</v>
      </c>
      <c r="D459" s="70">
        <v>27</v>
      </c>
      <c r="E459" s="70">
        <v>2013</v>
      </c>
      <c r="F459" s="70" t="s">
        <v>180</v>
      </c>
      <c r="G459" s="70" t="s">
        <v>2160</v>
      </c>
      <c r="H459" s="70" t="s">
        <v>2161</v>
      </c>
      <c r="I459" s="148"/>
      <c r="J459" s="71">
        <v>132.1688970878391</v>
      </c>
      <c r="K459" s="71">
        <v>14.11993254014439</v>
      </c>
      <c r="L459" s="71">
        <v>46.007798766539437</v>
      </c>
      <c r="M459" s="71">
        <v>107.36581208244699</v>
      </c>
      <c r="N459" s="71">
        <v>127.0008460185792</v>
      </c>
      <c r="O459" s="71">
        <v>70.689571141202208</v>
      </c>
      <c r="P459" s="71">
        <v>66.133622935388374</v>
      </c>
      <c r="Q459" s="71">
        <v>5.0681379318574598</v>
      </c>
      <c r="R459" s="71">
        <v>3.515422802934689</v>
      </c>
      <c r="S459" s="71">
        <v>4.6001755905000001</v>
      </c>
      <c r="T459" s="72"/>
      <c r="U459" s="71">
        <v>8297672</v>
      </c>
      <c r="V459" s="71">
        <v>3866</v>
      </c>
      <c r="W459" s="71">
        <v>1076</v>
      </c>
      <c r="X459" s="71">
        <v>19197</v>
      </c>
      <c r="Y459" s="71">
        <v>22968</v>
      </c>
      <c r="Z459" s="71">
        <v>38623</v>
      </c>
      <c r="AA459" s="71">
        <v>13239</v>
      </c>
      <c r="AB459" s="71">
        <v>65518</v>
      </c>
      <c r="AC459" s="71">
        <v>582758</v>
      </c>
      <c r="AD459" s="71">
        <v>4.6001755905000001</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46.386000000000003</v>
      </c>
      <c r="BK459" s="71">
        <v>0</v>
      </c>
      <c r="BL459" s="71">
        <v>0</v>
      </c>
      <c r="BM459" s="71">
        <v>0</v>
      </c>
      <c r="BN459" s="72"/>
      <c r="BO459" s="71">
        <v>0</v>
      </c>
      <c r="BP459" s="71">
        <v>0</v>
      </c>
      <c r="BQ459" s="71">
        <v>2</v>
      </c>
      <c r="BR459" s="71">
        <v>0</v>
      </c>
      <c r="BS459" s="71">
        <v>0</v>
      </c>
      <c r="BT459" s="71">
        <v>0</v>
      </c>
      <c r="BU459"/>
      <c r="BV459" s="70">
        <v>46.386000000000003</v>
      </c>
      <c r="BW459" s="70">
        <v>0</v>
      </c>
      <c r="BX459" s="70">
        <v>0</v>
      </c>
      <c r="BY459" s="70">
        <v>0</v>
      </c>
      <c r="BZ459" s="70">
        <v>0</v>
      </c>
      <c r="CA459" s="70">
        <v>0</v>
      </c>
      <c r="CB459" s="70">
        <v>0</v>
      </c>
      <c r="CC459" s="70">
        <v>0</v>
      </c>
      <c r="CD459" s="70">
        <v>0</v>
      </c>
    </row>
    <row r="460" spans="1:82">
      <c r="A460" s="70" t="s">
        <v>2171</v>
      </c>
      <c r="B460" s="70">
        <v>453</v>
      </c>
      <c r="C460" s="70">
        <v>11</v>
      </c>
      <c r="D460" s="70">
        <v>27</v>
      </c>
      <c r="E460" s="70">
        <v>2014</v>
      </c>
      <c r="F460" s="70" t="s">
        <v>181</v>
      </c>
      <c r="G460" s="70" t="s">
        <v>2160</v>
      </c>
      <c r="H460" s="70" t="s">
        <v>2161</v>
      </c>
      <c r="I460" s="148"/>
      <c r="J460" s="71">
        <v>127.17322705552689</v>
      </c>
      <c r="K460" s="71">
        <v>12.12318823982017</v>
      </c>
      <c r="L460" s="71">
        <v>31.458374967584501</v>
      </c>
      <c r="M460" s="71">
        <v>97.115404900923309</v>
      </c>
      <c r="N460" s="71">
        <v>110.3448619828325</v>
      </c>
      <c r="O460" s="71">
        <v>67.664805154571098</v>
      </c>
      <c r="P460" s="71">
        <v>65.302384407167267</v>
      </c>
      <c r="Q460" s="71">
        <v>4.7957065813837803</v>
      </c>
      <c r="R460" s="71">
        <v>2.8955207422104778</v>
      </c>
      <c r="S460" s="71">
        <v>6.4140843202100006</v>
      </c>
      <c r="T460" s="72"/>
      <c r="U460" s="71">
        <v>9038479</v>
      </c>
      <c r="V460" s="71">
        <v>3067</v>
      </c>
      <c r="W460" s="71">
        <v>1004</v>
      </c>
      <c r="X460" s="71">
        <v>17941</v>
      </c>
      <c r="Y460" s="71">
        <v>22973</v>
      </c>
      <c r="Z460" s="71">
        <v>38938</v>
      </c>
      <c r="AA460" s="71">
        <v>13005</v>
      </c>
      <c r="AB460" s="71">
        <v>64617</v>
      </c>
      <c r="AC460" s="71">
        <v>481505</v>
      </c>
      <c r="AD460" s="71">
        <v>6.4140843202100006</v>
      </c>
      <c r="AE460" s="72"/>
      <c r="AF460" s="71"/>
      <c r="AG460" s="71"/>
      <c r="AH460" s="71"/>
      <c r="AI460" s="71"/>
      <c r="AJ460" s="71"/>
      <c r="AK460" s="71"/>
      <c r="AL460" s="71"/>
      <c r="AM460" s="71"/>
      <c r="AN460" s="71"/>
      <c r="AO460" s="71"/>
      <c r="AP460" s="71"/>
      <c r="AQ460" s="72"/>
      <c r="AR460" s="71">
        <v>380</v>
      </c>
      <c r="AS460" s="71">
        <v>46</v>
      </c>
      <c r="AT460" s="71">
        <v>0</v>
      </c>
      <c r="AU460" s="71">
        <v>0</v>
      </c>
      <c r="AV460" s="71">
        <v>0</v>
      </c>
      <c r="AW460" s="71">
        <v>2</v>
      </c>
      <c r="AX460" s="71"/>
      <c r="AY460" s="72"/>
      <c r="AZ460" s="71">
        <v>1583.1</v>
      </c>
      <c r="BA460" s="71">
        <v>3315.1</v>
      </c>
      <c r="BB460" s="71">
        <v>0</v>
      </c>
      <c r="BC460" s="71">
        <v>0</v>
      </c>
      <c r="BD460" s="71">
        <v>0</v>
      </c>
      <c r="BE460" s="71">
        <v>847</v>
      </c>
      <c r="BF460" s="71"/>
      <c r="BG460" s="72"/>
      <c r="BH460" s="71">
        <v>0</v>
      </c>
      <c r="BI460" s="71">
        <v>0</v>
      </c>
      <c r="BJ460" s="71">
        <v>45.613999999999997</v>
      </c>
      <c r="BK460" s="71">
        <v>0</v>
      </c>
      <c r="BL460" s="71">
        <v>0</v>
      </c>
      <c r="BM460" s="71">
        <v>0</v>
      </c>
      <c r="BN460" s="72"/>
      <c r="BO460" s="71">
        <v>0</v>
      </c>
      <c r="BP460" s="71">
        <v>0</v>
      </c>
      <c r="BQ460" s="71">
        <v>2</v>
      </c>
      <c r="BR460" s="71">
        <v>0</v>
      </c>
      <c r="BS460" s="71">
        <v>0</v>
      </c>
      <c r="BT460" s="71">
        <v>0</v>
      </c>
      <c r="BU460"/>
      <c r="BV460" s="70">
        <v>45.613999999999997</v>
      </c>
      <c r="BW460" s="70">
        <v>0</v>
      </c>
      <c r="BX460" s="70">
        <v>0</v>
      </c>
      <c r="BY460" s="70">
        <v>0</v>
      </c>
      <c r="BZ460" s="70">
        <v>0</v>
      </c>
      <c r="CA460" s="70">
        <v>0</v>
      </c>
      <c r="CB460" s="70">
        <v>0</v>
      </c>
      <c r="CC460" s="70">
        <v>0</v>
      </c>
      <c r="CD460" s="70">
        <v>0</v>
      </c>
    </row>
    <row r="461" spans="1:82">
      <c r="A461" s="70" t="s">
        <v>2172</v>
      </c>
      <c r="B461" s="70">
        <v>454</v>
      </c>
      <c r="C461" s="70">
        <v>12</v>
      </c>
      <c r="D461" s="70">
        <v>27</v>
      </c>
      <c r="E461" s="70">
        <v>2015</v>
      </c>
      <c r="F461" s="70" t="s">
        <v>182</v>
      </c>
      <c r="G461" s="70" t="s">
        <v>2160</v>
      </c>
      <c r="H461" s="70" t="s">
        <v>2161</v>
      </c>
      <c r="I461" s="148"/>
      <c r="J461" s="71">
        <v>120.6481211564879</v>
      </c>
      <c r="K461" s="71">
        <v>12.255699192430489</v>
      </c>
      <c r="L461" s="71">
        <v>33.422750703446319</v>
      </c>
      <c r="M461" s="71">
        <v>81.211837746432451</v>
      </c>
      <c r="N461" s="71">
        <v>103.33921829884331</v>
      </c>
      <c r="O461" s="71">
        <v>67.116198889161353</v>
      </c>
      <c r="P461" s="71">
        <v>64.228310757625167</v>
      </c>
      <c r="Q461" s="71">
        <v>4.6218156391400296</v>
      </c>
      <c r="R461" s="71">
        <v>2.8801403616932286</v>
      </c>
      <c r="S461" s="71">
        <v>10.47871936128</v>
      </c>
      <c r="T461" s="72"/>
      <c r="U461" s="71">
        <v>9534706</v>
      </c>
      <c r="V461" s="71">
        <v>3067</v>
      </c>
      <c r="W461" s="71">
        <v>1004</v>
      </c>
      <c r="X461" s="71">
        <v>17941</v>
      </c>
      <c r="Y461" s="71">
        <v>23031</v>
      </c>
      <c r="Z461" s="71">
        <v>38994</v>
      </c>
      <c r="AA461" s="71">
        <v>12781</v>
      </c>
      <c r="AB461" s="71">
        <v>63614</v>
      </c>
      <c r="AC461" s="71">
        <v>492313</v>
      </c>
      <c r="AD461" s="71">
        <v>10.47871936128</v>
      </c>
      <c r="AE461" s="72"/>
      <c r="AF461" s="71">
        <v>103594670.14581899</v>
      </c>
      <c r="AG461" s="71">
        <v>8257829.772994576</v>
      </c>
      <c r="AH461" s="71">
        <v>6796671.0770875141</v>
      </c>
      <c r="AI461" s="71">
        <v>108066822.1851473</v>
      </c>
      <c r="AJ461" s="71">
        <v>126261668.962523</v>
      </c>
      <c r="AK461" s="71">
        <v>0</v>
      </c>
      <c r="AL461" s="71">
        <v>0</v>
      </c>
      <c r="AM461" s="71">
        <v>8718031.8493064456</v>
      </c>
      <c r="AN461" s="71">
        <v>0</v>
      </c>
      <c r="AO461" s="71">
        <v>0</v>
      </c>
      <c r="AP461" s="71">
        <v>361695693.99287784</v>
      </c>
      <c r="AQ461" s="72"/>
      <c r="AR461" s="71">
        <v>452</v>
      </c>
      <c r="AS461" s="71">
        <v>71</v>
      </c>
      <c r="AT461" s="71">
        <v>3</v>
      </c>
      <c r="AU461" s="71">
        <v>1</v>
      </c>
      <c r="AV461" s="71">
        <v>0</v>
      </c>
      <c r="AW461" s="71">
        <v>2</v>
      </c>
      <c r="AX461" s="71"/>
      <c r="AY461" s="72"/>
      <c r="AZ461" s="71">
        <v>1948.4</v>
      </c>
      <c r="BA461" s="71">
        <v>4227.8999999999996</v>
      </c>
      <c r="BB461" s="71">
        <v>33.5</v>
      </c>
      <c r="BC461" s="71">
        <v>350</v>
      </c>
      <c r="BD461" s="71">
        <v>0</v>
      </c>
      <c r="BE461" s="71">
        <v>847</v>
      </c>
      <c r="BF461" s="71"/>
      <c r="BG461" s="72"/>
      <c r="BH461" s="71">
        <v>0</v>
      </c>
      <c r="BI461" s="71">
        <v>0</v>
      </c>
      <c r="BJ461" s="71">
        <v>45.088999999999999</v>
      </c>
      <c r="BK461" s="71">
        <v>0</v>
      </c>
      <c r="BL461" s="71">
        <v>0</v>
      </c>
      <c r="BM461" s="71">
        <v>0</v>
      </c>
      <c r="BN461" s="72"/>
      <c r="BO461" s="71">
        <v>0</v>
      </c>
      <c r="BP461" s="71">
        <v>0</v>
      </c>
      <c r="BQ461" s="71">
        <v>2</v>
      </c>
      <c r="BR461" s="71">
        <v>0</v>
      </c>
      <c r="BS461" s="71">
        <v>0</v>
      </c>
      <c r="BT461" s="71">
        <v>0</v>
      </c>
      <c r="BU461"/>
      <c r="BV461" s="70">
        <v>45.088999999999999</v>
      </c>
      <c r="BW461" s="70">
        <v>0</v>
      </c>
      <c r="BX461" s="70">
        <v>0</v>
      </c>
      <c r="BY461" s="70">
        <v>0</v>
      </c>
      <c r="BZ461" s="70">
        <v>0</v>
      </c>
      <c r="CA461" s="70">
        <v>0</v>
      </c>
      <c r="CB461" s="70">
        <v>0</v>
      </c>
      <c r="CC461" s="70">
        <v>0</v>
      </c>
      <c r="CD461" s="70">
        <v>0</v>
      </c>
    </row>
    <row r="462" spans="1:82">
      <c r="A462" s="70" t="s">
        <v>2173</v>
      </c>
      <c r="B462" s="70">
        <v>455</v>
      </c>
      <c r="C462" s="70">
        <v>13</v>
      </c>
      <c r="D462" s="70">
        <v>27</v>
      </c>
      <c r="E462" s="70">
        <v>2016</v>
      </c>
      <c r="F462" s="70" t="s">
        <v>155</v>
      </c>
      <c r="G462" s="1064" t="s">
        <v>2160</v>
      </c>
      <c r="H462" s="70" t="s">
        <v>2161</v>
      </c>
      <c r="I462" s="148"/>
      <c r="J462" s="71">
        <v>121.70648618989293</v>
      </c>
      <c r="K462" s="71">
        <v>10.452128430969275</v>
      </c>
      <c r="L462" s="71">
        <v>43.016364873586774</v>
      </c>
      <c r="M462" s="71">
        <v>78.984429424519533</v>
      </c>
      <c r="N462" s="71">
        <v>96.775351667666698</v>
      </c>
      <c r="O462" s="71">
        <v>66.608927391301052</v>
      </c>
      <c r="P462" s="71">
        <v>63.207113640195885</v>
      </c>
      <c r="Q462" s="71">
        <v>4.4242489605501101</v>
      </c>
      <c r="R462" s="71">
        <v>3.376833135610489</v>
      </c>
      <c r="S462" s="71">
        <v>8.9363192079599987</v>
      </c>
      <c r="T462" s="72"/>
      <c r="U462" s="71">
        <v>9381067</v>
      </c>
      <c r="V462" s="71">
        <v>3067</v>
      </c>
      <c r="W462" s="71">
        <v>1004</v>
      </c>
      <c r="X462" s="71">
        <v>17941</v>
      </c>
      <c r="Y462" s="71">
        <v>23019</v>
      </c>
      <c r="Z462" s="71">
        <v>39175</v>
      </c>
      <c r="AA462" s="71">
        <v>13009</v>
      </c>
      <c r="AB462" s="71">
        <v>62638</v>
      </c>
      <c r="AC462" s="71">
        <v>576729.85977267765</v>
      </c>
      <c r="AD462" s="71">
        <v>8.9363192079599987</v>
      </c>
      <c r="AE462" s="72"/>
      <c r="AF462" s="71">
        <v>105108201.6477211</v>
      </c>
      <c r="AG462" s="71">
        <v>6736138.1128115347</v>
      </c>
      <c r="AH462" s="71">
        <v>6775294.269125157</v>
      </c>
      <c r="AI462" s="71">
        <v>110740704.75666159</v>
      </c>
      <c r="AJ462" s="71">
        <v>113699181.2112968</v>
      </c>
      <c r="AK462" s="71">
        <v>0</v>
      </c>
      <c r="AL462" s="71">
        <v>0</v>
      </c>
      <c r="AM462" s="71">
        <v>8590944.2829774134</v>
      </c>
      <c r="AN462" s="71">
        <v>0</v>
      </c>
      <c r="AO462" s="71">
        <v>0</v>
      </c>
      <c r="AP462" s="71">
        <v>351650464.28059357</v>
      </c>
      <c r="AQ462" s="72"/>
      <c r="AR462" s="71">
        <v>513</v>
      </c>
      <c r="AS462" s="71">
        <v>80</v>
      </c>
      <c r="AT462" s="71">
        <v>3</v>
      </c>
      <c r="AU462" s="71">
        <v>1</v>
      </c>
      <c r="AV462" s="71">
        <v>0</v>
      </c>
      <c r="AW462" s="71">
        <v>2</v>
      </c>
      <c r="AX462" s="71"/>
      <c r="AY462" s="72"/>
      <c r="AZ462" s="71">
        <v>2250</v>
      </c>
      <c r="BA462" s="71">
        <v>4475</v>
      </c>
      <c r="BB462" s="71">
        <v>33.5</v>
      </c>
      <c r="BC462" s="71">
        <v>350</v>
      </c>
      <c r="BD462" s="71">
        <v>0</v>
      </c>
      <c r="BE462" s="71">
        <v>847</v>
      </c>
      <c r="BF462" s="71"/>
      <c r="BG462" s="72"/>
      <c r="BH462" s="71">
        <v>0</v>
      </c>
      <c r="BI462" s="71">
        <v>0</v>
      </c>
      <c r="BJ462" s="71">
        <v>48.423999999999999</v>
      </c>
      <c r="BK462" s="71">
        <v>0</v>
      </c>
      <c r="BL462" s="71">
        <v>0</v>
      </c>
      <c r="BM462" s="71">
        <v>0</v>
      </c>
      <c r="BN462" s="72"/>
      <c r="BO462" s="71">
        <v>0</v>
      </c>
      <c r="BP462" s="71">
        <v>0</v>
      </c>
      <c r="BQ462" s="71">
        <v>2</v>
      </c>
      <c r="BR462" s="71">
        <v>0</v>
      </c>
      <c r="BS462" s="71">
        <v>0</v>
      </c>
      <c r="BT462" s="71">
        <v>0</v>
      </c>
      <c r="BU462"/>
      <c r="BV462" s="70">
        <v>48.423999999999999</v>
      </c>
      <c r="BW462" s="70">
        <v>0</v>
      </c>
      <c r="BX462" s="70">
        <v>0</v>
      </c>
      <c r="BY462" s="70">
        <v>0</v>
      </c>
      <c r="BZ462" s="70">
        <v>0</v>
      </c>
      <c r="CA462" s="70">
        <v>0</v>
      </c>
      <c r="CB462" s="70">
        <v>0</v>
      </c>
      <c r="CC462" s="70">
        <v>0</v>
      </c>
      <c r="CD462" s="70">
        <v>0</v>
      </c>
    </row>
    <row r="463" spans="1:82">
      <c r="A463" s="70" t="s">
        <v>2174</v>
      </c>
      <c r="B463" s="70">
        <v>456</v>
      </c>
      <c r="C463" s="70">
        <v>14</v>
      </c>
      <c r="D463" s="70">
        <v>27</v>
      </c>
      <c r="E463" s="70">
        <v>2017</v>
      </c>
      <c r="F463" s="70" t="s">
        <v>156</v>
      </c>
      <c r="G463" s="1064" t="s">
        <v>2160</v>
      </c>
      <c r="H463" s="70" t="s">
        <v>2161</v>
      </c>
      <c r="I463" s="148"/>
      <c r="J463" s="71">
        <v>91.542990790918807</v>
      </c>
      <c r="K463" s="71">
        <v>10.693544425757464</v>
      </c>
      <c r="L463" s="71">
        <v>38.752488769946972</v>
      </c>
      <c r="M463" s="71">
        <v>76.106035809319792</v>
      </c>
      <c r="N463" s="71">
        <v>102.07958973629988</v>
      </c>
      <c r="O463" s="71">
        <v>65.436728511697623</v>
      </c>
      <c r="P463" s="71">
        <v>62.357720384829491</v>
      </c>
      <c r="Q463" s="71">
        <v>4.1989111339305101</v>
      </c>
      <c r="R463" s="71">
        <v>2.9814330848180948</v>
      </c>
      <c r="S463" s="71">
        <v>10.565586721919997</v>
      </c>
      <c r="T463" s="72"/>
      <c r="U463" s="71">
        <v>7535053</v>
      </c>
      <c r="V463" s="71">
        <v>3067</v>
      </c>
      <c r="W463" s="71">
        <v>1004</v>
      </c>
      <c r="X463" s="71">
        <v>17941</v>
      </c>
      <c r="Y463" s="71">
        <v>22909</v>
      </c>
      <c r="Z463" s="71">
        <v>39124</v>
      </c>
      <c r="AA463" s="71">
        <v>12916</v>
      </c>
      <c r="AB463" s="71">
        <v>61475</v>
      </c>
      <c r="AC463" s="71">
        <v>519302.99999999988</v>
      </c>
      <c r="AD463" s="71">
        <v>10.565586721920001</v>
      </c>
      <c r="AE463" s="72"/>
      <c r="AF463" s="71">
        <v>81782678.187492996</v>
      </c>
      <c r="AG463" s="71">
        <v>7668654.8612488778</v>
      </c>
      <c r="AH463" s="71">
        <v>8203641.9271975895</v>
      </c>
      <c r="AI463" s="71">
        <v>113839087.8730142</v>
      </c>
      <c r="AJ463" s="71">
        <v>120757731.7611734</v>
      </c>
      <c r="AK463" s="71">
        <v>0</v>
      </c>
      <c r="AL463" s="71">
        <v>0</v>
      </c>
      <c r="AM463" s="71">
        <v>8444629.0817345027</v>
      </c>
      <c r="AN463" s="71">
        <v>0</v>
      </c>
      <c r="AO463" s="71">
        <v>0</v>
      </c>
      <c r="AP463" s="71">
        <v>340696423.69186157</v>
      </c>
      <c r="AQ463" s="72"/>
      <c r="AR463" s="71">
        <v>549</v>
      </c>
      <c r="AS463" s="71">
        <v>85</v>
      </c>
      <c r="AT463" s="71">
        <v>3</v>
      </c>
      <c r="AU463" s="71">
        <v>1</v>
      </c>
      <c r="AV463" s="71">
        <v>0</v>
      </c>
      <c r="AW463" s="71">
        <v>2</v>
      </c>
      <c r="AX463" s="71"/>
      <c r="AY463" s="72"/>
      <c r="AZ463" s="71">
        <v>2425.3000000000002</v>
      </c>
      <c r="BA463" s="71">
        <v>4691.7</v>
      </c>
      <c r="BB463" s="71">
        <v>33.5</v>
      </c>
      <c r="BC463" s="71">
        <v>350</v>
      </c>
      <c r="BD463" s="71">
        <v>0</v>
      </c>
      <c r="BE463" s="71">
        <v>847</v>
      </c>
      <c r="BF463" s="71"/>
      <c r="BG463" s="72"/>
      <c r="BH463" s="71">
        <v>0</v>
      </c>
      <c r="BI463" s="71">
        <v>0</v>
      </c>
      <c r="BJ463" s="71">
        <v>49.673000000000002</v>
      </c>
      <c r="BK463" s="71">
        <v>0</v>
      </c>
      <c r="BL463" s="71">
        <v>0</v>
      </c>
      <c r="BM463" s="71">
        <v>0</v>
      </c>
      <c r="BN463" s="72"/>
      <c r="BO463" s="71">
        <v>0</v>
      </c>
      <c r="BP463" s="71">
        <v>0</v>
      </c>
      <c r="BQ463" s="71">
        <v>2</v>
      </c>
      <c r="BR463" s="71">
        <v>0</v>
      </c>
      <c r="BS463" s="71">
        <v>0</v>
      </c>
      <c r="BT463" s="71">
        <v>0</v>
      </c>
      <c r="BU463"/>
      <c r="BV463" s="70">
        <v>49.673000000000002</v>
      </c>
      <c r="BW463" s="70">
        <v>0</v>
      </c>
      <c r="BX463" s="70">
        <v>0</v>
      </c>
      <c r="BY463" s="70">
        <v>0</v>
      </c>
      <c r="BZ463" s="70">
        <v>0</v>
      </c>
      <c r="CA463" s="70">
        <v>0</v>
      </c>
      <c r="CB463" s="70">
        <v>0</v>
      </c>
      <c r="CC463" s="70">
        <v>0</v>
      </c>
      <c r="CD463" s="70">
        <v>0</v>
      </c>
    </row>
    <row r="464" spans="1:82">
      <c r="A464" s="70" t="s">
        <v>2175</v>
      </c>
      <c r="B464" s="70">
        <v>457</v>
      </c>
      <c r="C464" s="70">
        <v>15</v>
      </c>
      <c r="D464" s="70">
        <v>27</v>
      </c>
      <c r="E464" s="70">
        <v>2018</v>
      </c>
      <c r="F464" s="70" t="s">
        <v>183</v>
      </c>
      <c r="G464" s="70" t="s">
        <v>2160</v>
      </c>
      <c r="H464" s="70" t="s">
        <v>2161</v>
      </c>
      <c r="I464" s="148"/>
      <c r="J464" s="71">
        <v>124.8323744093158</v>
      </c>
      <c r="K464" s="71">
        <v>9.7918759395939361</v>
      </c>
      <c r="L464" s="71">
        <v>36.107515444815981</v>
      </c>
      <c r="M464" s="71">
        <v>74.264590259153763</v>
      </c>
      <c r="N464" s="71">
        <v>95.400835230333271</v>
      </c>
      <c r="O464" s="71">
        <v>63.998892512432917</v>
      </c>
      <c r="P464" s="71">
        <v>61.082152567012763</v>
      </c>
      <c r="Q464" s="71">
        <v>3.82433610532784</v>
      </c>
      <c r="R464" s="71">
        <v>2.6374040777729983</v>
      </c>
      <c r="S464" s="71">
        <v>9.8185537580000002</v>
      </c>
      <c r="T464" s="72"/>
      <c r="U464" s="71">
        <v>10301462</v>
      </c>
      <c r="V464" s="71">
        <v>3067</v>
      </c>
      <c r="W464" s="71">
        <v>1004</v>
      </c>
      <c r="X464" s="71">
        <v>17941</v>
      </c>
      <c r="Y464" s="71">
        <v>22853</v>
      </c>
      <c r="Z464" s="71">
        <v>38997</v>
      </c>
      <c r="AA464" s="71">
        <v>12779</v>
      </c>
      <c r="AB464" s="71">
        <v>60339</v>
      </c>
      <c r="AC464" s="71">
        <v>457579.99999999988</v>
      </c>
      <c r="AD464" s="71">
        <v>9.8185537580000002</v>
      </c>
      <c r="AE464" s="72"/>
      <c r="AF464" s="71">
        <v>111365849.6768285</v>
      </c>
      <c r="AG464" s="71">
        <v>6724911.2813863354</v>
      </c>
      <c r="AH464" s="71">
        <v>7757318.5022600787</v>
      </c>
      <c r="AI464" s="71">
        <v>107640721.40907469</v>
      </c>
      <c r="AJ464" s="71">
        <v>118533850.5024332</v>
      </c>
      <c r="AK464" s="71">
        <v>0</v>
      </c>
      <c r="AL464" s="71">
        <v>0</v>
      </c>
      <c r="AM464" s="71">
        <v>8305730.36923018</v>
      </c>
      <c r="AN464" s="71">
        <v>0</v>
      </c>
      <c r="AO464" s="71">
        <v>0</v>
      </c>
      <c r="AP464" s="71">
        <v>360328381.74121296</v>
      </c>
      <c r="AQ464" s="72"/>
      <c r="AR464" s="71">
        <v>586</v>
      </c>
      <c r="AS464" s="71">
        <v>90</v>
      </c>
      <c r="AT464" s="71">
        <v>3</v>
      </c>
      <c r="AU464" s="71">
        <v>1</v>
      </c>
      <c r="AV464" s="71">
        <v>0</v>
      </c>
      <c r="AW464" s="71">
        <v>2</v>
      </c>
      <c r="AX464" s="71"/>
      <c r="AY464" s="72"/>
      <c r="AZ464" s="71">
        <v>2622.7999999999997</v>
      </c>
      <c r="BA464" s="71">
        <v>4853</v>
      </c>
      <c r="BB464" s="71">
        <v>34</v>
      </c>
      <c r="BC464" s="71">
        <v>350</v>
      </c>
      <c r="BD464" s="71">
        <v>0</v>
      </c>
      <c r="BE464" s="71">
        <v>847</v>
      </c>
      <c r="BF464" s="71"/>
      <c r="BG464" s="72"/>
      <c r="BH464" s="71">
        <v>0</v>
      </c>
      <c r="BI464" s="71">
        <v>0</v>
      </c>
      <c r="BJ464" s="71">
        <v>50.283999999999999</v>
      </c>
      <c r="BK464" s="71">
        <v>0</v>
      </c>
      <c r="BL464" s="71">
        <v>0</v>
      </c>
      <c r="BM464" s="71">
        <v>0</v>
      </c>
      <c r="BN464" s="72"/>
      <c r="BO464" s="71">
        <v>0</v>
      </c>
      <c r="BP464" s="71">
        <v>0</v>
      </c>
      <c r="BQ464" s="71">
        <v>2</v>
      </c>
      <c r="BR464" s="71">
        <v>0</v>
      </c>
      <c r="BS464" s="71">
        <v>0</v>
      </c>
      <c r="BT464" s="71">
        <v>0</v>
      </c>
      <c r="BU464"/>
      <c r="BV464" s="70">
        <v>50.283999999999999</v>
      </c>
      <c r="BW464" s="70">
        <v>0</v>
      </c>
      <c r="BX464" s="70">
        <v>0</v>
      </c>
      <c r="BY464" s="70">
        <v>0</v>
      </c>
      <c r="BZ464" s="70">
        <v>0</v>
      </c>
      <c r="CA464" s="70">
        <v>0</v>
      </c>
      <c r="CB464" s="70">
        <v>0</v>
      </c>
      <c r="CC464" s="70">
        <v>0</v>
      </c>
      <c r="CD464" s="70">
        <v>0</v>
      </c>
    </row>
    <row r="465" spans="1:82">
      <c r="A465" s="70" t="s">
        <v>2176</v>
      </c>
      <c r="B465" s="70">
        <v>458</v>
      </c>
      <c r="C465" s="70">
        <v>16</v>
      </c>
      <c r="D465" s="70">
        <v>27</v>
      </c>
      <c r="E465" s="70">
        <v>2019</v>
      </c>
      <c r="F465" s="70" t="s">
        <v>158</v>
      </c>
      <c r="G465" s="70" t="s">
        <v>2160</v>
      </c>
      <c r="H465" s="70" t="s">
        <v>2161</v>
      </c>
      <c r="I465" s="148"/>
      <c r="J465" s="71">
        <v>117.53788962264665</v>
      </c>
      <c r="K465" s="71">
        <v>11.029627087237712</v>
      </c>
      <c r="L465" s="71">
        <v>36.447079524643009</v>
      </c>
      <c r="M465" s="71">
        <v>75.345532911553065</v>
      </c>
      <c r="N465" s="71">
        <v>91.257543905157945</v>
      </c>
      <c r="O465" s="71">
        <v>61.908708025015542</v>
      </c>
      <c r="P465" s="71">
        <v>58.633981385237298</v>
      </c>
      <c r="Q465" s="71">
        <v>3.6556516955655001</v>
      </c>
      <c r="R465" s="71">
        <v>2.4687188771106685</v>
      </c>
      <c r="S465" s="71">
        <v>11.387599776919997</v>
      </c>
      <c r="T465" s="72"/>
      <c r="U465" s="71">
        <v>10307368</v>
      </c>
      <c r="V465" s="71">
        <v>3067</v>
      </c>
      <c r="W465" s="71">
        <v>1004</v>
      </c>
      <c r="X465" s="71">
        <v>17941</v>
      </c>
      <c r="Y465" s="71">
        <v>22692</v>
      </c>
      <c r="Z465" s="71">
        <v>38759</v>
      </c>
      <c r="AA465" s="71">
        <v>12175</v>
      </c>
      <c r="AB465" s="71">
        <v>59239</v>
      </c>
      <c r="AC465" s="71">
        <v>435329</v>
      </c>
      <c r="AD465" s="71">
        <v>11.38759977692</v>
      </c>
      <c r="AE465" s="72"/>
      <c r="AF465" s="71">
        <v>102564819.1119888</v>
      </c>
      <c r="AG465" s="71">
        <v>6553087.0593865737</v>
      </c>
      <c r="AH465" s="71">
        <v>8204287.3297464829</v>
      </c>
      <c r="AI465" s="71">
        <v>111163986.6547219</v>
      </c>
      <c r="AJ465" s="71">
        <v>113840533.0547968</v>
      </c>
      <c r="AK465" s="71">
        <v>0</v>
      </c>
      <c r="AL465" s="71">
        <v>0</v>
      </c>
      <c r="AM465" s="71">
        <v>8067905.8490467612</v>
      </c>
      <c r="AN465" s="71">
        <v>0</v>
      </c>
      <c r="AO465" s="71">
        <v>0</v>
      </c>
      <c r="AP465" s="71">
        <v>350394619.05968732</v>
      </c>
      <c r="AQ465" s="72"/>
      <c r="AR465" s="71">
        <v>606</v>
      </c>
      <c r="AS465" s="71">
        <v>95</v>
      </c>
      <c r="AT465" s="71">
        <v>3</v>
      </c>
      <c r="AU465" s="71">
        <v>1</v>
      </c>
      <c r="AV465" s="71">
        <v>0</v>
      </c>
      <c r="AW465" s="71">
        <v>2</v>
      </c>
      <c r="AX465" s="71"/>
      <c r="AY465" s="72"/>
      <c r="AZ465" s="71">
        <v>2719.9</v>
      </c>
      <c r="BA465" s="71">
        <v>4948.5</v>
      </c>
      <c r="BB465" s="71">
        <v>33.5</v>
      </c>
      <c r="BC465" s="71">
        <v>350</v>
      </c>
      <c r="BD465" s="71">
        <v>0</v>
      </c>
      <c r="BE465" s="71">
        <v>847</v>
      </c>
      <c r="BF465" s="71"/>
      <c r="BG465" s="72"/>
      <c r="BH465" s="71">
        <v>0</v>
      </c>
      <c r="BI465" s="71">
        <v>0</v>
      </c>
      <c r="BJ465" s="71">
        <v>49.970999999999997</v>
      </c>
      <c r="BK465" s="71">
        <v>0</v>
      </c>
      <c r="BL465" s="71">
        <v>12.4</v>
      </c>
      <c r="BM465" s="71">
        <v>0</v>
      </c>
      <c r="BN465" s="72"/>
      <c r="BO465" s="71">
        <v>0</v>
      </c>
      <c r="BP465" s="71">
        <v>0</v>
      </c>
      <c r="BQ465" s="71">
        <v>2</v>
      </c>
      <c r="BR465" s="71">
        <v>0</v>
      </c>
      <c r="BS465" s="71">
        <v>1</v>
      </c>
      <c r="BT465" s="71">
        <v>0</v>
      </c>
      <c r="BU465"/>
      <c r="BV465" s="70">
        <v>49.970999999999997</v>
      </c>
      <c r="BW465" s="70">
        <v>0</v>
      </c>
      <c r="BX465" s="70">
        <v>12.4</v>
      </c>
      <c r="BY465" s="70">
        <v>0</v>
      </c>
      <c r="BZ465" s="70">
        <v>0</v>
      </c>
      <c r="CA465" s="70">
        <v>0</v>
      </c>
      <c r="CB465" s="70">
        <v>0</v>
      </c>
      <c r="CC465" s="70">
        <v>0</v>
      </c>
      <c r="CD465" s="70">
        <v>0</v>
      </c>
    </row>
    <row r="466" spans="1:82">
      <c r="A466" s="70" t="s">
        <v>2177</v>
      </c>
      <c r="B466" s="70">
        <v>459</v>
      </c>
      <c r="C466" s="70">
        <v>17</v>
      </c>
      <c r="D466" s="70">
        <v>27</v>
      </c>
      <c r="E466" s="70">
        <v>2020</v>
      </c>
      <c r="F466" s="70" t="s">
        <v>159</v>
      </c>
      <c r="G466" s="70" t="s">
        <v>2160</v>
      </c>
      <c r="H466" s="70" t="s">
        <v>2161</v>
      </c>
      <c r="I466" s="148"/>
      <c r="J466" s="71">
        <v>101.47850752117731</v>
      </c>
      <c r="K466" s="71">
        <v>10.7644483086753</v>
      </c>
      <c r="L466" s="71">
        <v>36.036069681620063</v>
      </c>
      <c r="M466" s="71">
        <v>66.368346865579582</v>
      </c>
      <c r="N466" s="71">
        <v>84.826644372799393</v>
      </c>
      <c r="O466" s="71">
        <v>54.036463256945339</v>
      </c>
      <c r="P466" s="71">
        <v>54.598062703218027</v>
      </c>
      <c r="Q466" s="71">
        <v>3.4337546093062898</v>
      </c>
      <c r="R466" s="71">
        <v>5.4232823701241895</v>
      </c>
      <c r="S466" s="71">
        <v>8.4388924160000016</v>
      </c>
      <c r="T466" s="72"/>
      <c r="U466" s="71">
        <v>9412362</v>
      </c>
      <c r="V466" s="71">
        <v>2708</v>
      </c>
      <c r="W466" s="71">
        <v>1049</v>
      </c>
      <c r="X466" s="71">
        <v>17876</v>
      </c>
      <c r="Y466" s="71">
        <v>22573</v>
      </c>
      <c r="Z466" s="71">
        <v>38613</v>
      </c>
      <c r="AA466" s="71">
        <v>12050</v>
      </c>
      <c r="AB466" s="71">
        <v>58238</v>
      </c>
      <c r="AC466" s="71">
        <v>961384</v>
      </c>
      <c r="AD466" s="71">
        <v>8.4388924160000016</v>
      </c>
      <c r="AE466" s="72"/>
      <c r="AF466" s="71">
        <v>90922115.456822187</v>
      </c>
      <c r="AG466" s="71">
        <v>6112853.8654844556</v>
      </c>
      <c r="AH466" s="71">
        <v>8327062.3468808616</v>
      </c>
      <c r="AI466" s="71">
        <v>103977296.4645042</v>
      </c>
      <c r="AJ466" s="71">
        <v>110493475.3477214</v>
      </c>
      <c r="AK466" s="71"/>
      <c r="AL466" s="71"/>
      <c r="AM466" s="71">
        <v>7600706.037675295</v>
      </c>
      <c r="AN466" s="71"/>
      <c r="AO466" s="71"/>
      <c r="AP466" s="71">
        <v>327433509.51908845</v>
      </c>
      <c r="AQ466" s="72"/>
      <c r="AR466" s="71">
        <v>629</v>
      </c>
      <c r="AS466" s="71">
        <v>101</v>
      </c>
      <c r="AT466" s="71">
        <v>3</v>
      </c>
      <c r="AU466" s="71">
        <v>1</v>
      </c>
      <c r="AV466" s="71">
        <v>0</v>
      </c>
      <c r="AW466" s="71">
        <v>3</v>
      </c>
      <c r="AX466" s="71"/>
      <c r="AY466" s="72"/>
      <c r="AZ466" s="71">
        <v>2855.2000000000012</v>
      </c>
      <c r="BA466" s="71">
        <v>5105.2999999999984</v>
      </c>
      <c r="BB466" s="71">
        <v>33.5</v>
      </c>
      <c r="BC466" s="71">
        <v>350</v>
      </c>
      <c r="BD466" s="71">
        <v>0</v>
      </c>
      <c r="BE466" s="71">
        <v>896.9</v>
      </c>
      <c r="BF466" s="71"/>
      <c r="BG466" s="72"/>
      <c r="BH466" s="71">
        <v>0</v>
      </c>
      <c r="BI466" s="71">
        <v>0</v>
      </c>
      <c r="BJ466" s="71">
        <v>47.558</v>
      </c>
      <c r="BK466" s="71">
        <v>0</v>
      </c>
      <c r="BL466" s="71">
        <v>9.5299999999999994</v>
      </c>
      <c r="BM466" s="71">
        <v>0</v>
      </c>
      <c r="BN466" s="72"/>
      <c r="BO466" s="71">
        <v>0</v>
      </c>
      <c r="BP466" s="71">
        <v>0</v>
      </c>
      <c r="BQ466" s="71">
        <v>2</v>
      </c>
      <c r="BR466" s="71">
        <v>0</v>
      </c>
      <c r="BS466" s="71">
        <v>1</v>
      </c>
      <c r="BT466" s="71">
        <v>0</v>
      </c>
      <c r="BU466"/>
      <c r="BV466" s="70">
        <v>47.558</v>
      </c>
      <c r="BW466" s="70">
        <v>0</v>
      </c>
      <c r="BX466" s="70">
        <v>9.5299999999999994</v>
      </c>
      <c r="BY466" s="70">
        <v>0</v>
      </c>
      <c r="BZ466" s="70">
        <v>0</v>
      </c>
      <c r="CA466" s="70">
        <v>0</v>
      </c>
      <c r="CB466" s="70">
        <v>0</v>
      </c>
      <c r="CC466" s="70">
        <v>0</v>
      </c>
      <c r="CD466" s="70">
        <v>0</v>
      </c>
    </row>
    <row r="467" spans="1:82">
      <c r="A467" s="70" t="s">
        <v>2178</v>
      </c>
      <c r="B467" s="70">
        <v>459</v>
      </c>
      <c r="C467" s="70">
        <v>18</v>
      </c>
      <c r="D467" s="70">
        <v>27</v>
      </c>
      <c r="E467" s="70">
        <v>2021</v>
      </c>
      <c r="F467" s="70" t="s">
        <v>160</v>
      </c>
      <c r="G467" s="70" t="s">
        <v>2160</v>
      </c>
      <c r="H467" s="70" t="s">
        <v>2161</v>
      </c>
      <c r="I467" s="148"/>
      <c r="J467" s="71">
        <v>79.201641077487679</v>
      </c>
      <c r="K467" s="71">
        <v>8.8311762670835776</v>
      </c>
      <c r="L467" s="71">
        <v>26.248407868088353</v>
      </c>
      <c r="M467" s="71">
        <v>74.15134703420884</v>
      </c>
      <c r="N467" s="71">
        <v>77.559190713924153</v>
      </c>
      <c r="O467" s="71">
        <v>51.792582871806118</v>
      </c>
      <c r="P467" s="71">
        <v>55.159906142225353</v>
      </c>
      <c r="Q467" s="71">
        <v>3.3345460905749702</v>
      </c>
      <c r="R467" s="71">
        <v>4.2828484232059161</v>
      </c>
      <c r="S467" s="71">
        <v>7.7126761782000006</v>
      </c>
      <c r="T467" s="72"/>
      <c r="U467" s="71">
        <v>7632411</v>
      </c>
      <c r="V467" s="71">
        <v>2708</v>
      </c>
      <c r="W467" s="71">
        <v>1049</v>
      </c>
      <c r="X467" s="71">
        <v>17876</v>
      </c>
      <c r="Y467" s="71">
        <v>22439</v>
      </c>
      <c r="Z467" s="71">
        <v>38107</v>
      </c>
      <c r="AA467" s="71">
        <v>11871</v>
      </c>
      <c r="AB467" s="71">
        <v>57111</v>
      </c>
      <c r="AC467" s="71">
        <v>736531.99999999988</v>
      </c>
      <c r="AD467" s="71">
        <v>7.7126761782000006</v>
      </c>
      <c r="AE467" s="72"/>
      <c r="AF467" s="71">
        <v>68668029.591574207</v>
      </c>
      <c r="AG467" s="71">
        <v>6115287.0514786579</v>
      </c>
      <c r="AH467" s="71">
        <v>5678972.2482513301</v>
      </c>
      <c r="AI467" s="71">
        <v>114562627.547236</v>
      </c>
      <c r="AJ467" s="71">
        <v>93946314.148646444</v>
      </c>
      <c r="AK467" s="71">
        <v>0</v>
      </c>
      <c r="AL467" s="71">
        <v>0</v>
      </c>
      <c r="AM467" s="71">
        <v>7496611.8965914324</v>
      </c>
      <c r="AN467" s="71">
        <v>0</v>
      </c>
      <c r="AO467" s="71">
        <v>0</v>
      </c>
      <c r="AP467" s="71">
        <v>296467842.48377806</v>
      </c>
      <c r="AQ467" s="72"/>
      <c r="AR467" s="71">
        <v>658</v>
      </c>
      <c r="AS467" s="71">
        <v>103</v>
      </c>
      <c r="AT467" s="71">
        <v>3</v>
      </c>
      <c r="AU467" s="71">
        <v>1</v>
      </c>
      <c r="AV467" s="71">
        <v>0</v>
      </c>
      <c r="AW467" s="71">
        <v>3</v>
      </c>
      <c r="AX467" s="71"/>
      <c r="AY467" s="72"/>
      <c r="AZ467" s="71">
        <v>3032.6000000000008</v>
      </c>
      <c r="BA467" s="71">
        <v>5165.7999999999984</v>
      </c>
      <c r="BB467" s="71">
        <v>33.5</v>
      </c>
      <c r="BC467" s="71">
        <v>350</v>
      </c>
      <c r="BD467" s="71">
        <v>0</v>
      </c>
      <c r="BE467" s="71">
        <v>896.9</v>
      </c>
      <c r="BF467" s="71"/>
      <c r="BG467" s="72"/>
      <c r="BH467" s="71">
        <v>0</v>
      </c>
      <c r="BI467" s="71">
        <v>0</v>
      </c>
      <c r="BJ467" s="71">
        <v>45.118000000000002</v>
      </c>
      <c r="BK467" s="71">
        <v>0</v>
      </c>
      <c r="BL467" s="71">
        <v>14.501000000000001</v>
      </c>
      <c r="BM467" s="71">
        <v>0</v>
      </c>
      <c r="BN467" s="72"/>
      <c r="BO467" s="71">
        <v>0</v>
      </c>
      <c r="BP467" s="71">
        <v>0</v>
      </c>
      <c r="BQ467" s="71">
        <v>2</v>
      </c>
      <c r="BR467" s="71">
        <v>0</v>
      </c>
      <c r="BS467" s="71">
        <v>2</v>
      </c>
      <c r="BT467" s="71">
        <v>0</v>
      </c>
      <c r="BU467"/>
      <c r="BV467" s="70">
        <v>48.502000000000002</v>
      </c>
      <c r="BW467" s="70">
        <v>0</v>
      </c>
      <c r="BX467" s="70">
        <v>11.117000000000001</v>
      </c>
      <c r="BY467" s="70">
        <v>0</v>
      </c>
      <c r="BZ467" s="70">
        <v>0</v>
      </c>
      <c r="CA467" s="70">
        <v>0</v>
      </c>
      <c r="CB467" s="70">
        <v>0</v>
      </c>
      <c r="CC467" s="70">
        <v>0</v>
      </c>
      <c r="CD467" s="70">
        <v>0</v>
      </c>
    </row>
    <row r="468" spans="1:82">
      <c r="A468" s="70" t="s">
        <v>2179</v>
      </c>
      <c r="B468" s="70">
        <v>459</v>
      </c>
      <c r="C468" s="70">
        <v>19</v>
      </c>
      <c r="D468" s="70">
        <v>27</v>
      </c>
      <c r="E468" s="70">
        <v>2022</v>
      </c>
      <c r="F468" s="70" t="s">
        <v>161</v>
      </c>
      <c r="G468" s="70" t="s">
        <v>2160</v>
      </c>
      <c r="H468" s="70" t="s">
        <v>2161</v>
      </c>
      <c r="I468" s="148"/>
      <c r="J468" s="71">
        <v>64.995765922067037</v>
      </c>
      <c r="K468" s="71">
        <v>9.0189560311770052</v>
      </c>
      <c r="L468" s="71">
        <v>26.367272488608208</v>
      </c>
      <c r="M468" s="71">
        <v>69.437129255805544</v>
      </c>
      <c r="N468" s="71">
        <v>77.400747399048285</v>
      </c>
      <c r="O468" s="71">
        <v>53.9587129402831</v>
      </c>
      <c r="P468" s="71">
        <v>53.988388660984597</v>
      </c>
      <c r="Q468" s="71">
        <v>3.2919427231536451</v>
      </c>
      <c r="R468" s="71">
        <v>4.1145716265944632</v>
      </c>
      <c r="S468" s="71">
        <v>10.5236370176</v>
      </c>
      <c r="T468" s="72"/>
      <c r="U468" s="71">
        <v>6959799</v>
      </c>
      <c r="V468" s="71">
        <v>2708</v>
      </c>
      <c r="W468" s="71">
        <v>1049</v>
      </c>
      <c r="X468" s="71">
        <v>17876</v>
      </c>
      <c r="Y468" s="71">
        <v>22348</v>
      </c>
      <c r="Z468" s="71">
        <v>37720</v>
      </c>
      <c r="AA468" s="71">
        <v>11796</v>
      </c>
      <c r="AB468" s="71">
        <v>55919</v>
      </c>
      <c r="AC468" s="71">
        <v>716480</v>
      </c>
      <c r="AD468" s="71">
        <v>10.5236370176</v>
      </c>
      <c r="AE468" s="72"/>
      <c r="AF468" s="71">
        <v>59540679.930780061</v>
      </c>
      <c r="AG468" s="71">
        <v>5990486.3776780078</v>
      </c>
      <c r="AH468" s="71">
        <v>6871733.1633436531</v>
      </c>
      <c r="AI468" s="71">
        <v>105615900.67210716</v>
      </c>
      <c r="AJ468" s="71">
        <v>104860186.14930125</v>
      </c>
      <c r="AK468" s="71">
        <v>0</v>
      </c>
      <c r="AL468" s="71">
        <v>0</v>
      </c>
      <c r="AM468" s="71">
        <v>7220669.1759514948</v>
      </c>
      <c r="AN468" s="71">
        <v>0</v>
      </c>
      <c r="AO468" s="71">
        <v>0</v>
      </c>
      <c r="AP468" s="71">
        <v>290099655.46916163</v>
      </c>
      <c r="AQ468" s="72"/>
      <c r="AR468" s="71">
        <v>676</v>
      </c>
      <c r="AS468" s="71">
        <v>105</v>
      </c>
      <c r="AT468" s="71">
        <v>3</v>
      </c>
      <c r="AU468" s="71">
        <v>1</v>
      </c>
      <c r="AV468" s="71">
        <v>0</v>
      </c>
      <c r="AW468" s="71">
        <v>4</v>
      </c>
      <c r="AX468" s="71"/>
      <c r="AY468" s="72"/>
      <c r="AZ468" s="71">
        <v>3146.1000000000031</v>
      </c>
      <c r="BA468" s="71">
        <v>5215.2999999999984</v>
      </c>
      <c r="BB468" s="71">
        <v>33.5</v>
      </c>
      <c r="BC468" s="71">
        <v>350</v>
      </c>
      <c r="BD468" s="71">
        <v>0</v>
      </c>
      <c r="BE468" s="71">
        <v>946.8</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2180</v>
      </c>
      <c r="B469" s="70">
        <v>459</v>
      </c>
      <c r="C469" s="70">
        <v>20</v>
      </c>
      <c r="D469" s="70">
        <v>27</v>
      </c>
      <c r="E469" s="70">
        <v>2023</v>
      </c>
      <c r="F469" s="70" t="s">
        <v>1539</v>
      </c>
      <c r="G469" s="70" t="s">
        <v>2160</v>
      </c>
      <c r="H469" s="70" t="s">
        <v>2161</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691</v>
      </c>
      <c r="AS469" s="71">
        <v>105</v>
      </c>
      <c r="AT469" s="71">
        <v>3</v>
      </c>
      <c r="AU469" s="71">
        <v>1</v>
      </c>
      <c r="AV469" s="71">
        <v>0</v>
      </c>
      <c r="AW469" s="71">
        <v>4</v>
      </c>
      <c r="AX469" s="71"/>
      <c r="AY469" s="72"/>
      <c r="AZ469" s="71">
        <v>3229.0000000000023</v>
      </c>
      <c r="BA469" s="71">
        <v>5215.2999999999984</v>
      </c>
      <c r="BB469" s="71">
        <v>33.5</v>
      </c>
      <c r="BC469" s="71">
        <v>350</v>
      </c>
      <c r="BD469" s="71">
        <v>0</v>
      </c>
      <c r="BE469" s="71">
        <v>946.8</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2181</v>
      </c>
      <c r="B470" s="70">
        <v>459</v>
      </c>
      <c r="C470" s="70">
        <v>21</v>
      </c>
      <c r="D470" s="70">
        <v>27</v>
      </c>
      <c r="E470" s="70">
        <v>2024</v>
      </c>
      <c r="F470" s="70" t="s">
        <v>1554</v>
      </c>
      <c r="G470" s="70" t="s">
        <v>2160</v>
      </c>
      <c r="H470" s="70" t="s">
        <v>2161</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2182</v>
      </c>
      <c r="B471" s="70">
        <v>222</v>
      </c>
      <c r="C471" s="70">
        <v>1</v>
      </c>
      <c r="D471" s="70">
        <v>14</v>
      </c>
      <c r="E471" s="70">
        <v>1990</v>
      </c>
      <c r="F471" s="70" t="s">
        <v>787</v>
      </c>
      <c r="G471" s="70" t="s">
        <v>2183</v>
      </c>
      <c r="H471" s="70" t="s">
        <v>2184</v>
      </c>
      <c r="I471" s="148"/>
      <c r="J471" s="71">
        <v>123.4239859499767</v>
      </c>
      <c r="K471" s="71">
        <v>7.4653621962095098</v>
      </c>
      <c r="L471" s="71">
        <v>8.6854109663217631</v>
      </c>
      <c r="M471" s="71">
        <v>32.380641007477458</v>
      </c>
      <c r="N471" s="71">
        <v>55.410088044503382</v>
      </c>
      <c r="O471" s="71">
        <v>59.879163113347353</v>
      </c>
      <c r="P471" s="71">
        <v>68.402970252855681</v>
      </c>
      <c r="Q471" s="71">
        <v>3.9617880731801298</v>
      </c>
      <c r="R471" s="71">
        <v>0</v>
      </c>
      <c r="S471" s="71">
        <v>4.208101372185336</v>
      </c>
      <c r="T471" s="72"/>
      <c r="U471" s="71">
        <v>23903063</v>
      </c>
      <c r="V471" s="71">
        <v>2632</v>
      </c>
      <c r="W471" s="71">
        <v>119</v>
      </c>
      <c r="X471" s="71">
        <v>12874</v>
      </c>
      <c r="Y471" s="71">
        <v>19380</v>
      </c>
      <c r="Z471" s="71">
        <v>24629</v>
      </c>
      <c r="AA471" s="71">
        <v>16609</v>
      </c>
      <c r="AB471" s="71">
        <v>64326</v>
      </c>
      <c r="AC471" s="71">
        <v>0</v>
      </c>
      <c r="AD471" s="71">
        <v>4.208101372185336</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2185</v>
      </c>
      <c r="B472" s="70">
        <v>223</v>
      </c>
      <c r="C472" s="70">
        <v>2</v>
      </c>
      <c r="D472" s="70">
        <v>14</v>
      </c>
      <c r="E472" s="70">
        <v>2005</v>
      </c>
      <c r="F472" s="70" t="s">
        <v>789</v>
      </c>
      <c r="G472" s="70" t="s">
        <v>2183</v>
      </c>
      <c r="H472" s="70" t="s">
        <v>2184</v>
      </c>
      <c r="I472" s="148"/>
      <c r="J472" s="71">
        <v>155.59804866331399</v>
      </c>
      <c r="K472" s="71">
        <v>4.3245361754348384</v>
      </c>
      <c r="L472" s="71">
        <v>10.01136844601659</v>
      </c>
      <c r="M472" s="71">
        <v>55.214048881285379</v>
      </c>
      <c r="N472" s="71">
        <v>79.244815214991732</v>
      </c>
      <c r="O472" s="71">
        <v>85.363230449250494</v>
      </c>
      <c r="P472" s="71">
        <v>66.926482628427451</v>
      </c>
      <c r="Q472" s="71">
        <v>3.8201221390544</v>
      </c>
      <c r="R472" s="71">
        <v>0</v>
      </c>
      <c r="S472" s="71">
        <v>6.3512897599999993</v>
      </c>
      <c r="T472" s="72"/>
      <c r="U472" s="71">
        <v>27633205</v>
      </c>
      <c r="V472" s="71">
        <v>1920</v>
      </c>
      <c r="W472" s="71">
        <v>128</v>
      </c>
      <c r="X472" s="71">
        <v>12015</v>
      </c>
      <c r="Y472" s="71">
        <v>23171</v>
      </c>
      <c r="Z472" s="71">
        <v>40630</v>
      </c>
      <c r="AA472" s="71">
        <v>13309</v>
      </c>
      <c r="AB472" s="71">
        <v>64842</v>
      </c>
      <c r="AC472" s="71">
        <v>0</v>
      </c>
      <c r="AD472" s="71">
        <v>6.3512897599999993</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2186</v>
      </c>
      <c r="B473" s="70">
        <v>224</v>
      </c>
      <c r="C473" s="70">
        <v>3</v>
      </c>
      <c r="D473" s="70">
        <v>14</v>
      </c>
      <c r="E473" s="70">
        <v>2006</v>
      </c>
      <c r="F473" s="70" t="s">
        <v>790</v>
      </c>
      <c r="G473" s="70" t="s">
        <v>2183</v>
      </c>
      <c r="H473" s="70" t="s">
        <v>2184</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2187</v>
      </c>
      <c r="B474" s="70">
        <v>225</v>
      </c>
      <c r="C474" s="70">
        <v>4</v>
      </c>
      <c r="D474" s="70">
        <v>14</v>
      </c>
      <c r="E474" s="70">
        <v>2007</v>
      </c>
      <c r="F474" s="70" t="s">
        <v>791</v>
      </c>
      <c r="G474" s="70" t="s">
        <v>2183</v>
      </c>
      <c r="H474" s="70" t="s">
        <v>2184</v>
      </c>
      <c r="I474" s="148"/>
      <c r="J474" s="71">
        <v>187.79101840253679</v>
      </c>
      <c r="K474" s="71">
        <v>3.8801222115826119</v>
      </c>
      <c r="L474" s="71">
        <v>7.4110386654094196</v>
      </c>
      <c r="M474" s="71">
        <v>62.084407114558402</v>
      </c>
      <c r="N474" s="71">
        <v>78.972481924331078</v>
      </c>
      <c r="O474" s="71">
        <v>82.137664201004</v>
      </c>
      <c r="P474" s="71">
        <v>66.195577782856844</v>
      </c>
      <c r="Q474" s="71">
        <v>3.98109424436598</v>
      </c>
      <c r="R474" s="71">
        <v>0</v>
      </c>
      <c r="S474" s="71">
        <v>8.2430001072000003</v>
      </c>
      <c r="T474" s="72"/>
      <c r="U474" s="71">
        <v>33637991</v>
      </c>
      <c r="V474" s="71">
        <v>1657</v>
      </c>
      <c r="W474" s="71">
        <v>176</v>
      </c>
      <c r="X474" s="71">
        <v>14478</v>
      </c>
      <c r="Y474" s="71">
        <v>23479</v>
      </c>
      <c r="Z474" s="71">
        <v>40641</v>
      </c>
      <c r="AA474" s="71">
        <v>12963</v>
      </c>
      <c r="AB474" s="71">
        <v>64001</v>
      </c>
      <c r="AC474" s="71">
        <v>0</v>
      </c>
      <c r="AD474" s="71">
        <v>8.2430001072000003</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2188</v>
      </c>
      <c r="B475" s="70">
        <v>226</v>
      </c>
      <c r="C475" s="70">
        <v>5</v>
      </c>
      <c r="D475" s="70">
        <v>14</v>
      </c>
      <c r="E475" s="70">
        <v>2008</v>
      </c>
      <c r="F475" s="70" t="s">
        <v>792</v>
      </c>
      <c r="G475" s="70" t="s">
        <v>2183</v>
      </c>
      <c r="H475" s="70" t="s">
        <v>2184</v>
      </c>
      <c r="I475" s="148"/>
      <c r="J475" s="71">
        <v>171.55129017479319</v>
      </c>
      <c r="K475" s="71">
        <v>2.8987341302255372</v>
      </c>
      <c r="L475" s="71">
        <v>6.5314848615068213</v>
      </c>
      <c r="M475" s="71">
        <v>65.819232220163599</v>
      </c>
      <c r="N475" s="71">
        <v>81.94146374491352</v>
      </c>
      <c r="O475" s="71">
        <v>79.276381042638064</v>
      </c>
      <c r="P475" s="71">
        <v>64.528725403240344</v>
      </c>
      <c r="Q475" s="71">
        <v>3.8883390799044202</v>
      </c>
      <c r="R475" s="71">
        <v>0</v>
      </c>
      <c r="S475" s="71">
        <v>9.2230252951199994</v>
      </c>
      <c r="T475" s="72"/>
      <c r="U475" s="71">
        <v>32224351</v>
      </c>
      <c r="V475" s="71">
        <v>1657</v>
      </c>
      <c r="W475" s="71">
        <v>176</v>
      </c>
      <c r="X475" s="71">
        <v>14478</v>
      </c>
      <c r="Y475" s="71">
        <v>23575</v>
      </c>
      <c r="Z475" s="71">
        <v>40602</v>
      </c>
      <c r="AA475" s="71">
        <v>12651</v>
      </c>
      <c r="AB475" s="71">
        <v>63538</v>
      </c>
      <c r="AC475" s="71">
        <v>0</v>
      </c>
      <c r="AD475" s="71">
        <v>9.2230252951199994</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2189</v>
      </c>
      <c r="B476" s="70">
        <v>227</v>
      </c>
      <c r="C476" s="70">
        <v>6</v>
      </c>
      <c r="D476" s="70">
        <v>14</v>
      </c>
      <c r="E476" s="70">
        <v>2009</v>
      </c>
      <c r="F476" s="70" t="s">
        <v>176</v>
      </c>
      <c r="G476" s="70" t="s">
        <v>2183</v>
      </c>
      <c r="H476" s="70" t="s">
        <v>2184</v>
      </c>
      <c r="I476" s="148"/>
      <c r="J476" s="71">
        <v>134.08113225240839</v>
      </c>
      <c r="K476" s="71">
        <v>2.826622679835769</v>
      </c>
      <c r="L476" s="71">
        <v>7.1516379745190681</v>
      </c>
      <c r="M476" s="71">
        <v>70.901739589535069</v>
      </c>
      <c r="N476" s="71">
        <v>73.181698138940831</v>
      </c>
      <c r="O476" s="71">
        <v>80.702332184260229</v>
      </c>
      <c r="P476" s="71">
        <v>62.130553264129063</v>
      </c>
      <c r="Q476" s="71">
        <v>3.6831105062529201</v>
      </c>
      <c r="R476" s="71">
        <v>0</v>
      </c>
      <c r="S476" s="71">
        <v>11.1007248</v>
      </c>
      <c r="T476" s="72"/>
      <c r="U476" s="71">
        <v>22683133</v>
      </c>
      <c r="V476" s="71">
        <v>1708</v>
      </c>
      <c r="W476" s="71">
        <v>279</v>
      </c>
      <c r="X476" s="71">
        <v>16687</v>
      </c>
      <c r="Y476" s="71">
        <v>23743</v>
      </c>
      <c r="Z476" s="71">
        <v>40797</v>
      </c>
      <c r="AA476" s="71">
        <v>12505</v>
      </c>
      <c r="AB476" s="71">
        <v>63178</v>
      </c>
      <c r="AC476" s="71">
        <v>0</v>
      </c>
      <c r="AD476" s="71">
        <v>11.1007248</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490.66</v>
      </c>
      <c r="BK476" s="71">
        <v>0</v>
      </c>
      <c r="BL476" s="71">
        <v>7.9429999999999996</v>
      </c>
      <c r="BM476" s="71">
        <v>0</v>
      </c>
      <c r="BN476" s="72"/>
      <c r="BO476" s="71">
        <v>0</v>
      </c>
      <c r="BP476" s="71">
        <v>0</v>
      </c>
      <c r="BQ476" s="71">
        <v>9</v>
      </c>
      <c r="BR476" s="71">
        <v>0</v>
      </c>
      <c r="BS476" s="71">
        <v>1</v>
      </c>
      <c r="BT476" s="71">
        <v>0</v>
      </c>
      <c r="BU476"/>
      <c r="BV476" s="70">
        <v>475.34199999999998</v>
      </c>
      <c r="BW476" s="70">
        <v>0</v>
      </c>
      <c r="BX476" s="70">
        <v>23.260999999999999</v>
      </c>
      <c r="BY476" s="70">
        <v>0</v>
      </c>
      <c r="BZ476" s="70">
        <v>0</v>
      </c>
      <c r="CA476" s="70">
        <v>0</v>
      </c>
      <c r="CB476" s="70">
        <v>0</v>
      </c>
      <c r="CC476" s="70">
        <v>0</v>
      </c>
      <c r="CD476" s="70">
        <v>0</v>
      </c>
    </row>
    <row r="477" spans="1:82">
      <c r="A477" s="70" t="s">
        <v>2190</v>
      </c>
      <c r="B477" s="70">
        <v>228</v>
      </c>
      <c r="C477" s="70">
        <v>7</v>
      </c>
      <c r="D477" s="70">
        <v>14</v>
      </c>
      <c r="E477" s="70">
        <v>2010</v>
      </c>
      <c r="F477" s="70" t="s">
        <v>177</v>
      </c>
      <c r="G477" s="70" t="s">
        <v>2183</v>
      </c>
      <c r="H477" s="70" t="s">
        <v>2184</v>
      </c>
      <c r="I477" s="148"/>
      <c r="J477" s="71">
        <v>164.65400295229551</v>
      </c>
      <c r="K477" s="71">
        <v>3.014177868100147</v>
      </c>
      <c r="L477" s="71">
        <v>6.8730502003026333</v>
      </c>
      <c r="M477" s="71">
        <v>73.399118588412108</v>
      </c>
      <c r="N477" s="71">
        <v>78.413167095020441</v>
      </c>
      <c r="O477" s="71">
        <v>80.909912458767096</v>
      </c>
      <c r="P477" s="71">
        <v>62.697685973817059</v>
      </c>
      <c r="Q477" s="71">
        <v>3.8123521390556898</v>
      </c>
      <c r="R477" s="71">
        <v>0</v>
      </c>
      <c r="S477" s="71">
        <v>7.8205266745499999</v>
      </c>
      <c r="T477" s="72"/>
      <c r="U477" s="71">
        <v>29954636</v>
      </c>
      <c r="V477" s="71">
        <v>1708</v>
      </c>
      <c r="W477" s="71">
        <v>279</v>
      </c>
      <c r="X477" s="71">
        <v>16687</v>
      </c>
      <c r="Y477" s="71">
        <v>23906</v>
      </c>
      <c r="Z477" s="71">
        <v>41092</v>
      </c>
      <c r="AA477" s="71">
        <v>12304</v>
      </c>
      <c r="AB477" s="71">
        <v>62663</v>
      </c>
      <c r="AC477" s="71">
        <v>0</v>
      </c>
      <c r="AD477" s="71">
        <v>7.8205266745499999</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499.38900000000001</v>
      </c>
      <c r="BK477" s="71">
        <v>0</v>
      </c>
      <c r="BL477" s="71">
        <v>8.32</v>
      </c>
      <c r="BM477" s="71">
        <v>0</v>
      </c>
      <c r="BN477" s="72"/>
      <c r="BO477" s="71">
        <v>0</v>
      </c>
      <c r="BP477" s="71">
        <v>0</v>
      </c>
      <c r="BQ477" s="71">
        <v>9</v>
      </c>
      <c r="BR477" s="71">
        <v>0</v>
      </c>
      <c r="BS477" s="71">
        <v>1</v>
      </c>
      <c r="BT477" s="71">
        <v>0</v>
      </c>
      <c r="BU477"/>
      <c r="BV477" s="70">
        <v>482.46100000000001</v>
      </c>
      <c r="BW477" s="70">
        <v>16.544</v>
      </c>
      <c r="BX477" s="70">
        <v>8.7040000000000006</v>
      </c>
      <c r="BY477" s="70">
        <v>0</v>
      </c>
      <c r="BZ477" s="70">
        <v>0</v>
      </c>
      <c r="CA477" s="70">
        <v>0</v>
      </c>
      <c r="CB477" s="70">
        <v>0</v>
      </c>
      <c r="CC477" s="70">
        <v>0</v>
      </c>
      <c r="CD477" s="70">
        <v>0</v>
      </c>
    </row>
    <row r="478" spans="1:82">
      <c r="A478" s="70" t="s">
        <v>2191</v>
      </c>
      <c r="B478" s="70">
        <v>229</v>
      </c>
      <c r="C478" s="70">
        <v>8</v>
      </c>
      <c r="D478" s="70">
        <v>14</v>
      </c>
      <c r="E478" s="70">
        <v>2011</v>
      </c>
      <c r="F478" s="70" t="s">
        <v>178</v>
      </c>
      <c r="G478" s="70" t="s">
        <v>2183</v>
      </c>
      <c r="H478" s="70" t="s">
        <v>2184</v>
      </c>
      <c r="I478" s="148"/>
      <c r="J478" s="71">
        <v>174.67545959258041</v>
      </c>
      <c r="K478" s="71">
        <v>3.939562776714308</v>
      </c>
      <c r="L478" s="71">
        <v>10.82262864085792</v>
      </c>
      <c r="M478" s="71">
        <v>86.630464325350886</v>
      </c>
      <c r="N478" s="71">
        <v>83.862126193725885</v>
      </c>
      <c r="O478" s="71">
        <v>79.765731353850427</v>
      </c>
      <c r="P478" s="71">
        <v>60.138606892261826</v>
      </c>
      <c r="Q478" s="71">
        <v>4.3698542160711904</v>
      </c>
      <c r="R478" s="71">
        <v>0</v>
      </c>
      <c r="S478" s="71">
        <v>9.7707393641199989</v>
      </c>
      <c r="T478" s="72"/>
      <c r="U478" s="71">
        <v>28212961</v>
      </c>
      <c r="V478" s="71">
        <v>1708</v>
      </c>
      <c r="W478" s="71">
        <v>279</v>
      </c>
      <c r="X478" s="71">
        <v>16687</v>
      </c>
      <c r="Y478" s="71">
        <v>24092</v>
      </c>
      <c r="Z478" s="71">
        <v>41391</v>
      </c>
      <c r="AA478" s="71">
        <v>12153</v>
      </c>
      <c r="AB478" s="71">
        <v>62269</v>
      </c>
      <c r="AC478" s="71">
        <v>0</v>
      </c>
      <c r="AD478" s="71">
        <v>9.7707393641199989</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475.14299999999997</v>
      </c>
      <c r="BK478" s="71">
        <v>0</v>
      </c>
      <c r="BL478" s="71">
        <v>8.3149999999999995</v>
      </c>
      <c r="BM478" s="71">
        <v>0</v>
      </c>
      <c r="BN478" s="72"/>
      <c r="BO478" s="71">
        <v>0</v>
      </c>
      <c r="BP478" s="71">
        <v>0</v>
      </c>
      <c r="BQ478" s="71">
        <v>10</v>
      </c>
      <c r="BR478" s="71">
        <v>0</v>
      </c>
      <c r="BS478" s="71">
        <v>1</v>
      </c>
      <c r="BT478" s="71">
        <v>0</v>
      </c>
      <c r="BU478"/>
      <c r="BV478" s="70">
        <v>459.53899999999999</v>
      </c>
      <c r="BW478" s="70">
        <v>15.255000000000001</v>
      </c>
      <c r="BX478" s="70">
        <v>8.6639999999999997</v>
      </c>
      <c r="BY478" s="70">
        <v>0</v>
      </c>
      <c r="BZ478" s="70">
        <v>0</v>
      </c>
      <c r="CA478" s="70">
        <v>0</v>
      </c>
      <c r="CB478" s="70">
        <v>0</v>
      </c>
      <c r="CC478" s="70">
        <v>0</v>
      </c>
      <c r="CD478" s="70">
        <v>0</v>
      </c>
    </row>
    <row r="479" spans="1:82">
      <c r="A479" s="70" t="s">
        <v>2192</v>
      </c>
      <c r="B479" s="70">
        <v>230</v>
      </c>
      <c r="C479" s="70">
        <v>9</v>
      </c>
      <c r="D479" s="70">
        <v>14</v>
      </c>
      <c r="E479" s="70">
        <v>2012</v>
      </c>
      <c r="F479" s="70" t="s">
        <v>179</v>
      </c>
      <c r="G479" s="70" t="s">
        <v>2183</v>
      </c>
      <c r="H479" s="70" t="s">
        <v>2184</v>
      </c>
      <c r="I479" s="148"/>
      <c r="J479" s="71">
        <v>161.07524451306949</v>
      </c>
      <c r="K479" s="71">
        <v>3.748373183460278</v>
      </c>
      <c r="L479" s="71">
        <v>10.714600166983031</v>
      </c>
      <c r="M479" s="71">
        <v>88.306794320971292</v>
      </c>
      <c r="N479" s="71">
        <v>99.322535084289981</v>
      </c>
      <c r="O479" s="71">
        <v>80.055784626186721</v>
      </c>
      <c r="P479" s="71">
        <v>59.654648160804619</v>
      </c>
      <c r="Q479" s="71">
        <v>4.7351779728393</v>
      </c>
      <c r="R479" s="71">
        <v>0</v>
      </c>
      <c r="S479" s="71">
        <v>9.2280472879999991</v>
      </c>
      <c r="T479" s="72"/>
      <c r="U479" s="71">
        <v>24609102</v>
      </c>
      <c r="V479" s="71">
        <v>1708</v>
      </c>
      <c r="W479" s="71">
        <v>279</v>
      </c>
      <c r="X479" s="71">
        <v>16687</v>
      </c>
      <c r="Y479" s="71">
        <v>24311</v>
      </c>
      <c r="Z479" s="71">
        <v>41871</v>
      </c>
      <c r="AA479" s="71">
        <v>11987</v>
      </c>
      <c r="AB479" s="71">
        <v>62104</v>
      </c>
      <c r="AC479" s="71">
        <v>0</v>
      </c>
      <c r="AD479" s="71">
        <v>9.2280472879999991</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461.08600000000001</v>
      </c>
      <c r="BK479" s="71">
        <v>0</v>
      </c>
      <c r="BL479" s="71">
        <v>8.3770000000000007</v>
      </c>
      <c r="BM479" s="71">
        <v>0</v>
      </c>
      <c r="BN479" s="72"/>
      <c r="BO479" s="71">
        <v>0</v>
      </c>
      <c r="BP479" s="71">
        <v>0</v>
      </c>
      <c r="BQ479" s="71">
        <v>10</v>
      </c>
      <c r="BR479" s="71">
        <v>0</v>
      </c>
      <c r="BS479" s="71">
        <v>1</v>
      </c>
      <c r="BT479" s="71">
        <v>0</v>
      </c>
      <c r="BU479"/>
      <c r="BV479" s="70">
        <v>446.392</v>
      </c>
      <c r="BW479" s="70">
        <v>14.353</v>
      </c>
      <c r="BX479" s="70">
        <v>8.718</v>
      </c>
      <c r="BY479" s="70">
        <v>0</v>
      </c>
      <c r="BZ479" s="70">
        <v>0</v>
      </c>
      <c r="CA479" s="70">
        <v>0</v>
      </c>
      <c r="CB479" s="70">
        <v>0</v>
      </c>
      <c r="CC479" s="70">
        <v>0</v>
      </c>
      <c r="CD479" s="70">
        <v>0</v>
      </c>
    </row>
    <row r="480" spans="1:82">
      <c r="A480" s="70" t="s">
        <v>2193</v>
      </c>
      <c r="B480" s="70">
        <v>231</v>
      </c>
      <c r="C480" s="70">
        <v>10</v>
      </c>
      <c r="D480" s="70">
        <v>14</v>
      </c>
      <c r="E480" s="70">
        <v>2013</v>
      </c>
      <c r="F480" s="70" t="s">
        <v>180</v>
      </c>
      <c r="G480" s="70" t="s">
        <v>2183</v>
      </c>
      <c r="H480" s="70" t="s">
        <v>2184</v>
      </c>
      <c r="I480" s="148"/>
      <c r="J480" s="71">
        <v>167.73178942319601</v>
      </c>
      <c r="K480" s="71">
        <v>3.2281517053347581</v>
      </c>
      <c r="L480" s="71">
        <v>10.355830930761529</v>
      </c>
      <c r="M480" s="71">
        <v>83.943633496762288</v>
      </c>
      <c r="N480" s="71">
        <v>82.365716977047541</v>
      </c>
      <c r="O480" s="71">
        <v>77.19426357410056</v>
      </c>
      <c r="P480" s="71">
        <v>59.354914096101261</v>
      </c>
      <c r="Q480" s="71">
        <v>4.7744214001064504</v>
      </c>
      <c r="R480" s="71">
        <v>0</v>
      </c>
      <c r="S480" s="71">
        <v>9.8297375757000012</v>
      </c>
      <c r="T480" s="72"/>
      <c r="U480" s="71">
        <v>24672232</v>
      </c>
      <c r="V480" s="71">
        <v>1708</v>
      </c>
      <c r="W480" s="71">
        <v>279</v>
      </c>
      <c r="X480" s="71">
        <v>16687</v>
      </c>
      <c r="Y480" s="71">
        <v>24418</v>
      </c>
      <c r="Z480" s="71">
        <v>42177</v>
      </c>
      <c r="AA480" s="71">
        <v>11882</v>
      </c>
      <c r="AB480" s="71">
        <v>61721</v>
      </c>
      <c r="AC480" s="71">
        <v>0</v>
      </c>
      <c r="AD480" s="71">
        <v>9.8297375757000012</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558.99800000000005</v>
      </c>
      <c r="BK480" s="71">
        <v>0</v>
      </c>
      <c r="BL480" s="71">
        <v>8.3729999999999993</v>
      </c>
      <c r="BM480" s="71">
        <v>0</v>
      </c>
      <c r="BN480" s="72"/>
      <c r="BO480" s="71">
        <v>0</v>
      </c>
      <c r="BP480" s="71">
        <v>0</v>
      </c>
      <c r="BQ480" s="71">
        <v>11</v>
      </c>
      <c r="BR480" s="71">
        <v>0</v>
      </c>
      <c r="BS480" s="71">
        <v>1</v>
      </c>
      <c r="BT480" s="71">
        <v>0</v>
      </c>
      <c r="BU480"/>
      <c r="BV480" s="70">
        <v>544.68600000000004</v>
      </c>
      <c r="BW480" s="70">
        <v>14.311999999999999</v>
      </c>
      <c r="BX480" s="70">
        <v>8.3729999999999993</v>
      </c>
      <c r="BY480" s="70">
        <v>0</v>
      </c>
      <c r="BZ480" s="70">
        <v>0</v>
      </c>
      <c r="CA480" s="70">
        <v>0</v>
      </c>
      <c r="CB480" s="70">
        <v>0</v>
      </c>
      <c r="CC480" s="70">
        <v>0</v>
      </c>
      <c r="CD480" s="70">
        <v>0</v>
      </c>
    </row>
    <row r="481" spans="1:82">
      <c r="A481" s="70" t="s">
        <v>2194</v>
      </c>
      <c r="B481" s="70">
        <v>232</v>
      </c>
      <c r="C481" s="70">
        <v>11</v>
      </c>
      <c r="D481" s="70">
        <v>14</v>
      </c>
      <c r="E481" s="70">
        <v>2014</v>
      </c>
      <c r="F481" s="70" t="s">
        <v>181</v>
      </c>
      <c r="G481" s="70" t="s">
        <v>2183</v>
      </c>
      <c r="H481" s="70" t="s">
        <v>2184</v>
      </c>
      <c r="I481" s="148"/>
      <c r="J481" s="71">
        <v>156.31958574569359</v>
      </c>
      <c r="K481" s="71">
        <v>3.2080805860891219</v>
      </c>
      <c r="L481" s="71">
        <v>6.4280349585571894</v>
      </c>
      <c r="M481" s="71">
        <v>78.409877174958552</v>
      </c>
      <c r="N481" s="71">
        <v>85.36526264927825</v>
      </c>
      <c r="O481" s="71">
        <v>73.510621697279433</v>
      </c>
      <c r="P481" s="71">
        <v>58.990573780499901</v>
      </c>
      <c r="Q481" s="71">
        <v>4.5295629380570599</v>
      </c>
      <c r="R481" s="71">
        <v>0</v>
      </c>
      <c r="S481" s="71">
        <v>9.6242337324000005</v>
      </c>
      <c r="T481" s="72"/>
      <c r="U481" s="71">
        <v>27527562</v>
      </c>
      <c r="V481" s="71">
        <v>1510</v>
      </c>
      <c r="W481" s="71">
        <v>273</v>
      </c>
      <c r="X481" s="71">
        <v>16075</v>
      </c>
      <c r="Y481" s="71">
        <v>24477</v>
      </c>
      <c r="Z481" s="71">
        <v>42302</v>
      </c>
      <c r="AA481" s="71">
        <v>11748</v>
      </c>
      <c r="AB481" s="71">
        <v>61031</v>
      </c>
      <c r="AC481" s="71">
        <v>0</v>
      </c>
      <c r="AD481" s="71">
        <v>9.6242337324000005</v>
      </c>
      <c r="AE481" s="72"/>
      <c r="AF481" s="71"/>
      <c r="AG481" s="71"/>
      <c r="AH481" s="71"/>
      <c r="AI481" s="71"/>
      <c r="AJ481" s="71"/>
      <c r="AK481" s="71"/>
      <c r="AL481" s="71"/>
      <c r="AM481" s="71"/>
      <c r="AN481" s="71"/>
      <c r="AO481" s="71"/>
      <c r="AP481" s="71"/>
      <c r="AQ481" s="72"/>
      <c r="AR481" s="71">
        <v>1274</v>
      </c>
      <c r="AS481" s="71">
        <v>267</v>
      </c>
      <c r="AT481" s="71">
        <v>0</v>
      </c>
      <c r="AU481" s="71">
        <v>0</v>
      </c>
      <c r="AV481" s="71">
        <v>0</v>
      </c>
      <c r="AW481" s="71">
        <v>0</v>
      </c>
      <c r="AX481" s="71"/>
      <c r="AY481" s="72"/>
      <c r="AZ481" s="71">
        <v>5312.6</v>
      </c>
      <c r="BA481" s="71">
        <v>25055.4</v>
      </c>
      <c r="BB481" s="71">
        <v>0</v>
      </c>
      <c r="BC481" s="71">
        <v>0</v>
      </c>
      <c r="BD481" s="71">
        <v>0</v>
      </c>
      <c r="BE481" s="71">
        <v>0</v>
      </c>
      <c r="BF481" s="71"/>
      <c r="BG481" s="72"/>
      <c r="BH481" s="71">
        <v>0</v>
      </c>
      <c r="BI481" s="71">
        <v>0</v>
      </c>
      <c r="BJ481" s="71">
        <v>554.68399999999997</v>
      </c>
      <c r="BK481" s="71">
        <v>0</v>
      </c>
      <c r="BL481" s="71">
        <v>0</v>
      </c>
      <c r="BM481" s="71">
        <v>0</v>
      </c>
      <c r="BN481" s="72"/>
      <c r="BO481" s="71">
        <v>0</v>
      </c>
      <c r="BP481" s="71">
        <v>0</v>
      </c>
      <c r="BQ481" s="71">
        <v>11</v>
      </c>
      <c r="BR481" s="71">
        <v>0</v>
      </c>
      <c r="BS481" s="71">
        <v>0</v>
      </c>
      <c r="BT481" s="71">
        <v>0</v>
      </c>
      <c r="BU481"/>
      <c r="BV481" s="70">
        <v>538.42499999999995</v>
      </c>
      <c r="BW481" s="70">
        <v>15.87</v>
      </c>
      <c r="BX481" s="70">
        <v>0.38900000000000001</v>
      </c>
      <c r="BY481" s="70">
        <v>0</v>
      </c>
      <c r="BZ481" s="70">
        <v>0</v>
      </c>
      <c r="CA481" s="70">
        <v>0</v>
      </c>
      <c r="CB481" s="70">
        <v>0</v>
      </c>
      <c r="CC481" s="70">
        <v>0</v>
      </c>
      <c r="CD481" s="70">
        <v>0</v>
      </c>
    </row>
    <row r="482" spans="1:82">
      <c r="A482" s="70" t="s">
        <v>2195</v>
      </c>
      <c r="B482" s="70">
        <v>233</v>
      </c>
      <c r="C482" s="70">
        <v>12</v>
      </c>
      <c r="D482" s="70">
        <v>14</v>
      </c>
      <c r="E482" s="70">
        <v>2015</v>
      </c>
      <c r="F482" s="70" t="s">
        <v>182</v>
      </c>
      <c r="G482" s="1064" t="s">
        <v>2183</v>
      </c>
      <c r="H482" s="70" t="s">
        <v>2184</v>
      </c>
      <c r="I482" s="148"/>
      <c r="J482" s="71">
        <v>253.4066145146862</v>
      </c>
      <c r="K482" s="71">
        <v>3.2209692701356119</v>
      </c>
      <c r="L482" s="71">
        <v>6.9116738403547009</v>
      </c>
      <c r="M482" s="71">
        <v>77.95297457559262</v>
      </c>
      <c r="N482" s="71">
        <v>78.73210780351522</v>
      </c>
      <c r="O482" s="71">
        <v>72.773760199841803</v>
      </c>
      <c r="P482" s="71">
        <v>58.645206677215057</v>
      </c>
      <c r="Q482" s="71">
        <v>4.38227518951817</v>
      </c>
      <c r="R482" s="71">
        <v>0</v>
      </c>
      <c r="S482" s="71">
        <v>10.3511602305</v>
      </c>
      <c r="T482" s="72"/>
      <c r="U482" s="71">
        <v>51277394</v>
      </c>
      <c r="V482" s="71">
        <v>1510</v>
      </c>
      <c r="W482" s="71">
        <v>273</v>
      </c>
      <c r="X482" s="71">
        <v>16075</v>
      </c>
      <c r="Y482" s="71">
        <v>24501</v>
      </c>
      <c r="Z482" s="71">
        <v>42281</v>
      </c>
      <c r="AA482" s="71">
        <v>11670</v>
      </c>
      <c r="AB482" s="71">
        <v>60317</v>
      </c>
      <c r="AC482" s="71">
        <v>0</v>
      </c>
      <c r="AD482" s="71">
        <v>10.3511602305</v>
      </c>
      <c r="AE482" s="72"/>
      <c r="AF482" s="71">
        <v>349778180.58702528</v>
      </c>
      <c r="AG482" s="71">
        <v>2513685.2563746101</v>
      </c>
      <c r="AH482" s="71">
        <v>1459398.290680466</v>
      </c>
      <c r="AI482" s="71">
        <v>102445584.4770567</v>
      </c>
      <c r="AJ482" s="71">
        <v>110099115.53604691</v>
      </c>
      <c r="AK482" s="71">
        <v>0</v>
      </c>
      <c r="AL482" s="71">
        <v>0</v>
      </c>
      <c r="AM482" s="71">
        <v>8266191.8297012746</v>
      </c>
      <c r="AN482" s="71">
        <v>0</v>
      </c>
      <c r="AO482" s="71">
        <v>0</v>
      </c>
      <c r="AP482" s="71">
        <v>574562155.9768852</v>
      </c>
      <c r="AQ482" s="72"/>
      <c r="AR482" s="71">
        <v>1393</v>
      </c>
      <c r="AS482" s="71">
        <v>448</v>
      </c>
      <c r="AT482" s="71">
        <v>0</v>
      </c>
      <c r="AU482" s="71">
        <v>0</v>
      </c>
      <c r="AV482" s="71">
        <v>0</v>
      </c>
      <c r="AW482" s="71">
        <v>0</v>
      </c>
      <c r="AX482" s="71"/>
      <c r="AY482" s="72"/>
      <c r="AZ482" s="71">
        <v>5888.4</v>
      </c>
      <c r="BA482" s="71">
        <v>35737.300000000003</v>
      </c>
      <c r="BB482" s="71">
        <v>0</v>
      </c>
      <c r="BC482" s="71">
        <v>0</v>
      </c>
      <c r="BD482" s="71">
        <v>0</v>
      </c>
      <c r="BE482" s="71">
        <v>0</v>
      </c>
      <c r="BF482" s="71"/>
      <c r="BG482" s="72"/>
      <c r="BH482" s="71">
        <v>0</v>
      </c>
      <c r="BI482" s="71">
        <v>0</v>
      </c>
      <c r="BJ482" s="71">
        <v>502.07400000000001</v>
      </c>
      <c r="BK482" s="71">
        <v>0</v>
      </c>
      <c r="BL482" s="71">
        <v>8.4149999999999991</v>
      </c>
      <c r="BM482" s="71">
        <v>0</v>
      </c>
      <c r="BN482" s="72"/>
      <c r="BO482" s="71">
        <v>0</v>
      </c>
      <c r="BP482" s="71">
        <v>0</v>
      </c>
      <c r="BQ482" s="71">
        <v>12</v>
      </c>
      <c r="BR482" s="71">
        <v>0</v>
      </c>
      <c r="BS482" s="71">
        <v>1</v>
      </c>
      <c r="BT482" s="71">
        <v>0</v>
      </c>
      <c r="BU482"/>
      <c r="BV482" s="70">
        <v>486.577</v>
      </c>
      <c r="BW482" s="70">
        <v>15.106</v>
      </c>
      <c r="BX482" s="70">
        <v>8.8059999999999992</v>
      </c>
      <c r="BY482" s="70">
        <v>0</v>
      </c>
      <c r="BZ482" s="70">
        <v>0</v>
      </c>
      <c r="CA482" s="70">
        <v>0</v>
      </c>
      <c r="CB482" s="70">
        <v>0</v>
      </c>
      <c r="CC482" s="70">
        <v>0</v>
      </c>
      <c r="CD482" s="70">
        <v>0</v>
      </c>
    </row>
    <row r="483" spans="1:82">
      <c r="A483" s="70" t="s">
        <v>2196</v>
      </c>
      <c r="B483" s="70">
        <v>234</v>
      </c>
      <c r="C483" s="70">
        <v>13</v>
      </c>
      <c r="D483" s="70">
        <v>14</v>
      </c>
      <c r="E483" s="70">
        <v>2016</v>
      </c>
      <c r="F483" s="70" t="s">
        <v>155</v>
      </c>
      <c r="G483" s="1064" t="s">
        <v>2183</v>
      </c>
      <c r="H483" s="70" t="s">
        <v>2184</v>
      </c>
      <c r="I483" s="148"/>
      <c r="J483" s="71">
        <v>149.04646946060166</v>
      </c>
      <c r="K483" s="71">
        <v>3.2165081546459962</v>
      </c>
      <c r="L483" s="71">
        <v>7.4660818463567606</v>
      </c>
      <c r="M483" s="71">
        <v>65.284265868649882</v>
      </c>
      <c r="N483" s="71">
        <v>77.774060957741384</v>
      </c>
      <c r="O483" s="71">
        <v>72.027757042764406</v>
      </c>
      <c r="P483" s="71">
        <v>56.52151225892834</v>
      </c>
      <c r="Q483" s="71">
        <v>4.209739491965693</v>
      </c>
      <c r="R483" s="71">
        <v>0</v>
      </c>
      <c r="S483" s="71">
        <v>8.9762006320000012</v>
      </c>
      <c r="T483" s="72"/>
      <c r="U483" s="71">
        <v>29361828</v>
      </c>
      <c r="V483" s="71">
        <v>1510</v>
      </c>
      <c r="W483" s="71">
        <v>273</v>
      </c>
      <c r="X483" s="71">
        <v>16075</v>
      </c>
      <c r="Y483" s="71">
        <v>24518</v>
      </c>
      <c r="Z483" s="71">
        <v>42362</v>
      </c>
      <c r="AA483" s="71">
        <v>11633</v>
      </c>
      <c r="AB483" s="71">
        <v>59601</v>
      </c>
      <c r="AC483" s="71">
        <v>0</v>
      </c>
      <c r="AD483" s="71">
        <v>8.9762006320000012</v>
      </c>
      <c r="AE483" s="72"/>
      <c r="AF483" s="71">
        <v>204517097.9699766</v>
      </c>
      <c r="AG483" s="71">
        <v>2417106.9080866119</v>
      </c>
      <c r="AH483" s="71">
        <v>1211911.6793689639</v>
      </c>
      <c r="AI483" s="71">
        <v>101152460.8249736</v>
      </c>
      <c r="AJ483" s="71">
        <v>106357419.8290586</v>
      </c>
      <c r="AK483" s="71">
        <v>0</v>
      </c>
      <c r="AL483" s="71">
        <v>0</v>
      </c>
      <c r="AM483" s="71">
        <v>8174412.8198495619</v>
      </c>
      <c r="AN483" s="71">
        <v>0</v>
      </c>
      <c r="AO483" s="71">
        <v>0</v>
      </c>
      <c r="AP483" s="71">
        <v>423830410.0313139</v>
      </c>
      <c r="AQ483" s="72"/>
      <c r="AR483" s="71">
        <v>1478</v>
      </c>
      <c r="AS483" s="71">
        <v>663</v>
      </c>
      <c r="AT483" s="71">
        <v>0</v>
      </c>
      <c r="AU483" s="71">
        <v>0</v>
      </c>
      <c r="AV483" s="71">
        <v>0</v>
      </c>
      <c r="AW483" s="71">
        <v>0</v>
      </c>
      <c r="AX483" s="71"/>
      <c r="AY483" s="72"/>
      <c r="AZ483" s="71">
        <v>6355.3</v>
      </c>
      <c r="BA483" s="71">
        <v>53818.5</v>
      </c>
      <c r="BB483" s="71">
        <v>0</v>
      </c>
      <c r="BC483" s="71">
        <v>0</v>
      </c>
      <c r="BD483" s="71">
        <v>0</v>
      </c>
      <c r="BE483" s="71">
        <v>0</v>
      </c>
      <c r="BF483" s="71"/>
      <c r="BG483" s="72"/>
      <c r="BH483" s="71">
        <v>0</v>
      </c>
      <c r="BI483" s="71">
        <v>0</v>
      </c>
      <c r="BJ483" s="71">
        <v>501.916</v>
      </c>
      <c r="BK483" s="71">
        <v>0</v>
      </c>
      <c r="BL483" s="71">
        <v>8.0619999999999994</v>
      </c>
      <c r="BM483" s="71">
        <v>0</v>
      </c>
      <c r="BN483" s="72"/>
      <c r="BO483" s="71">
        <v>0</v>
      </c>
      <c r="BP483" s="71">
        <v>0</v>
      </c>
      <c r="BQ483" s="71">
        <v>12</v>
      </c>
      <c r="BR483" s="71">
        <v>0</v>
      </c>
      <c r="BS483" s="71">
        <v>1</v>
      </c>
      <c r="BT483" s="71">
        <v>0</v>
      </c>
      <c r="BU483"/>
      <c r="BV483" s="70">
        <v>486.904</v>
      </c>
      <c r="BW483" s="70">
        <v>14.584</v>
      </c>
      <c r="BX483" s="70">
        <v>8.49</v>
      </c>
      <c r="BY483" s="70">
        <v>0</v>
      </c>
      <c r="BZ483" s="70">
        <v>0</v>
      </c>
      <c r="CA483" s="70">
        <v>0</v>
      </c>
      <c r="CB483" s="70">
        <v>0</v>
      </c>
      <c r="CC483" s="70">
        <v>0</v>
      </c>
      <c r="CD483" s="70">
        <v>0</v>
      </c>
    </row>
    <row r="484" spans="1:82">
      <c r="A484" s="70" t="s">
        <v>2197</v>
      </c>
      <c r="B484" s="70">
        <v>235</v>
      </c>
      <c r="C484" s="70">
        <v>14</v>
      </c>
      <c r="D484" s="70">
        <v>14</v>
      </c>
      <c r="E484" s="70">
        <v>2017</v>
      </c>
      <c r="F484" s="70" t="s">
        <v>156</v>
      </c>
      <c r="G484" s="70" t="s">
        <v>2183</v>
      </c>
      <c r="H484" s="70" t="s">
        <v>2184</v>
      </c>
      <c r="I484" s="148"/>
      <c r="J484" s="71">
        <v>153.05018019051377</v>
      </c>
      <c r="K484" s="71">
        <v>3.2423771848097478</v>
      </c>
      <c r="L484" s="71">
        <v>6.5867271551292079</v>
      </c>
      <c r="M484" s="71">
        <v>61.644208441414833</v>
      </c>
      <c r="N484" s="71">
        <v>75.022934197342948</v>
      </c>
      <c r="O484" s="71">
        <v>70.849090577535804</v>
      </c>
      <c r="P484" s="71">
        <v>55.728953731967081</v>
      </c>
      <c r="Q484" s="71">
        <v>4.0264467075266897</v>
      </c>
      <c r="R484" s="71">
        <v>0</v>
      </c>
      <c r="S484" s="71">
        <v>12.05241992273</v>
      </c>
      <c r="T484" s="72"/>
      <c r="U484" s="71">
        <v>31718518</v>
      </c>
      <c r="V484" s="71">
        <v>1510</v>
      </c>
      <c r="W484" s="71">
        <v>273</v>
      </c>
      <c r="X484" s="71">
        <v>16075</v>
      </c>
      <c r="Y484" s="71">
        <v>24597</v>
      </c>
      <c r="Z484" s="71">
        <v>42360</v>
      </c>
      <c r="AA484" s="71">
        <v>11543</v>
      </c>
      <c r="AB484" s="71">
        <v>58950</v>
      </c>
      <c r="AC484" s="71">
        <v>0</v>
      </c>
      <c r="AD484" s="71">
        <v>12.05241992273</v>
      </c>
      <c r="AE484" s="72"/>
      <c r="AF484" s="71">
        <v>219319562.28704581</v>
      </c>
      <c r="AG484" s="71">
        <v>2451112.8645118619</v>
      </c>
      <c r="AH484" s="71">
        <v>1409992.9968009051</v>
      </c>
      <c r="AI484" s="71">
        <v>99422272.573624194</v>
      </c>
      <c r="AJ484" s="71">
        <v>108027116.2221873</v>
      </c>
      <c r="AK484" s="71">
        <v>0</v>
      </c>
      <c r="AL484" s="71">
        <v>0</v>
      </c>
      <c r="AM484" s="71">
        <v>8097777.7042415449</v>
      </c>
      <c r="AN484" s="71">
        <v>0</v>
      </c>
      <c r="AO484" s="71">
        <v>0</v>
      </c>
      <c r="AP484" s="71">
        <v>438727834.64841163</v>
      </c>
      <c r="AQ484" s="72"/>
      <c r="AR484" s="71">
        <v>1559</v>
      </c>
      <c r="AS484" s="71">
        <v>858</v>
      </c>
      <c r="AT484" s="71">
        <v>0</v>
      </c>
      <c r="AU484" s="71">
        <v>0</v>
      </c>
      <c r="AV484" s="71">
        <v>0</v>
      </c>
      <c r="AW484" s="71">
        <v>0</v>
      </c>
      <c r="AX484" s="71"/>
      <c r="AY484" s="72"/>
      <c r="AZ484" s="71">
        <v>6832.7</v>
      </c>
      <c r="BA484" s="71">
        <v>66721.999999999971</v>
      </c>
      <c r="BB484" s="71">
        <v>0</v>
      </c>
      <c r="BC484" s="71">
        <v>0</v>
      </c>
      <c r="BD484" s="71">
        <v>0</v>
      </c>
      <c r="BE484" s="71">
        <v>0</v>
      </c>
      <c r="BF484" s="71"/>
      <c r="BG484" s="72"/>
      <c r="BH484" s="71">
        <v>0</v>
      </c>
      <c r="BI484" s="71">
        <v>0</v>
      </c>
      <c r="BJ484" s="71">
        <v>526.01599999999996</v>
      </c>
      <c r="BK484" s="71">
        <v>0</v>
      </c>
      <c r="BL484" s="71">
        <v>6.3360000000000003</v>
      </c>
      <c r="BM484" s="71">
        <v>0</v>
      </c>
      <c r="BN484" s="72"/>
      <c r="BO484" s="71">
        <v>0</v>
      </c>
      <c r="BP484" s="71">
        <v>0</v>
      </c>
      <c r="BQ484" s="71">
        <v>10</v>
      </c>
      <c r="BR484" s="71">
        <v>0</v>
      </c>
      <c r="BS484" s="71">
        <v>1</v>
      </c>
      <c r="BT484" s="71">
        <v>0</v>
      </c>
      <c r="BU484"/>
      <c r="BV484" s="70">
        <v>511.29199999999997</v>
      </c>
      <c r="BW484" s="70">
        <v>14.263</v>
      </c>
      <c r="BX484" s="70">
        <v>6.7969999999999997</v>
      </c>
      <c r="BY484" s="70">
        <v>0</v>
      </c>
      <c r="BZ484" s="70">
        <v>0</v>
      </c>
      <c r="CA484" s="70">
        <v>0</v>
      </c>
      <c r="CB484" s="70">
        <v>0</v>
      </c>
      <c r="CC484" s="70">
        <v>0</v>
      </c>
      <c r="CD484" s="70">
        <v>0</v>
      </c>
    </row>
    <row r="485" spans="1:82">
      <c r="A485" s="70" t="s">
        <v>2198</v>
      </c>
      <c r="B485" s="70">
        <v>236</v>
      </c>
      <c r="C485" s="70">
        <v>15</v>
      </c>
      <c r="D485" s="70">
        <v>14</v>
      </c>
      <c r="E485" s="70">
        <v>2018</v>
      </c>
      <c r="F485" s="70" t="s">
        <v>183</v>
      </c>
      <c r="G485" s="70" t="s">
        <v>2183</v>
      </c>
      <c r="H485" s="70" t="s">
        <v>2184</v>
      </c>
      <c r="I485" s="148"/>
      <c r="J485" s="71">
        <v>162.96074989822802</v>
      </c>
      <c r="K485" s="71">
        <v>3.0473337965215008</v>
      </c>
      <c r="L485" s="71">
        <v>5.9357216778827242</v>
      </c>
      <c r="M485" s="71">
        <v>60.788778169396601</v>
      </c>
      <c r="N485" s="71">
        <v>77.954776894634037</v>
      </c>
      <c r="O485" s="71">
        <v>69.409676639763006</v>
      </c>
      <c r="P485" s="71">
        <v>54.524150115964822</v>
      </c>
      <c r="Q485" s="71">
        <v>3.6848982718914001</v>
      </c>
      <c r="R485" s="71">
        <v>0</v>
      </c>
      <c r="S485" s="71">
        <v>7.5319704480299983</v>
      </c>
      <c r="T485" s="72"/>
      <c r="U485" s="71">
        <v>33371830</v>
      </c>
      <c r="V485" s="71">
        <v>1510</v>
      </c>
      <c r="W485" s="71">
        <v>273</v>
      </c>
      <c r="X485" s="71">
        <v>16075</v>
      </c>
      <c r="Y485" s="71">
        <v>24602</v>
      </c>
      <c r="Z485" s="71">
        <v>42294</v>
      </c>
      <c r="AA485" s="71">
        <v>11407</v>
      </c>
      <c r="AB485" s="71">
        <v>58139</v>
      </c>
      <c r="AC485" s="71">
        <v>0</v>
      </c>
      <c r="AD485" s="71">
        <v>7.5319704480299983</v>
      </c>
      <c r="AE485" s="72"/>
      <c r="AF485" s="71">
        <v>235160731.5331544</v>
      </c>
      <c r="AG485" s="71">
        <v>2167434.9377028388</v>
      </c>
      <c r="AH485" s="71">
        <v>1334116.953066882</v>
      </c>
      <c r="AI485" s="71">
        <v>95295407.609414682</v>
      </c>
      <c r="AJ485" s="71">
        <v>105657898.02048559</v>
      </c>
      <c r="AK485" s="71">
        <v>0</v>
      </c>
      <c r="AL485" s="71">
        <v>0</v>
      </c>
      <c r="AM485" s="71">
        <v>8002897.9256645516</v>
      </c>
      <c r="AN485" s="71">
        <v>0</v>
      </c>
      <c r="AO485" s="71">
        <v>0</v>
      </c>
      <c r="AP485" s="71">
        <v>447618486.97948891</v>
      </c>
      <c r="AQ485" s="72"/>
      <c r="AR485" s="71">
        <v>1663</v>
      </c>
      <c r="AS485" s="71">
        <v>1041</v>
      </c>
      <c r="AT485" s="71">
        <v>0</v>
      </c>
      <c r="AU485" s="71">
        <v>0</v>
      </c>
      <c r="AV485" s="71">
        <v>0</v>
      </c>
      <c r="AW485" s="71">
        <v>0</v>
      </c>
      <c r="AX485" s="71"/>
      <c r="AY485" s="72"/>
      <c r="AZ485" s="71">
        <v>7351.5999999999985</v>
      </c>
      <c r="BA485" s="71">
        <v>85796.9</v>
      </c>
      <c r="BB485" s="71">
        <v>0</v>
      </c>
      <c r="BC485" s="71">
        <v>0</v>
      </c>
      <c r="BD485" s="71">
        <v>0</v>
      </c>
      <c r="BE485" s="71">
        <v>0</v>
      </c>
      <c r="BF485" s="71"/>
      <c r="BG485" s="72"/>
      <c r="BH485" s="71">
        <v>0</v>
      </c>
      <c r="BI485" s="71">
        <v>0</v>
      </c>
      <c r="BJ485" s="71">
        <v>527.61400000000003</v>
      </c>
      <c r="BK485" s="71">
        <v>0</v>
      </c>
      <c r="BL485" s="71">
        <v>0</v>
      </c>
      <c r="BM485" s="71">
        <v>0</v>
      </c>
      <c r="BN485" s="72"/>
      <c r="BO485" s="71">
        <v>0</v>
      </c>
      <c r="BP485" s="71">
        <v>0</v>
      </c>
      <c r="BQ485" s="71">
        <v>10</v>
      </c>
      <c r="BR485" s="71">
        <v>0</v>
      </c>
      <c r="BS485" s="71">
        <v>0</v>
      </c>
      <c r="BT485" s="71">
        <v>0</v>
      </c>
      <c r="BU485"/>
      <c r="BV485" s="70">
        <v>512.88499999999999</v>
      </c>
      <c r="BW485" s="70">
        <v>14.228</v>
      </c>
      <c r="BX485" s="70">
        <v>0.501</v>
      </c>
      <c r="BY485" s="70">
        <v>0</v>
      </c>
      <c r="BZ485" s="70">
        <v>0</v>
      </c>
      <c r="CA485" s="70">
        <v>0</v>
      </c>
      <c r="CB485" s="70">
        <v>0</v>
      </c>
      <c r="CC485" s="70">
        <v>0</v>
      </c>
      <c r="CD485" s="70">
        <v>0</v>
      </c>
    </row>
    <row r="486" spans="1:82">
      <c r="A486" s="70" t="s">
        <v>2199</v>
      </c>
      <c r="B486" s="70">
        <v>237</v>
      </c>
      <c r="C486" s="70">
        <v>16</v>
      </c>
      <c r="D486" s="70">
        <v>14</v>
      </c>
      <c r="E486" s="70">
        <v>2019</v>
      </c>
      <c r="F486" s="70" t="s">
        <v>158</v>
      </c>
      <c r="G486" s="70" t="s">
        <v>2183</v>
      </c>
      <c r="H486" s="70" t="s">
        <v>2184</v>
      </c>
      <c r="I486" s="148"/>
      <c r="J486" s="71">
        <v>149.35829077598305</v>
      </c>
      <c r="K486" s="71">
        <v>2.791727083655243</v>
      </c>
      <c r="L486" s="71">
        <v>5.9832024344259631</v>
      </c>
      <c r="M486" s="71">
        <v>57.462900813862561</v>
      </c>
      <c r="N486" s="71">
        <v>68.438169989688845</v>
      </c>
      <c r="O486" s="71">
        <v>67.392146572188551</v>
      </c>
      <c r="P486" s="71">
        <v>54.087740857297746</v>
      </c>
      <c r="Q486" s="71">
        <v>3.5410558178723299</v>
      </c>
      <c r="R486" s="71">
        <v>0</v>
      </c>
      <c r="S486" s="71">
        <v>9.1290077604799986</v>
      </c>
      <c r="T486" s="72"/>
      <c r="U486" s="71">
        <v>31934930</v>
      </c>
      <c r="V486" s="71">
        <v>1510</v>
      </c>
      <c r="W486" s="71">
        <v>273</v>
      </c>
      <c r="X486" s="71">
        <v>16075</v>
      </c>
      <c r="Y486" s="71">
        <v>24673</v>
      </c>
      <c r="Z486" s="71">
        <v>42192</v>
      </c>
      <c r="AA486" s="71">
        <v>11231</v>
      </c>
      <c r="AB486" s="71">
        <v>57382</v>
      </c>
      <c r="AC486" s="71">
        <v>0</v>
      </c>
      <c r="AD486" s="71">
        <v>9.1290077604799986</v>
      </c>
      <c r="AE486" s="72"/>
      <c r="AF486" s="71">
        <v>220283339.16107541</v>
      </c>
      <c r="AG486" s="71">
        <v>2095704.2538689161</v>
      </c>
      <c r="AH486" s="71">
        <v>1409084.7354066391</v>
      </c>
      <c r="AI486" s="71">
        <v>93537438.288718909</v>
      </c>
      <c r="AJ486" s="71">
        <v>95826478.960118979</v>
      </c>
      <c r="AK486" s="71">
        <v>0</v>
      </c>
      <c r="AL486" s="71">
        <v>0</v>
      </c>
      <c r="AM486" s="71">
        <v>7814996.4285352761</v>
      </c>
      <c r="AN486" s="71">
        <v>0</v>
      </c>
      <c r="AO486" s="71">
        <v>0</v>
      </c>
      <c r="AP486" s="71">
        <v>420967041.82772416</v>
      </c>
      <c r="AQ486" s="72"/>
      <c r="AR486" s="71">
        <v>1757</v>
      </c>
      <c r="AS486" s="71">
        <v>1310</v>
      </c>
      <c r="AT486" s="71">
        <v>0</v>
      </c>
      <c r="AU486" s="71">
        <v>0</v>
      </c>
      <c r="AV486" s="71">
        <v>0</v>
      </c>
      <c r="AW486" s="71">
        <v>0</v>
      </c>
      <c r="AX486" s="71"/>
      <c r="AY486" s="72"/>
      <c r="AZ486" s="71">
        <v>7828.9999999999982</v>
      </c>
      <c r="BA486" s="71">
        <v>142963.5</v>
      </c>
      <c r="BB486" s="71">
        <v>0</v>
      </c>
      <c r="BC486" s="71">
        <v>0</v>
      </c>
      <c r="BD486" s="71">
        <v>0</v>
      </c>
      <c r="BE486" s="71">
        <v>0</v>
      </c>
      <c r="BF486" s="71"/>
      <c r="BG486" s="72"/>
      <c r="BH486" s="71">
        <v>0</v>
      </c>
      <c r="BI486" s="71">
        <v>0</v>
      </c>
      <c r="BJ486" s="71">
        <v>506.40199999999999</v>
      </c>
      <c r="BK486" s="71">
        <v>0</v>
      </c>
      <c r="BL486" s="71">
        <v>0</v>
      </c>
      <c r="BM486" s="71">
        <v>0</v>
      </c>
      <c r="BN486" s="72"/>
      <c r="BO486" s="71">
        <v>0</v>
      </c>
      <c r="BP486" s="71">
        <v>0</v>
      </c>
      <c r="BQ486" s="71">
        <v>10</v>
      </c>
      <c r="BR486" s="71">
        <v>0</v>
      </c>
      <c r="BS486" s="71">
        <v>0</v>
      </c>
      <c r="BT486" s="71">
        <v>0</v>
      </c>
      <c r="BU486"/>
      <c r="BV486" s="70">
        <v>491.27600000000001</v>
      </c>
      <c r="BW486" s="70">
        <v>14.627000000000001</v>
      </c>
      <c r="BX486" s="70">
        <v>0.499</v>
      </c>
      <c r="BY486" s="70">
        <v>0</v>
      </c>
      <c r="BZ486" s="70">
        <v>0</v>
      </c>
      <c r="CA486" s="70">
        <v>0</v>
      </c>
      <c r="CB486" s="70">
        <v>0</v>
      </c>
      <c r="CC486" s="70">
        <v>0</v>
      </c>
      <c r="CD486" s="70">
        <v>0</v>
      </c>
    </row>
    <row r="487" spans="1:82">
      <c r="A487" s="70" t="s">
        <v>2200</v>
      </c>
      <c r="B487" s="70">
        <v>238</v>
      </c>
      <c r="C487" s="70">
        <v>17</v>
      </c>
      <c r="D487" s="70">
        <v>14</v>
      </c>
      <c r="E487" s="70">
        <v>2020</v>
      </c>
      <c r="F487" s="70" t="s">
        <v>159</v>
      </c>
      <c r="G487" s="70" t="s">
        <v>2183</v>
      </c>
      <c r="H487" s="70" t="s">
        <v>2184</v>
      </c>
      <c r="I487" s="148"/>
      <c r="J487" s="71">
        <v>168.644417666788</v>
      </c>
      <c r="K487" s="71">
        <v>2.8709929497166762</v>
      </c>
      <c r="L487" s="71">
        <v>6.3420366350277373</v>
      </c>
      <c r="M487" s="71">
        <v>49.63221454930305</v>
      </c>
      <c r="N487" s="71">
        <v>64.635256895212564</v>
      </c>
      <c r="O487" s="71">
        <v>58.861722245108588</v>
      </c>
      <c r="P487" s="71">
        <v>51.023135610036363</v>
      </c>
      <c r="Q487" s="71">
        <v>3.3434267810591498</v>
      </c>
      <c r="R487" s="71">
        <v>0</v>
      </c>
      <c r="S487" s="71">
        <v>10.42384010026</v>
      </c>
      <c r="T487" s="72"/>
      <c r="U487" s="71">
        <v>32430561</v>
      </c>
      <c r="V487" s="71">
        <v>1340</v>
      </c>
      <c r="W487" s="71">
        <v>355</v>
      </c>
      <c r="X487" s="71">
        <v>14531</v>
      </c>
      <c r="Y487" s="71">
        <v>24721</v>
      </c>
      <c r="Z487" s="71">
        <v>42061</v>
      </c>
      <c r="AA487" s="71">
        <v>11261</v>
      </c>
      <c r="AB487" s="71">
        <v>56706</v>
      </c>
      <c r="AC487" s="71">
        <v>0</v>
      </c>
      <c r="AD487" s="71">
        <v>10.42384010026</v>
      </c>
      <c r="AE487" s="72"/>
      <c r="AF487" s="71">
        <v>252384617.942527</v>
      </c>
      <c r="AG487" s="71">
        <v>2027638.7714441398</v>
      </c>
      <c r="AH487" s="71">
        <v>1594465.7012389789</v>
      </c>
      <c r="AI487" s="71">
        <v>82220954.294666916</v>
      </c>
      <c r="AJ487" s="71">
        <v>98628081.50496535</v>
      </c>
      <c r="AK487" s="71"/>
      <c r="AL487" s="71"/>
      <c r="AM487" s="71">
        <v>7400763.01680029</v>
      </c>
      <c r="AN487" s="71"/>
      <c r="AO487" s="71"/>
      <c r="AP487" s="71">
        <v>444256521.23164266</v>
      </c>
      <c r="AQ487" s="72"/>
      <c r="AR487" s="71">
        <v>1847</v>
      </c>
      <c r="AS487" s="71">
        <v>1563</v>
      </c>
      <c r="AT487" s="71">
        <v>0</v>
      </c>
      <c r="AU487" s="71">
        <v>0</v>
      </c>
      <c r="AV487" s="71">
        <v>0</v>
      </c>
      <c r="AW487" s="71">
        <v>0</v>
      </c>
      <c r="AX487" s="71"/>
      <c r="AY487" s="72"/>
      <c r="AZ487" s="71">
        <v>8354.799999999992</v>
      </c>
      <c r="BA487" s="71">
        <v>164086.9000000002</v>
      </c>
      <c r="BB487" s="71">
        <v>0</v>
      </c>
      <c r="BC487" s="71">
        <v>0</v>
      </c>
      <c r="BD487" s="71">
        <v>0</v>
      </c>
      <c r="BE487" s="71">
        <v>0</v>
      </c>
      <c r="BF487" s="71"/>
      <c r="BG487" s="72"/>
      <c r="BH487" s="71">
        <v>0</v>
      </c>
      <c r="BI487" s="71">
        <v>0</v>
      </c>
      <c r="BJ487" s="71">
        <v>264.92399999999998</v>
      </c>
      <c r="BK487" s="71">
        <v>0</v>
      </c>
      <c r="BL487" s="71">
        <v>8.0519999999999996</v>
      </c>
      <c r="BM487" s="71">
        <v>0</v>
      </c>
      <c r="BN487" s="72"/>
      <c r="BO487" s="71">
        <v>0</v>
      </c>
      <c r="BP487" s="71">
        <v>0</v>
      </c>
      <c r="BQ487" s="71">
        <v>9</v>
      </c>
      <c r="BR487" s="71">
        <v>0</v>
      </c>
      <c r="BS487" s="71">
        <v>1</v>
      </c>
      <c r="BT487" s="71">
        <v>0</v>
      </c>
      <c r="BU487"/>
      <c r="BV487" s="70">
        <v>251.43799999999999</v>
      </c>
      <c r="BW487" s="70">
        <v>12.991</v>
      </c>
      <c r="BX487" s="70">
        <v>8.5470000000000006</v>
      </c>
      <c r="BY487" s="70">
        <v>0</v>
      </c>
      <c r="BZ487" s="70">
        <v>0</v>
      </c>
      <c r="CA487" s="70">
        <v>0</v>
      </c>
      <c r="CB487" s="70">
        <v>0</v>
      </c>
      <c r="CC487" s="70">
        <v>0</v>
      </c>
      <c r="CD487" s="70">
        <v>0</v>
      </c>
    </row>
    <row r="488" spans="1:82">
      <c r="A488" s="70" t="s">
        <v>2201</v>
      </c>
      <c r="B488" s="70">
        <v>238</v>
      </c>
      <c r="C488" s="70">
        <v>18</v>
      </c>
      <c r="D488" s="70">
        <v>14</v>
      </c>
      <c r="E488" s="70">
        <v>2021</v>
      </c>
      <c r="F488" s="70" t="s">
        <v>160</v>
      </c>
      <c r="G488" s="70" t="s">
        <v>2183</v>
      </c>
      <c r="H488" s="70" t="s">
        <v>2184</v>
      </c>
      <c r="I488" s="148"/>
      <c r="J488" s="71">
        <v>179.34915198120871</v>
      </c>
      <c r="K488" s="71">
        <v>3.151245066978912</v>
      </c>
      <c r="L488" s="71">
        <v>6.2114715806994205</v>
      </c>
      <c r="M488" s="71">
        <v>55.250776590320363</v>
      </c>
      <c r="N488" s="71">
        <v>70.803680878906619</v>
      </c>
      <c r="O488" s="71">
        <v>56.784688177606732</v>
      </c>
      <c r="P488" s="71">
        <v>52.227895294298115</v>
      </c>
      <c r="Q488" s="71">
        <v>3.2742322086334101</v>
      </c>
      <c r="R488" s="71">
        <v>0</v>
      </c>
      <c r="S488" s="71">
        <v>8.465272195199999</v>
      </c>
      <c r="T488" s="72"/>
      <c r="U488" s="71">
        <v>36630078</v>
      </c>
      <c r="V488" s="71">
        <v>1340</v>
      </c>
      <c r="W488" s="71">
        <v>355</v>
      </c>
      <c r="X488" s="71">
        <v>14531</v>
      </c>
      <c r="Y488" s="71">
        <v>24779</v>
      </c>
      <c r="Z488" s="71">
        <v>41780</v>
      </c>
      <c r="AA488" s="71">
        <v>11240</v>
      </c>
      <c r="AB488" s="71">
        <v>56078</v>
      </c>
      <c r="AC488" s="71">
        <v>0</v>
      </c>
      <c r="AD488" s="71">
        <v>8.465272195199999</v>
      </c>
      <c r="AE488" s="72"/>
      <c r="AF488" s="71">
        <v>263888387.51610079</v>
      </c>
      <c r="AG488" s="71">
        <v>2191258.7590310262</v>
      </c>
      <c r="AH488" s="71">
        <v>1490431.0301529479</v>
      </c>
      <c r="AI488" s="71">
        <v>90513312.491347536</v>
      </c>
      <c r="AJ488" s="71">
        <v>104595224.4217696</v>
      </c>
      <c r="AK488" s="71">
        <v>0</v>
      </c>
      <c r="AL488" s="71">
        <v>0</v>
      </c>
      <c r="AM488" s="71">
        <v>7361016.3004859723</v>
      </c>
      <c r="AN488" s="71">
        <v>0</v>
      </c>
      <c r="AO488" s="71">
        <v>0</v>
      </c>
      <c r="AP488" s="71">
        <v>470039630.51888788</v>
      </c>
      <c r="AQ488" s="72"/>
      <c r="AR488" s="71">
        <v>1942</v>
      </c>
      <c r="AS488" s="71">
        <v>1731</v>
      </c>
      <c r="AT488" s="71">
        <v>0</v>
      </c>
      <c r="AU488" s="71">
        <v>0</v>
      </c>
      <c r="AV488" s="71">
        <v>0</v>
      </c>
      <c r="AW488" s="71">
        <v>0</v>
      </c>
      <c r="AX488" s="71"/>
      <c r="AY488" s="72"/>
      <c r="AZ488" s="71">
        <v>8929.4999999999854</v>
      </c>
      <c r="BA488" s="71">
        <v>248551.60000000021</v>
      </c>
      <c r="BB488" s="71">
        <v>0</v>
      </c>
      <c r="BC488" s="71">
        <v>0</v>
      </c>
      <c r="BD488" s="71">
        <v>0</v>
      </c>
      <c r="BE488" s="71">
        <v>0</v>
      </c>
      <c r="BF488" s="71"/>
      <c r="BG488" s="72"/>
      <c r="BH488" s="71">
        <v>0</v>
      </c>
      <c r="BI488" s="71">
        <v>0</v>
      </c>
      <c r="BJ488" s="71">
        <v>534.70399999999995</v>
      </c>
      <c r="BK488" s="71">
        <v>0</v>
      </c>
      <c r="BL488" s="71">
        <v>7.93</v>
      </c>
      <c r="BM488" s="71">
        <v>0</v>
      </c>
      <c r="BN488" s="72"/>
      <c r="BO488" s="71">
        <v>0</v>
      </c>
      <c r="BP488" s="71">
        <v>0</v>
      </c>
      <c r="BQ488" s="71">
        <v>10</v>
      </c>
      <c r="BR488" s="71">
        <v>0</v>
      </c>
      <c r="BS488" s="71">
        <v>1</v>
      </c>
      <c r="BT488" s="71">
        <v>0</v>
      </c>
      <c r="BU488"/>
      <c r="BV488" s="70">
        <v>521.553</v>
      </c>
      <c r="BW488" s="70">
        <v>12.587999999999999</v>
      </c>
      <c r="BX488" s="70">
        <v>8.4930000000000003</v>
      </c>
      <c r="BY488" s="70">
        <v>0</v>
      </c>
      <c r="BZ488" s="70">
        <v>0</v>
      </c>
      <c r="CA488" s="70">
        <v>0</v>
      </c>
      <c r="CB488" s="70">
        <v>0</v>
      </c>
      <c r="CC488" s="70">
        <v>0</v>
      </c>
      <c r="CD488" s="70">
        <v>0</v>
      </c>
    </row>
    <row r="489" spans="1:82">
      <c r="A489" s="70" t="s">
        <v>2202</v>
      </c>
      <c r="B489" s="70">
        <v>238</v>
      </c>
      <c r="C489" s="70">
        <v>19</v>
      </c>
      <c r="D489" s="70">
        <v>14</v>
      </c>
      <c r="E489" s="70">
        <v>2022</v>
      </c>
      <c r="F489" s="70" t="s">
        <v>161</v>
      </c>
      <c r="G489" s="70" t="s">
        <v>2183</v>
      </c>
      <c r="H489" s="70" t="s">
        <v>2184</v>
      </c>
      <c r="I489" s="148"/>
      <c r="J489" s="71">
        <v>174.3085885271386</v>
      </c>
      <c r="K489" s="71">
        <v>2.7863870752747744</v>
      </c>
      <c r="L489" s="71">
        <v>6.0035587284738039</v>
      </c>
      <c r="M489" s="71">
        <v>53.120803962903196</v>
      </c>
      <c r="N489" s="71">
        <v>76.28688776721151</v>
      </c>
      <c r="O489" s="71">
        <v>59.506217945119211</v>
      </c>
      <c r="P489" s="71">
        <v>51.416205342277131</v>
      </c>
      <c r="Q489" s="71">
        <v>3.2522644493038704</v>
      </c>
      <c r="R489" s="71">
        <v>0</v>
      </c>
      <c r="S489" s="71">
        <v>9.5596093067000005</v>
      </c>
      <c r="T489" s="72"/>
      <c r="U489" s="71">
        <v>41797097</v>
      </c>
      <c r="V489" s="71">
        <v>1340</v>
      </c>
      <c r="W489" s="71">
        <v>355</v>
      </c>
      <c r="X489" s="71">
        <v>14531</v>
      </c>
      <c r="Y489" s="71">
        <v>24817</v>
      </c>
      <c r="Z489" s="71">
        <v>41598</v>
      </c>
      <c r="AA489" s="71">
        <v>11234</v>
      </c>
      <c r="AB489" s="71">
        <v>55245</v>
      </c>
      <c r="AC489" s="71">
        <v>0</v>
      </c>
      <c r="AD489" s="71">
        <v>9.5596093067000005</v>
      </c>
      <c r="AE489" s="72"/>
      <c r="AF489" s="71">
        <v>252498746.10339701</v>
      </c>
      <c r="AG489" s="71">
        <v>2085940.321471151</v>
      </c>
      <c r="AH489" s="71">
        <v>1686213.042769925</v>
      </c>
      <c r="AI489" s="71">
        <v>84958753.513066038</v>
      </c>
      <c r="AJ489" s="71">
        <v>120705764.47879836</v>
      </c>
      <c r="AK489" s="71">
        <v>0</v>
      </c>
      <c r="AL489" s="71">
        <v>0</v>
      </c>
      <c r="AM489" s="71">
        <v>7133637.3795210989</v>
      </c>
      <c r="AN489" s="71">
        <v>0</v>
      </c>
      <c r="AO489" s="71">
        <v>0</v>
      </c>
      <c r="AP489" s="71">
        <v>469069054.83902353</v>
      </c>
      <c r="AQ489" s="72"/>
      <c r="AR489" s="71">
        <v>2063</v>
      </c>
      <c r="AS489" s="71">
        <v>1832</v>
      </c>
      <c r="AT489" s="71">
        <v>0</v>
      </c>
      <c r="AU489" s="71">
        <v>0</v>
      </c>
      <c r="AV489" s="71">
        <v>0</v>
      </c>
      <c r="AW489" s="71">
        <v>0</v>
      </c>
      <c r="AX489" s="71"/>
      <c r="AY489" s="72"/>
      <c r="AZ489" s="71">
        <v>9653.2999999999774</v>
      </c>
      <c r="BA489" s="71">
        <v>257927.70000000013</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2203</v>
      </c>
      <c r="B490" s="70">
        <v>238</v>
      </c>
      <c r="C490" s="70">
        <v>20</v>
      </c>
      <c r="D490" s="70">
        <v>14</v>
      </c>
      <c r="E490" s="70">
        <v>2023</v>
      </c>
      <c r="F490" s="70" t="s">
        <v>1539</v>
      </c>
      <c r="G490" s="70" t="s">
        <v>2183</v>
      </c>
      <c r="H490" s="70" t="s">
        <v>2184</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2177</v>
      </c>
      <c r="AS490" s="71">
        <v>1905</v>
      </c>
      <c r="AT490" s="71">
        <v>0</v>
      </c>
      <c r="AU490" s="71">
        <v>0</v>
      </c>
      <c r="AV490" s="71">
        <v>0</v>
      </c>
      <c r="AW490" s="71">
        <v>0</v>
      </c>
      <c r="AX490" s="71"/>
      <c r="AY490" s="72"/>
      <c r="AZ490" s="71">
        <v>10297.899999999969</v>
      </c>
      <c r="BA490" s="71">
        <v>261458.60000000015</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2204</v>
      </c>
      <c r="B491" s="70">
        <v>238</v>
      </c>
      <c r="C491" s="70">
        <v>21</v>
      </c>
      <c r="D491" s="70">
        <v>14</v>
      </c>
      <c r="E491" s="70">
        <v>2024</v>
      </c>
      <c r="F491" s="70" t="s">
        <v>1554</v>
      </c>
      <c r="G491" s="70" t="s">
        <v>2183</v>
      </c>
      <c r="H491" s="70" t="s">
        <v>2184</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2205</v>
      </c>
      <c r="B492" s="70">
        <v>460</v>
      </c>
      <c r="C492" s="70">
        <v>1</v>
      </c>
      <c r="D492" s="70">
        <v>28</v>
      </c>
      <c r="E492" s="70">
        <v>1990</v>
      </c>
      <c r="F492" s="70" t="s">
        <v>787</v>
      </c>
      <c r="G492" s="70" t="s">
        <v>2206</v>
      </c>
      <c r="H492" s="70" t="s">
        <v>2207</v>
      </c>
      <c r="I492" s="148"/>
      <c r="J492" s="71">
        <v>190.6309180265277</v>
      </c>
      <c r="K492" s="71">
        <v>3.427505143844356</v>
      </c>
      <c r="L492" s="71">
        <v>0</v>
      </c>
      <c r="M492" s="71">
        <v>35.891509525222531</v>
      </c>
      <c r="N492" s="71">
        <v>41.931597627109802</v>
      </c>
      <c r="O492" s="71">
        <v>45.488616746547933</v>
      </c>
      <c r="P492" s="71">
        <v>26.90980839497616</v>
      </c>
      <c r="Q492" s="71">
        <v>3.20898305470423</v>
      </c>
      <c r="R492" s="71">
        <v>0</v>
      </c>
      <c r="S492" s="71">
        <v>4.0354519548325118</v>
      </c>
      <c r="T492" s="72"/>
      <c r="U492" s="71">
        <v>47552049</v>
      </c>
      <c r="V492" s="71">
        <v>1316</v>
      </c>
      <c r="W492" s="71">
        <v>0</v>
      </c>
      <c r="X492" s="71">
        <v>14971</v>
      </c>
      <c r="Y492" s="71">
        <v>18356</v>
      </c>
      <c r="Z492" s="71">
        <v>18710</v>
      </c>
      <c r="AA492" s="71">
        <v>6534</v>
      </c>
      <c r="AB492" s="71">
        <v>52103</v>
      </c>
      <c r="AC492" s="71">
        <v>0</v>
      </c>
      <c r="AD492" s="71">
        <v>4.0354519548325118</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2208</v>
      </c>
      <c r="B493" s="70">
        <v>461</v>
      </c>
      <c r="C493" s="70">
        <v>2</v>
      </c>
      <c r="D493" s="70">
        <v>28</v>
      </c>
      <c r="E493" s="70">
        <v>2005</v>
      </c>
      <c r="F493" s="70" t="s">
        <v>789</v>
      </c>
      <c r="G493" s="70" t="s">
        <v>2206</v>
      </c>
      <c r="H493" s="70" t="s">
        <v>2207</v>
      </c>
      <c r="I493" s="148"/>
      <c r="J493" s="71">
        <v>446.86403035605491</v>
      </c>
      <c r="K493" s="71">
        <v>2.3195077063215872</v>
      </c>
      <c r="L493" s="71">
        <v>0.91577720313127864</v>
      </c>
      <c r="M493" s="71">
        <v>68.393989845134968</v>
      </c>
      <c r="N493" s="71">
        <v>60.661193976846363</v>
      </c>
      <c r="O493" s="71">
        <v>55.003922548889449</v>
      </c>
      <c r="P493" s="71">
        <v>26.28985282000291</v>
      </c>
      <c r="Q493" s="71">
        <v>3.2596702419996402</v>
      </c>
      <c r="R493" s="71">
        <v>0</v>
      </c>
      <c r="S493" s="71">
        <v>5.8208328047388092</v>
      </c>
      <c r="T493" s="72"/>
      <c r="U493" s="71">
        <v>56785917</v>
      </c>
      <c r="V493" s="71">
        <v>1087</v>
      </c>
      <c r="W493" s="71">
        <v>11</v>
      </c>
      <c r="X493" s="71">
        <v>16288</v>
      </c>
      <c r="Y493" s="71">
        <v>22919</v>
      </c>
      <c r="Z493" s="71">
        <v>26180</v>
      </c>
      <c r="AA493" s="71">
        <v>5228</v>
      </c>
      <c r="AB493" s="71">
        <v>55329</v>
      </c>
      <c r="AC493" s="71">
        <v>0</v>
      </c>
      <c r="AD493" s="71">
        <v>5.8208328047388092</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2209</v>
      </c>
      <c r="B494" s="70">
        <v>462</v>
      </c>
      <c r="C494" s="70">
        <v>3</v>
      </c>
      <c r="D494" s="70">
        <v>28</v>
      </c>
      <c r="E494" s="70">
        <v>2006</v>
      </c>
      <c r="F494" s="70" t="s">
        <v>790</v>
      </c>
      <c r="G494" s="70" t="s">
        <v>2206</v>
      </c>
      <c r="H494" s="70" t="s">
        <v>2207</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2210</v>
      </c>
      <c r="B495" s="70">
        <v>463</v>
      </c>
      <c r="C495" s="70">
        <v>4</v>
      </c>
      <c r="D495" s="70">
        <v>28</v>
      </c>
      <c r="E495" s="70">
        <v>2007</v>
      </c>
      <c r="F495" s="70" t="s">
        <v>791</v>
      </c>
      <c r="G495" s="70" t="s">
        <v>2206</v>
      </c>
      <c r="H495" s="70" t="s">
        <v>2207</v>
      </c>
      <c r="I495" s="148"/>
      <c r="J495" s="71">
        <v>556.09104370968623</v>
      </c>
      <c r="K495" s="71">
        <v>2.5668991514852881</v>
      </c>
      <c r="L495" s="71">
        <v>1.785901424369128</v>
      </c>
      <c r="M495" s="71">
        <v>72.918766525032751</v>
      </c>
      <c r="N495" s="71">
        <v>65.261538266871952</v>
      </c>
      <c r="O495" s="71">
        <v>52.549430547730253</v>
      </c>
      <c r="P495" s="71">
        <v>24.29673371062508</v>
      </c>
      <c r="Q495" s="71">
        <v>3.4609475267929999</v>
      </c>
      <c r="R495" s="71">
        <v>0</v>
      </c>
      <c r="S495" s="71">
        <v>5.0090957981082429</v>
      </c>
      <c r="T495" s="72"/>
      <c r="U495" s="71">
        <v>61163406</v>
      </c>
      <c r="V495" s="71">
        <v>1083</v>
      </c>
      <c r="W495" s="71">
        <v>16</v>
      </c>
      <c r="X495" s="71">
        <v>18601</v>
      </c>
      <c r="Y495" s="71">
        <v>23492</v>
      </c>
      <c r="Z495" s="71">
        <v>26001</v>
      </c>
      <c r="AA495" s="71">
        <v>4758</v>
      </c>
      <c r="AB495" s="71">
        <v>55639</v>
      </c>
      <c r="AC495" s="71">
        <v>0</v>
      </c>
      <c r="AD495" s="71">
        <v>5.0090957981082429</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2211</v>
      </c>
      <c r="B496" s="70">
        <v>464</v>
      </c>
      <c r="C496" s="70">
        <v>5</v>
      </c>
      <c r="D496" s="70">
        <v>28</v>
      </c>
      <c r="E496" s="70">
        <v>2008</v>
      </c>
      <c r="F496" s="70" t="s">
        <v>792</v>
      </c>
      <c r="G496" s="70" t="s">
        <v>2206</v>
      </c>
      <c r="H496" s="70" t="s">
        <v>2207</v>
      </c>
      <c r="I496" s="148"/>
      <c r="J496" s="71">
        <v>404.7125235511395</v>
      </c>
      <c r="K496" s="71">
        <v>2.0362195318301368</v>
      </c>
      <c r="L496" s="71">
        <v>1.5981562433033421</v>
      </c>
      <c r="M496" s="71">
        <v>72.765438257074848</v>
      </c>
      <c r="N496" s="71">
        <v>64.752803068906815</v>
      </c>
      <c r="O496" s="71">
        <v>49.990472977554369</v>
      </c>
      <c r="P496" s="71">
        <v>23.335619217439291</v>
      </c>
      <c r="Q496" s="71">
        <v>3.41553056009987</v>
      </c>
      <c r="R496" s="71">
        <v>0</v>
      </c>
      <c r="S496" s="71">
        <v>4.5145804705228976</v>
      </c>
      <c r="T496" s="72"/>
      <c r="U496" s="71">
        <v>56766544</v>
      </c>
      <c r="V496" s="71">
        <v>1083</v>
      </c>
      <c r="W496" s="71">
        <v>16</v>
      </c>
      <c r="X496" s="71">
        <v>18601</v>
      </c>
      <c r="Y496" s="71">
        <v>23709</v>
      </c>
      <c r="Z496" s="71">
        <v>25603</v>
      </c>
      <c r="AA496" s="71">
        <v>4575</v>
      </c>
      <c r="AB496" s="71">
        <v>55812</v>
      </c>
      <c r="AC496" s="71">
        <v>0</v>
      </c>
      <c r="AD496" s="71">
        <v>4.5145804705228976</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2212</v>
      </c>
      <c r="B497" s="70">
        <v>465</v>
      </c>
      <c r="C497" s="70">
        <v>6</v>
      </c>
      <c r="D497" s="70">
        <v>28</v>
      </c>
      <c r="E497" s="70">
        <v>2009</v>
      </c>
      <c r="F497" s="70" t="s">
        <v>176</v>
      </c>
      <c r="G497" s="70" t="s">
        <v>2206</v>
      </c>
      <c r="H497" s="70" t="s">
        <v>2207</v>
      </c>
      <c r="I497" s="148"/>
      <c r="J497" s="71">
        <v>309.54856720074042</v>
      </c>
      <c r="K497" s="71">
        <v>1.8101478894819181</v>
      </c>
      <c r="L497" s="71">
        <v>2.384693600894642</v>
      </c>
      <c r="M497" s="71">
        <v>62.17822276304765</v>
      </c>
      <c r="N497" s="71">
        <v>59.687531387019398</v>
      </c>
      <c r="O497" s="71">
        <v>50.511901667404089</v>
      </c>
      <c r="P497" s="71">
        <v>22.382898237097269</v>
      </c>
      <c r="Q497" s="71">
        <v>3.2691409645627401</v>
      </c>
      <c r="R497" s="71">
        <v>0</v>
      </c>
      <c r="S497" s="71">
        <v>4.4367322449528777</v>
      </c>
      <c r="T497" s="72"/>
      <c r="U497" s="71">
        <v>38239603</v>
      </c>
      <c r="V497" s="71">
        <v>1110</v>
      </c>
      <c r="W497" s="71">
        <v>23</v>
      </c>
      <c r="X497" s="71">
        <v>18162</v>
      </c>
      <c r="Y497" s="71">
        <v>23948</v>
      </c>
      <c r="Z497" s="71">
        <v>25535</v>
      </c>
      <c r="AA497" s="71">
        <v>4505</v>
      </c>
      <c r="AB497" s="71">
        <v>56077</v>
      </c>
      <c r="AC497" s="71">
        <v>0</v>
      </c>
      <c r="AD497" s="71">
        <v>4.4367322449528777</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110.15</v>
      </c>
      <c r="BK497" s="71">
        <v>0</v>
      </c>
      <c r="BL497" s="71">
        <v>35.661000000000001</v>
      </c>
      <c r="BM497" s="71">
        <v>0</v>
      </c>
      <c r="BN497" s="72"/>
      <c r="BO497" s="71">
        <v>0</v>
      </c>
      <c r="BP497" s="71">
        <v>0</v>
      </c>
      <c r="BQ497" s="71">
        <v>7</v>
      </c>
      <c r="BR497" s="71">
        <v>0</v>
      </c>
      <c r="BS497" s="71">
        <v>2</v>
      </c>
      <c r="BT497" s="71">
        <v>0</v>
      </c>
      <c r="BU497"/>
      <c r="BV497" s="70">
        <v>120.16200000000001</v>
      </c>
      <c r="BW497" s="70">
        <v>0</v>
      </c>
      <c r="BX497" s="70">
        <v>25.649000000000001</v>
      </c>
      <c r="BY497" s="70">
        <v>0</v>
      </c>
      <c r="BZ497" s="70">
        <v>0</v>
      </c>
      <c r="CA497" s="70">
        <v>0</v>
      </c>
      <c r="CB497" s="70">
        <v>0</v>
      </c>
      <c r="CC497" s="70">
        <v>0</v>
      </c>
      <c r="CD497" s="70">
        <v>0</v>
      </c>
    </row>
    <row r="498" spans="1:82">
      <c r="A498" s="70" t="s">
        <v>2213</v>
      </c>
      <c r="B498" s="70">
        <v>466</v>
      </c>
      <c r="C498" s="70">
        <v>7</v>
      </c>
      <c r="D498" s="70">
        <v>28</v>
      </c>
      <c r="E498" s="70">
        <v>2010</v>
      </c>
      <c r="F498" s="70" t="s">
        <v>177</v>
      </c>
      <c r="G498" s="70" t="s">
        <v>2206</v>
      </c>
      <c r="H498" s="70" t="s">
        <v>2207</v>
      </c>
      <c r="I498" s="148"/>
      <c r="J498" s="71">
        <v>462.86052407749008</v>
      </c>
      <c r="K498" s="71">
        <v>1.622726756875758</v>
      </c>
      <c r="L498" s="71">
        <v>2.2274297962552492</v>
      </c>
      <c r="M498" s="71">
        <v>62.901524741056463</v>
      </c>
      <c r="N498" s="71">
        <v>60.939615252941778</v>
      </c>
      <c r="O498" s="71">
        <v>50.118780096501943</v>
      </c>
      <c r="P498" s="71">
        <v>22.655552002567511</v>
      </c>
      <c r="Q498" s="71">
        <v>3.4086247593455998</v>
      </c>
      <c r="R498" s="71">
        <v>0</v>
      </c>
      <c r="S498" s="71">
        <v>4.6702972697945828</v>
      </c>
      <c r="T498" s="72"/>
      <c r="U498" s="71">
        <v>61118979</v>
      </c>
      <c r="V498" s="71">
        <v>1110</v>
      </c>
      <c r="W498" s="71">
        <v>23</v>
      </c>
      <c r="X498" s="71">
        <v>18162</v>
      </c>
      <c r="Y498" s="71">
        <v>24118</v>
      </c>
      <c r="Z498" s="71">
        <v>25454</v>
      </c>
      <c r="AA498" s="71">
        <v>4446</v>
      </c>
      <c r="AB498" s="71">
        <v>56027</v>
      </c>
      <c r="AC498" s="71">
        <v>0</v>
      </c>
      <c r="AD498" s="71">
        <v>4.6702972697945828</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120.47199999999999</v>
      </c>
      <c r="BK498" s="71">
        <v>0</v>
      </c>
      <c r="BL498" s="71">
        <v>33.734000000000002</v>
      </c>
      <c r="BM498" s="71">
        <v>0</v>
      </c>
      <c r="BN498" s="72"/>
      <c r="BO498" s="71">
        <v>0</v>
      </c>
      <c r="BP498" s="71">
        <v>0</v>
      </c>
      <c r="BQ498" s="71">
        <v>7</v>
      </c>
      <c r="BR498" s="71">
        <v>0</v>
      </c>
      <c r="BS498" s="71">
        <v>2</v>
      </c>
      <c r="BT498" s="71">
        <v>0</v>
      </c>
      <c r="BU498"/>
      <c r="BV498" s="70">
        <v>129.08099999999999</v>
      </c>
      <c r="BW498" s="70">
        <v>0</v>
      </c>
      <c r="BX498" s="70">
        <v>25.125</v>
      </c>
      <c r="BY498" s="70">
        <v>0</v>
      </c>
      <c r="BZ498" s="70">
        <v>0</v>
      </c>
      <c r="CA498" s="70">
        <v>0</v>
      </c>
      <c r="CB498" s="70">
        <v>0</v>
      </c>
      <c r="CC498" s="70">
        <v>0</v>
      </c>
      <c r="CD498" s="70">
        <v>0</v>
      </c>
    </row>
    <row r="499" spans="1:82">
      <c r="A499" s="70" t="s">
        <v>2214</v>
      </c>
      <c r="B499" s="70">
        <v>467</v>
      </c>
      <c r="C499" s="70">
        <v>8</v>
      </c>
      <c r="D499" s="70">
        <v>28</v>
      </c>
      <c r="E499" s="70">
        <v>2011</v>
      </c>
      <c r="F499" s="70" t="s">
        <v>178</v>
      </c>
      <c r="G499" s="70" t="s">
        <v>2206</v>
      </c>
      <c r="H499" s="70" t="s">
        <v>2207</v>
      </c>
      <c r="I499" s="148"/>
      <c r="J499" s="71">
        <v>436.94912090638678</v>
      </c>
      <c r="K499" s="71">
        <v>2.4497515533591492</v>
      </c>
      <c r="L499" s="71">
        <v>0.98213721405450305</v>
      </c>
      <c r="M499" s="71">
        <v>79.986902518532773</v>
      </c>
      <c r="N499" s="71">
        <v>71.143965632520647</v>
      </c>
      <c r="O499" s="71">
        <v>49.831661021668097</v>
      </c>
      <c r="P499" s="71">
        <v>22.134451462938131</v>
      </c>
      <c r="Q499" s="71">
        <v>3.9385461171459801</v>
      </c>
      <c r="R499" s="71">
        <v>0</v>
      </c>
      <c r="S499" s="71">
        <v>5.1584955140293127</v>
      </c>
      <c r="T499" s="72"/>
      <c r="U499" s="71">
        <v>54210422</v>
      </c>
      <c r="V499" s="71">
        <v>1110</v>
      </c>
      <c r="W499" s="71">
        <v>23</v>
      </c>
      <c r="X499" s="71">
        <v>18162</v>
      </c>
      <c r="Y499" s="71">
        <v>24376</v>
      </c>
      <c r="Z499" s="71">
        <v>25858</v>
      </c>
      <c r="AA499" s="71">
        <v>4473</v>
      </c>
      <c r="AB499" s="71">
        <v>56123</v>
      </c>
      <c r="AC499" s="71">
        <v>0</v>
      </c>
      <c r="AD499" s="71">
        <v>5.1584955140293127</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113.17100000000001</v>
      </c>
      <c r="BK499" s="71">
        <v>0</v>
      </c>
      <c r="BL499" s="71">
        <v>34.032000000000004</v>
      </c>
      <c r="BM499" s="71">
        <v>0</v>
      </c>
      <c r="BN499" s="72"/>
      <c r="BO499" s="71">
        <v>0</v>
      </c>
      <c r="BP499" s="71">
        <v>0</v>
      </c>
      <c r="BQ499" s="71">
        <v>6</v>
      </c>
      <c r="BR499" s="71">
        <v>0</v>
      </c>
      <c r="BS499" s="71">
        <v>2</v>
      </c>
      <c r="BT499" s="71">
        <v>0</v>
      </c>
      <c r="BU499"/>
      <c r="BV499" s="70">
        <v>121.206</v>
      </c>
      <c r="BW499" s="70">
        <v>0</v>
      </c>
      <c r="BX499" s="70">
        <v>25.997</v>
      </c>
      <c r="BY499" s="70">
        <v>0</v>
      </c>
      <c r="BZ499" s="70">
        <v>0</v>
      </c>
      <c r="CA499" s="70">
        <v>0</v>
      </c>
      <c r="CB499" s="70">
        <v>0</v>
      </c>
      <c r="CC499" s="70">
        <v>0</v>
      </c>
      <c r="CD499" s="70">
        <v>0</v>
      </c>
    </row>
    <row r="500" spans="1:82">
      <c r="A500" s="70" t="s">
        <v>2215</v>
      </c>
      <c r="B500" s="70">
        <v>468</v>
      </c>
      <c r="C500" s="70">
        <v>9</v>
      </c>
      <c r="D500" s="70">
        <v>28</v>
      </c>
      <c r="E500" s="70">
        <v>2012</v>
      </c>
      <c r="F500" s="70" t="s">
        <v>179</v>
      </c>
      <c r="G500" s="70" t="s">
        <v>2206</v>
      </c>
      <c r="H500" s="70" t="s">
        <v>2207</v>
      </c>
      <c r="I500" s="148"/>
      <c r="J500" s="71">
        <v>474.69471002850622</v>
      </c>
      <c r="K500" s="71">
        <v>2.416507056831414</v>
      </c>
      <c r="L500" s="71">
        <v>0.97236753460275538</v>
      </c>
      <c r="M500" s="71">
        <v>84.219324912508796</v>
      </c>
      <c r="N500" s="71">
        <v>77.198427719769953</v>
      </c>
      <c r="O500" s="71">
        <v>49.242595902831042</v>
      </c>
      <c r="P500" s="71">
        <v>22.285268579634863</v>
      </c>
      <c r="Q500" s="71">
        <v>4.3561593958879898</v>
      </c>
      <c r="R500" s="71">
        <v>0</v>
      </c>
      <c r="S500" s="71">
        <v>5.4575562869562173</v>
      </c>
      <c r="T500" s="72"/>
      <c r="U500" s="71">
        <v>63505208</v>
      </c>
      <c r="V500" s="71">
        <v>1110</v>
      </c>
      <c r="W500" s="71">
        <v>23</v>
      </c>
      <c r="X500" s="71">
        <v>18162</v>
      </c>
      <c r="Y500" s="71">
        <v>25053</v>
      </c>
      <c r="Z500" s="71">
        <v>25755</v>
      </c>
      <c r="AA500" s="71">
        <v>4478</v>
      </c>
      <c r="AB500" s="71">
        <v>57133</v>
      </c>
      <c r="AC500" s="71">
        <v>0</v>
      </c>
      <c r="AD500" s="71">
        <v>5.4575562869562173</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127.095</v>
      </c>
      <c r="BK500" s="71">
        <v>0</v>
      </c>
      <c r="BL500" s="71">
        <v>35.957999999999998</v>
      </c>
      <c r="BM500" s="71">
        <v>0</v>
      </c>
      <c r="BN500" s="72"/>
      <c r="BO500" s="71">
        <v>0</v>
      </c>
      <c r="BP500" s="71">
        <v>0</v>
      </c>
      <c r="BQ500" s="71">
        <v>5</v>
      </c>
      <c r="BR500" s="71">
        <v>0</v>
      </c>
      <c r="BS500" s="71">
        <v>2</v>
      </c>
      <c r="BT500" s="71">
        <v>0</v>
      </c>
      <c r="BU500"/>
      <c r="BV500" s="70">
        <v>135.65</v>
      </c>
      <c r="BW500" s="70">
        <v>0</v>
      </c>
      <c r="BX500" s="70">
        <v>27.402999999999999</v>
      </c>
      <c r="BY500" s="70">
        <v>0</v>
      </c>
      <c r="BZ500" s="70">
        <v>0</v>
      </c>
      <c r="CA500" s="70">
        <v>0</v>
      </c>
      <c r="CB500" s="70">
        <v>0</v>
      </c>
      <c r="CC500" s="70">
        <v>0</v>
      </c>
      <c r="CD500" s="70">
        <v>0</v>
      </c>
    </row>
    <row r="501" spans="1:82">
      <c r="A501" s="70" t="s">
        <v>2216</v>
      </c>
      <c r="B501" s="70">
        <v>469</v>
      </c>
      <c r="C501" s="70">
        <v>10</v>
      </c>
      <c r="D501" s="70">
        <v>28</v>
      </c>
      <c r="E501" s="70">
        <v>2013</v>
      </c>
      <c r="F501" s="70" t="s">
        <v>180</v>
      </c>
      <c r="G501" s="1064" t="s">
        <v>2206</v>
      </c>
      <c r="H501" s="70" t="s">
        <v>2207</v>
      </c>
      <c r="I501" s="148"/>
      <c r="J501" s="71">
        <v>518.43525670159602</v>
      </c>
      <c r="K501" s="71">
        <v>2.0838223598964141</v>
      </c>
      <c r="L501" s="71">
        <v>0.89119905600596971</v>
      </c>
      <c r="M501" s="71">
        <v>89.610994717399379</v>
      </c>
      <c r="N501" s="71">
        <v>74.140745646627749</v>
      </c>
      <c r="O501" s="71">
        <v>47.443623310520771</v>
      </c>
      <c r="P501" s="71">
        <v>21.754809871109327</v>
      </c>
      <c r="Q501" s="71">
        <v>4.3966200987970101</v>
      </c>
      <c r="R501" s="71">
        <v>0</v>
      </c>
      <c r="S501" s="71">
        <v>4.6930436465588254</v>
      </c>
      <c r="T501" s="72"/>
      <c r="U501" s="71">
        <v>67110932</v>
      </c>
      <c r="V501" s="71">
        <v>1110</v>
      </c>
      <c r="W501" s="71">
        <v>23</v>
      </c>
      <c r="X501" s="71">
        <v>18162</v>
      </c>
      <c r="Y501" s="71">
        <v>25027</v>
      </c>
      <c r="Z501" s="71">
        <v>25922</v>
      </c>
      <c r="AA501" s="71">
        <v>4355</v>
      </c>
      <c r="AB501" s="71">
        <v>56837</v>
      </c>
      <c r="AC501" s="71">
        <v>0</v>
      </c>
      <c r="AD501" s="71">
        <v>4.6930436465588254</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134.31700000000001</v>
      </c>
      <c r="BK501" s="71">
        <v>0</v>
      </c>
      <c r="BL501" s="71">
        <v>6.4669999999999996</v>
      </c>
      <c r="BM501" s="71">
        <v>0</v>
      </c>
      <c r="BN501" s="72"/>
      <c r="BO501" s="71">
        <v>0</v>
      </c>
      <c r="BP501" s="71">
        <v>0</v>
      </c>
      <c r="BQ501" s="71">
        <v>5</v>
      </c>
      <c r="BR501" s="71">
        <v>0</v>
      </c>
      <c r="BS501" s="71">
        <v>1</v>
      </c>
      <c r="BT501" s="71">
        <v>0</v>
      </c>
      <c r="BU501"/>
      <c r="BV501" s="70">
        <v>140.78399999999999</v>
      </c>
      <c r="BW501" s="70">
        <v>0</v>
      </c>
      <c r="BX501" s="70">
        <v>0</v>
      </c>
      <c r="BY501" s="70">
        <v>0</v>
      </c>
      <c r="BZ501" s="70">
        <v>0</v>
      </c>
      <c r="CA501" s="70">
        <v>0</v>
      </c>
      <c r="CB501" s="70">
        <v>0</v>
      </c>
      <c r="CC501" s="70">
        <v>0</v>
      </c>
      <c r="CD501" s="70">
        <v>0</v>
      </c>
    </row>
    <row r="502" spans="1:82">
      <c r="A502" s="70" t="s">
        <v>2217</v>
      </c>
      <c r="B502" s="70">
        <v>470</v>
      </c>
      <c r="C502" s="70">
        <v>11</v>
      </c>
      <c r="D502" s="70">
        <v>28</v>
      </c>
      <c r="E502" s="70">
        <v>2014</v>
      </c>
      <c r="F502" s="70" t="s">
        <v>181</v>
      </c>
      <c r="G502" s="1064" t="s">
        <v>2206</v>
      </c>
      <c r="H502" s="70" t="s">
        <v>2207</v>
      </c>
      <c r="I502" s="148"/>
      <c r="J502" s="71">
        <v>426.54078456156441</v>
      </c>
      <c r="K502" s="71">
        <v>1.9673274538873009</v>
      </c>
      <c r="L502" s="71">
        <v>2.9202793218723482</v>
      </c>
      <c r="M502" s="71">
        <v>77.775530312322743</v>
      </c>
      <c r="N502" s="71">
        <v>66.924139455927957</v>
      </c>
      <c r="O502" s="71">
        <v>45.06352990056854</v>
      </c>
      <c r="P502" s="71">
        <v>22.073762541630707</v>
      </c>
      <c r="Q502" s="71">
        <v>4.2010024503249497</v>
      </c>
      <c r="R502" s="71">
        <v>0</v>
      </c>
      <c r="S502" s="71">
        <v>4.9294817402869704</v>
      </c>
      <c r="T502" s="72"/>
      <c r="U502" s="71">
        <v>63333600</v>
      </c>
      <c r="V502" s="71">
        <v>1002</v>
      </c>
      <c r="W502" s="71">
        <v>33</v>
      </c>
      <c r="X502" s="71">
        <v>17408</v>
      </c>
      <c r="Y502" s="71">
        <v>25181</v>
      </c>
      <c r="Z502" s="71">
        <v>25932</v>
      </c>
      <c r="AA502" s="71">
        <v>4396</v>
      </c>
      <c r="AB502" s="71">
        <v>56604</v>
      </c>
      <c r="AC502" s="71">
        <v>0</v>
      </c>
      <c r="AD502" s="71">
        <v>4.9294817402869704</v>
      </c>
      <c r="AE502" s="72"/>
      <c r="AF502" s="71"/>
      <c r="AG502" s="71"/>
      <c r="AH502" s="71"/>
      <c r="AI502" s="71"/>
      <c r="AJ502" s="71"/>
      <c r="AK502" s="71"/>
      <c r="AL502" s="71"/>
      <c r="AM502" s="71"/>
      <c r="AN502" s="71"/>
      <c r="AO502" s="71"/>
      <c r="AP502" s="71"/>
      <c r="AQ502" s="72"/>
      <c r="AR502" s="71">
        <v>732</v>
      </c>
      <c r="AS502" s="71">
        <v>39</v>
      </c>
      <c r="AT502" s="71">
        <v>0</v>
      </c>
      <c r="AU502" s="71">
        <v>0</v>
      </c>
      <c r="AV502" s="71">
        <v>0</v>
      </c>
      <c r="AW502" s="71">
        <v>0</v>
      </c>
      <c r="AX502" s="71"/>
      <c r="AY502" s="72"/>
      <c r="AZ502" s="71">
        <v>2610.1999999999998</v>
      </c>
      <c r="BA502" s="71">
        <v>891.9</v>
      </c>
      <c r="BB502" s="71">
        <v>0</v>
      </c>
      <c r="BC502" s="71">
        <v>0</v>
      </c>
      <c r="BD502" s="71">
        <v>0</v>
      </c>
      <c r="BE502" s="71">
        <v>0</v>
      </c>
      <c r="BF502" s="71"/>
      <c r="BG502" s="72"/>
      <c r="BH502" s="71">
        <v>0</v>
      </c>
      <c r="BI502" s="71">
        <v>0</v>
      </c>
      <c r="BJ502" s="71">
        <v>128.17099999999999</v>
      </c>
      <c r="BK502" s="71">
        <v>0</v>
      </c>
      <c r="BL502" s="71">
        <v>36.957999999999998</v>
      </c>
      <c r="BM502" s="71">
        <v>0</v>
      </c>
      <c r="BN502" s="72"/>
      <c r="BO502" s="71">
        <v>0</v>
      </c>
      <c r="BP502" s="71">
        <v>0</v>
      </c>
      <c r="BQ502" s="71">
        <v>5</v>
      </c>
      <c r="BR502" s="71">
        <v>0</v>
      </c>
      <c r="BS502" s="71">
        <v>2</v>
      </c>
      <c r="BT502" s="71">
        <v>0</v>
      </c>
      <c r="BU502"/>
      <c r="BV502" s="70">
        <v>139.22999999999999</v>
      </c>
      <c r="BW502" s="70">
        <v>0</v>
      </c>
      <c r="BX502" s="70">
        <v>25.899000000000001</v>
      </c>
      <c r="BY502" s="70">
        <v>0</v>
      </c>
      <c r="BZ502" s="70">
        <v>0</v>
      </c>
      <c r="CA502" s="70">
        <v>0</v>
      </c>
      <c r="CB502" s="70">
        <v>0</v>
      </c>
      <c r="CC502" s="70">
        <v>0</v>
      </c>
      <c r="CD502" s="70">
        <v>0</v>
      </c>
    </row>
    <row r="503" spans="1:82">
      <c r="A503" s="70" t="s">
        <v>2218</v>
      </c>
      <c r="B503" s="70">
        <v>471</v>
      </c>
      <c r="C503" s="70">
        <v>12</v>
      </c>
      <c r="D503" s="70">
        <v>28</v>
      </c>
      <c r="E503" s="70">
        <v>2015</v>
      </c>
      <c r="F503" s="70" t="s">
        <v>182</v>
      </c>
      <c r="G503" s="70" t="s">
        <v>2206</v>
      </c>
      <c r="H503" s="70" t="s">
        <v>2207</v>
      </c>
      <c r="I503" s="148"/>
      <c r="J503" s="71">
        <v>503.5073947783747</v>
      </c>
      <c r="K503" s="71">
        <v>2.092279557771525</v>
      </c>
      <c r="L503" s="71">
        <v>3.6400506800739469</v>
      </c>
      <c r="M503" s="71">
        <v>82.748451792150746</v>
      </c>
      <c r="N503" s="71">
        <v>67.015220501786274</v>
      </c>
      <c r="O503" s="71">
        <v>44.263919752591754</v>
      </c>
      <c r="P503" s="71">
        <v>22.166581546974772</v>
      </c>
      <c r="Q503" s="71">
        <v>4.0944197872125097</v>
      </c>
      <c r="R503" s="71">
        <v>0</v>
      </c>
      <c r="S503" s="71">
        <v>5.3293255379572484</v>
      </c>
      <c r="T503" s="72"/>
      <c r="U503" s="71">
        <v>67822211</v>
      </c>
      <c r="V503" s="71">
        <v>1002</v>
      </c>
      <c r="W503" s="71">
        <v>33</v>
      </c>
      <c r="X503" s="71">
        <v>17408</v>
      </c>
      <c r="Y503" s="71">
        <v>25328</v>
      </c>
      <c r="Z503" s="71">
        <v>25717</v>
      </c>
      <c r="AA503" s="71">
        <v>4411</v>
      </c>
      <c r="AB503" s="71">
        <v>56355</v>
      </c>
      <c r="AC503" s="71">
        <v>0</v>
      </c>
      <c r="AD503" s="71">
        <v>5.3293255379572484</v>
      </c>
      <c r="AE503" s="72"/>
      <c r="AF503" s="71">
        <v>682018245.65333426</v>
      </c>
      <c r="AG503" s="71">
        <v>1734226.5178111689</v>
      </c>
      <c r="AH503" s="71">
        <v>741877.38950625551</v>
      </c>
      <c r="AI503" s="71">
        <v>101854231.0969753</v>
      </c>
      <c r="AJ503" s="71">
        <v>98858720.844390154</v>
      </c>
      <c r="AK503" s="71">
        <v>0</v>
      </c>
      <c r="AL503" s="71">
        <v>0</v>
      </c>
      <c r="AM503" s="71">
        <v>7723216.3496661857</v>
      </c>
      <c r="AN503" s="71">
        <v>0</v>
      </c>
      <c r="AO503" s="71">
        <v>0</v>
      </c>
      <c r="AP503" s="71">
        <v>892930517.85168338</v>
      </c>
      <c r="AQ503" s="72"/>
      <c r="AR503" s="71">
        <v>790</v>
      </c>
      <c r="AS503" s="71">
        <v>48</v>
      </c>
      <c r="AT503" s="71">
        <v>0</v>
      </c>
      <c r="AU503" s="71">
        <v>0</v>
      </c>
      <c r="AV503" s="71">
        <v>0</v>
      </c>
      <c r="AW503" s="71">
        <v>0</v>
      </c>
      <c r="AX503" s="71"/>
      <c r="AY503" s="72"/>
      <c r="AZ503" s="71">
        <v>2831.4</v>
      </c>
      <c r="BA503" s="71">
        <v>1026.9000000000001</v>
      </c>
      <c r="BB503" s="71">
        <v>0</v>
      </c>
      <c r="BC503" s="71">
        <v>0</v>
      </c>
      <c r="BD503" s="71">
        <v>0</v>
      </c>
      <c r="BE503" s="71">
        <v>0</v>
      </c>
      <c r="BF503" s="71"/>
      <c r="BG503" s="72"/>
      <c r="BH503" s="71">
        <v>0</v>
      </c>
      <c r="BI503" s="71">
        <v>0</v>
      </c>
      <c r="BJ503" s="71">
        <v>110.105</v>
      </c>
      <c r="BK503" s="71">
        <v>0</v>
      </c>
      <c r="BL503" s="71">
        <v>35.013000000000005</v>
      </c>
      <c r="BM503" s="71">
        <v>0</v>
      </c>
      <c r="BN503" s="72"/>
      <c r="BO503" s="71">
        <v>0</v>
      </c>
      <c r="BP503" s="71">
        <v>0</v>
      </c>
      <c r="BQ503" s="71">
        <v>5</v>
      </c>
      <c r="BR503" s="71">
        <v>0</v>
      </c>
      <c r="BS503" s="71">
        <v>2</v>
      </c>
      <c r="BT503" s="71">
        <v>0</v>
      </c>
      <c r="BU503"/>
      <c r="BV503" s="70">
        <v>119.078</v>
      </c>
      <c r="BW503" s="70">
        <v>0</v>
      </c>
      <c r="BX503" s="70">
        <v>26.04</v>
      </c>
      <c r="BY503" s="70">
        <v>0</v>
      </c>
      <c r="BZ503" s="70">
        <v>0</v>
      </c>
      <c r="CA503" s="70">
        <v>0</v>
      </c>
      <c r="CB503" s="70">
        <v>0</v>
      </c>
      <c r="CC503" s="70">
        <v>0</v>
      </c>
      <c r="CD503" s="70">
        <v>0</v>
      </c>
    </row>
    <row r="504" spans="1:82">
      <c r="A504" s="70" t="s">
        <v>2219</v>
      </c>
      <c r="B504" s="70">
        <v>472</v>
      </c>
      <c r="C504" s="70">
        <v>13</v>
      </c>
      <c r="D504" s="70">
        <v>28</v>
      </c>
      <c r="E504" s="70">
        <v>2016</v>
      </c>
      <c r="F504" s="70" t="s">
        <v>155</v>
      </c>
      <c r="G504" s="70" t="s">
        <v>2206</v>
      </c>
      <c r="H504" s="70" t="s">
        <v>2207</v>
      </c>
      <c r="I504" s="148"/>
      <c r="J504" s="71">
        <v>421.55876995309029</v>
      </c>
      <c r="K504" s="71">
        <v>2.1550235534552504</v>
      </c>
      <c r="L504" s="71">
        <v>4.1134144227275717</v>
      </c>
      <c r="M504" s="71">
        <v>63.73764204741731</v>
      </c>
      <c r="N504" s="71">
        <v>64.056305947061375</v>
      </c>
      <c r="O504" s="71">
        <v>44.003549224936094</v>
      </c>
      <c r="P504" s="71">
        <v>21.815661483932622</v>
      </c>
      <c r="Q504" s="71">
        <v>3.9726277744688594</v>
      </c>
      <c r="R504" s="71">
        <v>0</v>
      </c>
      <c r="S504" s="71">
        <v>6.8788896039245069</v>
      </c>
      <c r="T504" s="72"/>
      <c r="U504" s="71">
        <v>66397328</v>
      </c>
      <c r="V504" s="71">
        <v>1002</v>
      </c>
      <c r="W504" s="71">
        <v>33</v>
      </c>
      <c r="X504" s="71">
        <v>17408</v>
      </c>
      <c r="Y504" s="71">
        <v>25523</v>
      </c>
      <c r="Z504" s="71">
        <v>25880</v>
      </c>
      <c r="AA504" s="71">
        <v>4490</v>
      </c>
      <c r="AB504" s="71">
        <v>56244</v>
      </c>
      <c r="AC504" s="71">
        <v>0</v>
      </c>
      <c r="AD504" s="71">
        <v>6.8788896039245069</v>
      </c>
      <c r="AE504" s="72"/>
      <c r="AF504" s="71">
        <v>606577375.8483901</v>
      </c>
      <c r="AG504" s="71">
        <v>1704790.664322509</v>
      </c>
      <c r="AH504" s="71">
        <v>638026.3492099978</v>
      </c>
      <c r="AI504" s="71">
        <v>98479241.792905778</v>
      </c>
      <c r="AJ504" s="71">
        <v>89896132.503787249</v>
      </c>
      <c r="AK504" s="71">
        <v>0</v>
      </c>
      <c r="AL504" s="71">
        <v>0</v>
      </c>
      <c r="AM504" s="71">
        <v>7713992.6283052079</v>
      </c>
      <c r="AN504" s="71">
        <v>0</v>
      </c>
      <c r="AO504" s="71">
        <v>0</v>
      </c>
      <c r="AP504" s="71">
        <v>805009559.78692091</v>
      </c>
      <c r="AQ504" s="72"/>
      <c r="AR504" s="71">
        <v>839</v>
      </c>
      <c r="AS504" s="71">
        <v>54</v>
      </c>
      <c r="AT504" s="71">
        <v>0</v>
      </c>
      <c r="AU504" s="71">
        <v>0</v>
      </c>
      <c r="AV504" s="71">
        <v>0</v>
      </c>
      <c r="AW504" s="71">
        <v>0</v>
      </c>
      <c r="AX504" s="71"/>
      <c r="AY504" s="72"/>
      <c r="AZ504" s="71">
        <v>3025.9</v>
      </c>
      <c r="BA504" s="71">
        <v>1146.3</v>
      </c>
      <c r="BB504" s="71">
        <v>0</v>
      </c>
      <c r="BC504" s="71">
        <v>0</v>
      </c>
      <c r="BD504" s="71">
        <v>0</v>
      </c>
      <c r="BE504" s="71">
        <v>0</v>
      </c>
      <c r="BF504" s="71"/>
      <c r="BG504" s="72"/>
      <c r="BH504" s="71">
        <v>0</v>
      </c>
      <c r="BI504" s="71">
        <v>0</v>
      </c>
      <c r="BJ504" s="71">
        <v>107.756</v>
      </c>
      <c r="BK504" s="71">
        <v>0</v>
      </c>
      <c r="BL504" s="71">
        <v>49.207999999999998</v>
      </c>
      <c r="BM504" s="71">
        <v>0</v>
      </c>
      <c r="BN504" s="72"/>
      <c r="BO504" s="71">
        <v>0</v>
      </c>
      <c r="BP504" s="71">
        <v>0</v>
      </c>
      <c r="BQ504" s="71">
        <v>5</v>
      </c>
      <c r="BR504" s="71">
        <v>0</v>
      </c>
      <c r="BS504" s="71">
        <v>2</v>
      </c>
      <c r="BT504" s="71">
        <v>0</v>
      </c>
      <c r="BU504"/>
      <c r="BV504" s="70">
        <v>114.67700000000001</v>
      </c>
      <c r="BW504" s="70">
        <v>0</v>
      </c>
      <c r="BX504" s="70">
        <v>42.286999999999999</v>
      </c>
      <c r="BY504" s="70">
        <v>0</v>
      </c>
      <c r="BZ504" s="70">
        <v>0</v>
      </c>
      <c r="CA504" s="70">
        <v>0</v>
      </c>
      <c r="CB504" s="70">
        <v>0</v>
      </c>
      <c r="CC504" s="70">
        <v>0</v>
      </c>
      <c r="CD504" s="70">
        <v>0</v>
      </c>
    </row>
    <row r="505" spans="1:82">
      <c r="A505" s="70" t="s">
        <v>2220</v>
      </c>
      <c r="B505" s="70">
        <v>473</v>
      </c>
      <c r="C505" s="70">
        <v>14</v>
      </c>
      <c r="D505" s="70">
        <v>28</v>
      </c>
      <c r="E505" s="70">
        <v>2017</v>
      </c>
      <c r="F505" s="70" t="s">
        <v>156</v>
      </c>
      <c r="G505" s="70" t="s">
        <v>2206</v>
      </c>
      <c r="H505" s="70" t="s">
        <v>2207</v>
      </c>
      <c r="I505" s="148"/>
      <c r="J505" s="71">
        <v>416.77983295154399</v>
      </c>
      <c r="K505" s="71">
        <v>2.204626933028472</v>
      </c>
      <c r="L505" s="71">
        <v>3.3878006584345091</v>
      </c>
      <c r="M505" s="71">
        <v>63.944966347901108</v>
      </c>
      <c r="N505" s="71">
        <v>65.447108990755908</v>
      </c>
      <c r="O505" s="71">
        <v>43.467823772889005</v>
      </c>
      <c r="P505" s="71">
        <v>22.445110101352764</v>
      </c>
      <c r="Q505" s="71">
        <v>3.8160742586856</v>
      </c>
      <c r="R505" s="71">
        <v>0</v>
      </c>
      <c r="S505" s="71">
        <v>6.7522311375357909</v>
      </c>
      <c r="T505" s="72"/>
      <c r="U505" s="71">
        <v>70909000</v>
      </c>
      <c r="V505" s="71">
        <v>1002</v>
      </c>
      <c r="W505" s="71">
        <v>33</v>
      </c>
      <c r="X505" s="71">
        <v>17408</v>
      </c>
      <c r="Y505" s="71">
        <v>25561</v>
      </c>
      <c r="Z505" s="71">
        <v>25989</v>
      </c>
      <c r="AA505" s="71">
        <v>4649</v>
      </c>
      <c r="AB505" s="71">
        <v>55870</v>
      </c>
      <c r="AC505" s="71">
        <v>0</v>
      </c>
      <c r="AD505" s="71">
        <v>6.7522311375357909</v>
      </c>
      <c r="AE505" s="72"/>
      <c r="AF505" s="71">
        <v>616254721.10445511</v>
      </c>
      <c r="AG505" s="71">
        <v>1782917.6893352191</v>
      </c>
      <c r="AH505" s="71">
        <v>714020.26326211239</v>
      </c>
      <c r="AI505" s="71">
        <v>103069100.9030773</v>
      </c>
      <c r="AJ505" s="71">
        <v>97059870.1432475</v>
      </c>
      <c r="AK505" s="71">
        <v>0</v>
      </c>
      <c r="AL505" s="71">
        <v>0</v>
      </c>
      <c r="AM505" s="71">
        <v>7674687.7071412234</v>
      </c>
      <c r="AN505" s="71">
        <v>0</v>
      </c>
      <c r="AO505" s="71">
        <v>0</v>
      </c>
      <c r="AP505" s="71">
        <v>826555317.8105185</v>
      </c>
      <c r="AQ505" s="72"/>
      <c r="AR505" s="71">
        <v>888</v>
      </c>
      <c r="AS505" s="71">
        <v>61</v>
      </c>
      <c r="AT505" s="71">
        <v>0</v>
      </c>
      <c r="AU505" s="71">
        <v>0</v>
      </c>
      <c r="AV505" s="71">
        <v>0</v>
      </c>
      <c r="AW505" s="71">
        <v>0</v>
      </c>
      <c r="AX505" s="71"/>
      <c r="AY505" s="72"/>
      <c r="AZ505" s="71">
        <v>3200.1</v>
      </c>
      <c r="BA505" s="71">
        <v>1268.0999999999999</v>
      </c>
      <c r="BB505" s="71">
        <v>0</v>
      </c>
      <c r="BC505" s="71">
        <v>0</v>
      </c>
      <c r="BD505" s="71">
        <v>0</v>
      </c>
      <c r="BE505" s="71">
        <v>0</v>
      </c>
      <c r="BF505" s="71"/>
      <c r="BG505" s="72"/>
      <c r="BH505" s="71">
        <v>0</v>
      </c>
      <c r="BI505" s="71">
        <v>0</v>
      </c>
      <c r="BJ505" s="71">
        <v>109.661</v>
      </c>
      <c r="BK505" s="71">
        <v>0</v>
      </c>
      <c r="BL505" s="71">
        <v>43.629999999999995</v>
      </c>
      <c r="BM505" s="71">
        <v>0</v>
      </c>
      <c r="BN505" s="72"/>
      <c r="BO505" s="71">
        <v>0</v>
      </c>
      <c r="BP505" s="71">
        <v>0</v>
      </c>
      <c r="BQ505" s="71">
        <v>6</v>
      </c>
      <c r="BR505" s="71">
        <v>0</v>
      </c>
      <c r="BS505" s="71">
        <v>2</v>
      </c>
      <c r="BT505" s="71">
        <v>0</v>
      </c>
      <c r="BU505"/>
      <c r="BV505" s="70">
        <v>115.843</v>
      </c>
      <c r="BW505" s="70">
        <v>0</v>
      </c>
      <c r="BX505" s="70">
        <v>37.448</v>
      </c>
      <c r="BY505" s="70">
        <v>0</v>
      </c>
      <c r="BZ505" s="70">
        <v>0</v>
      </c>
      <c r="CA505" s="70">
        <v>0</v>
      </c>
      <c r="CB505" s="70">
        <v>0</v>
      </c>
      <c r="CC505" s="70">
        <v>0</v>
      </c>
      <c r="CD505" s="70">
        <v>0</v>
      </c>
    </row>
    <row r="506" spans="1:82">
      <c r="A506" s="70" t="s">
        <v>2221</v>
      </c>
      <c r="B506" s="70">
        <v>474</v>
      </c>
      <c r="C506" s="70">
        <v>15</v>
      </c>
      <c r="D506" s="70">
        <v>28</v>
      </c>
      <c r="E506" s="70">
        <v>2018</v>
      </c>
      <c r="F506" s="70" t="s">
        <v>183</v>
      </c>
      <c r="G506" s="70" t="s">
        <v>2206</v>
      </c>
      <c r="H506" s="70" t="s">
        <v>2207</v>
      </c>
      <c r="I506" s="148"/>
      <c r="J506" s="71">
        <v>443.21863384485442</v>
      </c>
      <c r="K506" s="71">
        <v>2.0726189241664987</v>
      </c>
      <c r="L506" s="71">
        <v>3.1660014824883462</v>
      </c>
      <c r="M506" s="71">
        <v>63.45738699582774</v>
      </c>
      <c r="N506" s="71">
        <v>62.64866703579127</v>
      </c>
      <c r="O506" s="71">
        <v>42.459146782615704</v>
      </c>
      <c r="P506" s="71">
        <v>22.05917005217653</v>
      </c>
      <c r="Q506" s="71">
        <v>3.5244180017727298</v>
      </c>
      <c r="R506" s="71">
        <v>0</v>
      </c>
      <c r="S506" s="71">
        <v>6.5517323963156677</v>
      </c>
      <c r="T506" s="72"/>
      <c r="U506" s="71">
        <v>76184833</v>
      </c>
      <c r="V506" s="71">
        <v>1002</v>
      </c>
      <c r="W506" s="71">
        <v>33</v>
      </c>
      <c r="X506" s="71">
        <v>17408</v>
      </c>
      <c r="Y506" s="71">
        <v>25718</v>
      </c>
      <c r="Z506" s="71">
        <v>25872</v>
      </c>
      <c r="AA506" s="71">
        <v>4615</v>
      </c>
      <c r="AB506" s="71">
        <v>55607</v>
      </c>
      <c r="AC506" s="71">
        <v>0</v>
      </c>
      <c r="AD506" s="71">
        <v>6.5517323963156677</v>
      </c>
      <c r="AE506" s="72"/>
      <c r="AF506" s="71">
        <v>643986636.21281111</v>
      </c>
      <c r="AG506" s="71">
        <v>1581319.8055428311</v>
      </c>
      <c r="AH506" s="71">
        <v>680116.592055585</v>
      </c>
      <c r="AI506" s="71">
        <v>98699616.302067742</v>
      </c>
      <c r="AJ506" s="71">
        <v>91112992.880343929</v>
      </c>
      <c r="AK506" s="71">
        <v>0</v>
      </c>
      <c r="AL506" s="71">
        <v>0</v>
      </c>
      <c r="AM506" s="71">
        <v>7654365.3133426579</v>
      </c>
      <c r="AN506" s="71">
        <v>0</v>
      </c>
      <c r="AO506" s="71">
        <v>0</v>
      </c>
      <c r="AP506" s="71">
        <v>843715047.10616386</v>
      </c>
      <c r="AQ506" s="72"/>
      <c r="AR506" s="71">
        <v>927</v>
      </c>
      <c r="AS506" s="71">
        <v>68</v>
      </c>
      <c r="AT506" s="71">
        <v>0</v>
      </c>
      <c r="AU506" s="71">
        <v>0</v>
      </c>
      <c r="AV506" s="71">
        <v>0</v>
      </c>
      <c r="AW506" s="71">
        <v>0</v>
      </c>
      <c r="AX506" s="71"/>
      <c r="AY506" s="72"/>
      <c r="AZ506" s="71">
        <v>3362.6000000000004</v>
      </c>
      <c r="BA506" s="71">
        <v>1563</v>
      </c>
      <c r="BB506" s="71">
        <v>0</v>
      </c>
      <c r="BC506" s="71">
        <v>0</v>
      </c>
      <c r="BD506" s="71">
        <v>0</v>
      </c>
      <c r="BE506" s="71">
        <v>0</v>
      </c>
      <c r="BF506" s="71"/>
      <c r="BG506" s="72"/>
      <c r="BH506" s="71">
        <v>0</v>
      </c>
      <c r="BI506" s="71">
        <v>0</v>
      </c>
      <c r="BJ506" s="71">
        <v>94.210999999999999</v>
      </c>
      <c r="BK506" s="71">
        <v>0</v>
      </c>
      <c r="BL506" s="71">
        <v>41.228999999999999</v>
      </c>
      <c r="BM506" s="71">
        <v>0</v>
      </c>
      <c r="BN506" s="72"/>
      <c r="BO506" s="71">
        <v>0</v>
      </c>
      <c r="BP506" s="71">
        <v>0</v>
      </c>
      <c r="BQ506" s="71">
        <v>6</v>
      </c>
      <c r="BR506" s="71">
        <v>0</v>
      </c>
      <c r="BS506" s="71">
        <v>2</v>
      </c>
      <c r="BT506" s="71">
        <v>0</v>
      </c>
      <c r="BU506"/>
      <c r="BV506" s="70">
        <v>100.38800000000001</v>
      </c>
      <c r="BW506" s="70">
        <v>35.052</v>
      </c>
      <c r="BX506" s="70">
        <v>0</v>
      </c>
      <c r="BY506" s="70">
        <v>0</v>
      </c>
      <c r="BZ506" s="70">
        <v>0</v>
      </c>
      <c r="CA506" s="70">
        <v>0</v>
      </c>
      <c r="CB506" s="70">
        <v>0</v>
      </c>
      <c r="CC506" s="70">
        <v>0</v>
      </c>
      <c r="CD506" s="70">
        <v>0</v>
      </c>
    </row>
    <row r="507" spans="1:82">
      <c r="A507" s="70" t="s">
        <v>2222</v>
      </c>
      <c r="B507" s="70">
        <v>475</v>
      </c>
      <c r="C507" s="70">
        <v>16</v>
      </c>
      <c r="D507" s="70">
        <v>28</v>
      </c>
      <c r="E507" s="70">
        <v>2019</v>
      </c>
      <c r="F507" s="70" t="s">
        <v>158</v>
      </c>
      <c r="G507" s="70" t="s">
        <v>2206</v>
      </c>
      <c r="H507" s="70" t="s">
        <v>2207</v>
      </c>
      <c r="I507" s="148"/>
      <c r="J507" s="71">
        <v>334.51540771503375</v>
      </c>
      <c r="K507" s="71">
        <v>1.876883758687317</v>
      </c>
      <c r="L507" s="71">
        <v>3.2101276949165927</v>
      </c>
      <c r="M507" s="71">
        <v>61.397850659093834</v>
      </c>
      <c r="N507" s="71">
        <v>58.888239642404351</v>
      </c>
      <c r="O507" s="71">
        <v>41.556254203845029</v>
      </c>
      <c r="P507" s="71">
        <v>21.917310002810265</v>
      </c>
      <c r="Q507" s="71">
        <v>3.41590749263715</v>
      </c>
      <c r="R507" s="71">
        <v>0</v>
      </c>
      <c r="S507" s="71">
        <v>7.6685915288534261</v>
      </c>
      <c r="T507" s="72"/>
      <c r="U507" s="71">
        <v>60123895</v>
      </c>
      <c r="V507" s="71">
        <v>1002</v>
      </c>
      <c r="W507" s="71">
        <v>33</v>
      </c>
      <c r="X507" s="71">
        <v>17408</v>
      </c>
      <c r="Y507" s="71">
        <v>25810</v>
      </c>
      <c r="Z507" s="71">
        <v>26017</v>
      </c>
      <c r="AA507" s="71">
        <v>4551</v>
      </c>
      <c r="AB507" s="71">
        <v>55354</v>
      </c>
      <c r="AC507" s="71">
        <v>0</v>
      </c>
      <c r="AD507" s="71">
        <v>7.6685915288534261</v>
      </c>
      <c r="AE507" s="72"/>
      <c r="AF507" s="71">
        <v>511326453.00680232</v>
      </c>
      <c r="AG507" s="71">
        <v>1525234.582421612</v>
      </c>
      <c r="AH507" s="71">
        <v>722947.34388764808</v>
      </c>
      <c r="AI507" s="71">
        <v>99654470.723862663</v>
      </c>
      <c r="AJ507" s="71">
        <v>88836094.874753535</v>
      </c>
      <c r="AK507" s="71">
        <v>0</v>
      </c>
      <c r="AL507" s="71">
        <v>0</v>
      </c>
      <c r="AM507" s="71">
        <v>7538798.0953111025</v>
      </c>
      <c r="AN507" s="71">
        <v>0</v>
      </c>
      <c r="AO507" s="71">
        <v>0</v>
      </c>
      <c r="AP507" s="71">
        <v>709603998.62703884</v>
      </c>
      <c r="AQ507" s="72"/>
      <c r="AR507" s="71">
        <v>987</v>
      </c>
      <c r="AS507" s="71">
        <v>70</v>
      </c>
      <c r="AT507" s="71">
        <v>0</v>
      </c>
      <c r="AU507" s="71">
        <v>0</v>
      </c>
      <c r="AV507" s="71">
        <v>0</v>
      </c>
      <c r="AW507" s="71">
        <v>0</v>
      </c>
      <c r="AX507" s="71"/>
      <c r="AY507" s="72"/>
      <c r="AZ507" s="71">
        <v>3630.3000000000011</v>
      </c>
      <c r="BA507" s="71">
        <v>1583.9</v>
      </c>
      <c r="BB507" s="71">
        <v>0</v>
      </c>
      <c r="BC507" s="71">
        <v>0</v>
      </c>
      <c r="BD507" s="71">
        <v>0</v>
      </c>
      <c r="BE507" s="71">
        <v>0</v>
      </c>
      <c r="BF507" s="71"/>
      <c r="BG507" s="72"/>
      <c r="BH507" s="71">
        <v>0</v>
      </c>
      <c r="BI507" s="71">
        <v>0</v>
      </c>
      <c r="BJ507" s="71">
        <v>83.573999999999998</v>
      </c>
      <c r="BK507" s="71">
        <v>0</v>
      </c>
      <c r="BL507" s="71">
        <v>47.482999999999997</v>
      </c>
      <c r="BM507" s="71">
        <v>0</v>
      </c>
      <c r="BN507" s="72"/>
      <c r="BO507" s="71">
        <v>0</v>
      </c>
      <c r="BP507" s="71">
        <v>0</v>
      </c>
      <c r="BQ507" s="71">
        <v>6</v>
      </c>
      <c r="BR507" s="71">
        <v>0</v>
      </c>
      <c r="BS507" s="71">
        <v>2</v>
      </c>
      <c r="BT507" s="71">
        <v>0</v>
      </c>
      <c r="BU507"/>
      <c r="BV507" s="70">
        <v>89.120999999999995</v>
      </c>
      <c r="BW507" s="70">
        <v>0</v>
      </c>
      <c r="BX507" s="70">
        <v>41.936</v>
      </c>
      <c r="BY507" s="70">
        <v>0</v>
      </c>
      <c r="BZ507" s="70">
        <v>0</v>
      </c>
      <c r="CA507" s="70">
        <v>0</v>
      </c>
      <c r="CB507" s="70">
        <v>0</v>
      </c>
      <c r="CC507" s="70">
        <v>0</v>
      </c>
      <c r="CD507" s="70">
        <v>0</v>
      </c>
    </row>
    <row r="508" spans="1:82">
      <c r="A508" s="70" t="s">
        <v>2223</v>
      </c>
      <c r="B508" s="70">
        <v>476</v>
      </c>
      <c r="C508" s="70">
        <v>17</v>
      </c>
      <c r="D508" s="70">
        <v>28</v>
      </c>
      <c r="E508" s="70">
        <v>2020</v>
      </c>
      <c r="F508" s="70" t="s">
        <v>159</v>
      </c>
      <c r="G508" s="70" t="s">
        <v>2206</v>
      </c>
      <c r="H508" s="70" t="s">
        <v>2207</v>
      </c>
      <c r="I508" s="148"/>
      <c r="J508" s="71">
        <v>298.96839113250502</v>
      </c>
      <c r="K508" s="71">
        <v>1.507961740438561</v>
      </c>
      <c r="L508" s="71">
        <v>0.87161006727878076</v>
      </c>
      <c r="M508" s="71">
        <v>53.248330417472445</v>
      </c>
      <c r="N508" s="71">
        <v>59.116680778052562</v>
      </c>
      <c r="O508" s="71">
        <v>36.409154029884931</v>
      </c>
      <c r="P508" s="71">
        <v>20.58414928304726</v>
      </c>
      <c r="Q508" s="71">
        <v>3.2266255880058901</v>
      </c>
      <c r="R508" s="71">
        <v>0</v>
      </c>
      <c r="S508" s="71">
        <v>5.4118454270532066</v>
      </c>
      <c r="T508" s="72"/>
      <c r="U508" s="71">
        <v>59016712</v>
      </c>
      <c r="V508" s="71">
        <v>798</v>
      </c>
      <c r="W508" s="71">
        <v>11</v>
      </c>
      <c r="X508" s="71">
        <v>17299</v>
      </c>
      <c r="Y508" s="71">
        <v>25781</v>
      </c>
      <c r="Z508" s="71">
        <v>26017</v>
      </c>
      <c r="AA508" s="71">
        <v>4543</v>
      </c>
      <c r="AB508" s="71">
        <v>54725</v>
      </c>
      <c r="AC508" s="71">
        <v>0</v>
      </c>
      <c r="AD508" s="71">
        <v>5.4118454270532066</v>
      </c>
      <c r="AE508" s="72"/>
      <c r="AF508" s="71">
        <v>470180093.9065271</v>
      </c>
      <c r="AG508" s="71">
        <v>1153689.0146468121</v>
      </c>
      <c r="AH508" s="71">
        <v>203895.13403875314</v>
      </c>
      <c r="AI508" s="71">
        <v>87768143.836972654</v>
      </c>
      <c r="AJ508" s="71">
        <v>91532917.626229376</v>
      </c>
      <c r="AK508" s="71"/>
      <c r="AL508" s="71"/>
      <c r="AM508" s="71">
        <v>7142220.5074312389</v>
      </c>
      <c r="AN508" s="71"/>
      <c r="AO508" s="71"/>
      <c r="AP508" s="71">
        <v>657980960.025846</v>
      </c>
      <c r="AQ508" s="72"/>
      <c r="AR508" s="71">
        <v>1023</v>
      </c>
      <c r="AS508" s="71">
        <v>70</v>
      </c>
      <c r="AT508" s="71">
        <v>0</v>
      </c>
      <c r="AU508" s="71">
        <v>0</v>
      </c>
      <c r="AV508" s="71">
        <v>0</v>
      </c>
      <c r="AW508" s="71">
        <v>0</v>
      </c>
      <c r="AX508" s="71"/>
      <c r="AY508" s="72"/>
      <c r="AZ508" s="71">
        <v>3797.6000000000031</v>
      </c>
      <c r="BA508" s="71">
        <v>1583.9</v>
      </c>
      <c r="BB508" s="71">
        <v>0</v>
      </c>
      <c r="BC508" s="71">
        <v>0</v>
      </c>
      <c r="BD508" s="71">
        <v>0</v>
      </c>
      <c r="BE508" s="71">
        <v>0</v>
      </c>
      <c r="BF508" s="71"/>
      <c r="BG508" s="72"/>
      <c r="BH508" s="71">
        <v>0</v>
      </c>
      <c r="BI508" s="71">
        <v>0</v>
      </c>
      <c r="BJ508" s="71">
        <v>73.777000000000001</v>
      </c>
      <c r="BK508" s="71">
        <v>0</v>
      </c>
      <c r="BL508" s="71">
        <v>45.898000000000003</v>
      </c>
      <c r="BM508" s="71">
        <v>0</v>
      </c>
      <c r="BN508" s="72"/>
      <c r="BO508" s="71">
        <v>0</v>
      </c>
      <c r="BP508" s="71">
        <v>0</v>
      </c>
      <c r="BQ508" s="71">
        <v>6</v>
      </c>
      <c r="BR508" s="71">
        <v>0</v>
      </c>
      <c r="BS508" s="71">
        <v>2</v>
      </c>
      <c r="BT508" s="71">
        <v>0</v>
      </c>
      <c r="BU508"/>
      <c r="BV508" s="70">
        <v>79.938000000000002</v>
      </c>
      <c r="BW508" s="70">
        <v>0</v>
      </c>
      <c r="BX508" s="70">
        <v>39.737000000000002</v>
      </c>
      <c r="BY508" s="70">
        <v>0</v>
      </c>
      <c r="BZ508" s="70">
        <v>0</v>
      </c>
      <c r="CA508" s="70">
        <v>0</v>
      </c>
      <c r="CB508" s="70">
        <v>0</v>
      </c>
      <c r="CC508" s="70">
        <v>0</v>
      </c>
      <c r="CD508" s="70">
        <v>0</v>
      </c>
    </row>
    <row r="509" spans="1:82">
      <c r="A509" s="70" t="s">
        <v>2224</v>
      </c>
      <c r="B509" s="70">
        <v>476</v>
      </c>
      <c r="C509" s="70">
        <v>18</v>
      </c>
      <c r="D509" s="70">
        <v>28</v>
      </c>
      <c r="E509" s="70">
        <v>2021</v>
      </c>
      <c r="F509" s="70" t="s">
        <v>160</v>
      </c>
      <c r="G509" s="70" t="s">
        <v>2206</v>
      </c>
      <c r="H509" s="70" t="s">
        <v>2207</v>
      </c>
      <c r="I509" s="148"/>
      <c r="J509" s="71">
        <v>368.03866786382645</v>
      </c>
      <c r="K509" s="71">
        <v>1.7271381281195022</v>
      </c>
      <c r="L509" s="71">
        <v>0.93686005557995033</v>
      </c>
      <c r="M509" s="71">
        <v>58.241534832927506</v>
      </c>
      <c r="N509" s="71">
        <v>60.132430881012553</v>
      </c>
      <c r="O509" s="71">
        <v>34.595439274121631</v>
      </c>
      <c r="P509" s="71">
        <v>21.077022513784364</v>
      </c>
      <c r="Q509" s="71">
        <v>3.1884615478665799</v>
      </c>
      <c r="R509" s="71">
        <v>0</v>
      </c>
      <c r="S509" s="71">
        <v>6.1228658324673679</v>
      </c>
      <c r="T509" s="72"/>
      <c r="U509" s="71">
        <v>71671760</v>
      </c>
      <c r="V509" s="71">
        <v>798</v>
      </c>
      <c r="W509" s="71">
        <v>11</v>
      </c>
      <c r="X509" s="71">
        <v>17299</v>
      </c>
      <c r="Y509" s="71">
        <v>26016</v>
      </c>
      <c r="Z509" s="71">
        <v>25454</v>
      </c>
      <c r="AA509" s="71">
        <v>4536</v>
      </c>
      <c r="AB509" s="71">
        <v>54609</v>
      </c>
      <c r="AC509" s="71">
        <v>0</v>
      </c>
      <c r="AD509" s="71">
        <v>6.1228658324673679</v>
      </c>
      <c r="AE509" s="72"/>
      <c r="AF509" s="71">
        <v>569373568.97696555</v>
      </c>
      <c r="AG509" s="71">
        <v>1324191.5007894014</v>
      </c>
      <c r="AH509" s="71">
        <v>208525.45337483077</v>
      </c>
      <c r="AI509" s="71">
        <v>94885721.118742675</v>
      </c>
      <c r="AJ509" s="71">
        <v>89024559.063561097</v>
      </c>
      <c r="AK509" s="71">
        <v>0</v>
      </c>
      <c r="AL509" s="71">
        <v>0</v>
      </c>
      <c r="AM509" s="71">
        <v>7168189.6492963098</v>
      </c>
      <c r="AN509" s="71">
        <v>0</v>
      </c>
      <c r="AO509" s="71">
        <v>0</v>
      </c>
      <c r="AP509" s="71">
        <v>761984755.76272988</v>
      </c>
      <c r="AQ509" s="72"/>
      <c r="AR509" s="71">
        <v>1076</v>
      </c>
      <c r="AS509" s="71">
        <v>70</v>
      </c>
      <c r="AT509" s="71">
        <v>0</v>
      </c>
      <c r="AU509" s="71">
        <v>0</v>
      </c>
      <c r="AV509" s="71">
        <v>0</v>
      </c>
      <c r="AW509" s="71">
        <v>1</v>
      </c>
      <c r="AX509" s="71"/>
      <c r="AY509" s="72"/>
      <c r="AZ509" s="71">
        <v>4039.100000000004</v>
      </c>
      <c r="BA509" s="71">
        <v>1583.9</v>
      </c>
      <c r="BB509" s="71">
        <v>0</v>
      </c>
      <c r="BC509" s="71">
        <v>0</v>
      </c>
      <c r="BD509" s="71">
        <v>0</v>
      </c>
      <c r="BE509" s="71">
        <v>1100</v>
      </c>
      <c r="BF509" s="71"/>
      <c r="BG509" s="72"/>
      <c r="BH509" s="71">
        <v>0</v>
      </c>
      <c r="BI509" s="71">
        <v>0</v>
      </c>
      <c r="BJ509" s="71">
        <v>75.647000000000006</v>
      </c>
      <c r="BK509" s="71">
        <v>0</v>
      </c>
      <c r="BL509" s="71">
        <v>41.879000000000005</v>
      </c>
      <c r="BM509" s="71">
        <v>0</v>
      </c>
      <c r="BN509" s="72"/>
      <c r="BO509" s="71">
        <v>0</v>
      </c>
      <c r="BP509" s="71">
        <v>0</v>
      </c>
      <c r="BQ509" s="71">
        <v>5</v>
      </c>
      <c r="BR509" s="71">
        <v>0</v>
      </c>
      <c r="BS509" s="71">
        <v>2</v>
      </c>
      <c r="BT509" s="71">
        <v>0</v>
      </c>
      <c r="BU509"/>
      <c r="BV509" s="70">
        <v>80.581999999999994</v>
      </c>
      <c r="BW509" s="70">
        <v>0</v>
      </c>
      <c r="BX509" s="70">
        <v>36.944000000000003</v>
      </c>
      <c r="BY509" s="70">
        <v>0</v>
      </c>
      <c r="BZ509" s="70">
        <v>0</v>
      </c>
      <c r="CA509" s="70">
        <v>0</v>
      </c>
      <c r="CB509" s="70">
        <v>0</v>
      </c>
      <c r="CC509" s="70">
        <v>0</v>
      </c>
      <c r="CD509" s="70">
        <v>0</v>
      </c>
    </row>
    <row r="510" spans="1:82">
      <c r="A510" s="70" t="s">
        <v>2225</v>
      </c>
      <c r="B510" s="70">
        <v>476</v>
      </c>
      <c r="C510" s="70">
        <v>19</v>
      </c>
      <c r="D510" s="70">
        <v>28</v>
      </c>
      <c r="E510" s="70">
        <v>2022</v>
      </c>
      <c r="F510" s="70" t="s">
        <v>161</v>
      </c>
      <c r="G510" s="70" t="s">
        <v>2206</v>
      </c>
      <c r="H510" s="70" t="s">
        <v>2207</v>
      </c>
      <c r="I510" s="148"/>
      <c r="J510" s="71">
        <v>318.2740330482132</v>
      </c>
      <c r="K510" s="71">
        <v>1.6302520952623922</v>
      </c>
      <c r="L510" s="71">
        <v>0.82125535698596663</v>
      </c>
      <c r="M510" s="71">
        <v>57.335630783479374</v>
      </c>
      <c r="N510" s="71">
        <v>61.99259542555798</v>
      </c>
      <c r="O510" s="71">
        <v>36.771174870890164</v>
      </c>
      <c r="P510" s="71">
        <v>21.209070282723179</v>
      </c>
      <c r="Q510" s="71">
        <v>3.2086418960061209</v>
      </c>
      <c r="R510" s="71">
        <v>0</v>
      </c>
      <c r="S510" s="71">
        <v>5.7445055931523772</v>
      </c>
      <c r="T510" s="72"/>
      <c r="U510" s="71">
        <v>74520829</v>
      </c>
      <c r="V510" s="71">
        <v>798</v>
      </c>
      <c r="W510" s="71">
        <v>11</v>
      </c>
      <c r="X510" s="71">
        <v>17299</v>
      </c>
      <c r="Y510" s="71">
        <v>26355</v>
      </c>
      <c r="Z510" s="71">
        <v>25705</v>
      </c>
      <c r="AA510" s="71">
        <v>4634</v>
      </c>
      <c r="AB510" s="71">
        <v>54504</v>
      </c>
      <c r="AC510" s="71">
        <v>0</v>
      </c>
      <c r="AD510" s="71">
        <v>5.7445055931523772</v>
      </c>
      <c r="AE510" s="72"/>
      <c r="AF510" s="71">
        <v>481095290.81045812</v>
      </c>
      <c r="AG510" s="71">
        <v>1338134.0544314107</v>
      </c>
      <c r="AH510" s="71">
        <v>207813.25309175361</v>
      </c>
      <c r="AI510" s="71">
        <v>92300597.446399227</v>
      </c>
      <c r="AJ510" s="71">
        <v>96291111.995653898</v>
      </c>
      <c r="AK510" s="71">
        <v>0</v>
      </c>
      <c r="AL510" s="71">
        <v>0</v>
      </c>
      <c r="AM510" s="71">
        <v>7037954.0543654272</v>
      </c>
      <c r="AN510" s="71">
        <v>0</v>
      </c>
      <c r="AO510" s="71">
        <v>0</v>
      </c>
      <c r="AP510" s="71">
        <v>678270901.61439979</v>
      </c>
      <c r="AQ510" s="72"/>
      <c r="AR510" s="71">
        <v>1147</v>
      </c>
      <c r="AS510" s="71">
        <v>72</v>
      </c>
      <c r="AT510" s="71">
        <v>0</v>
      </c>
      <c r="AU510" s="71">
        <v>0</v>
      </c>
      <c r="AV510" s="71">
        <v>0</v>
      </c>
      <c r="AW510" s="71">
        <v>1</v>
      </c>
      <c r="AX510" s="71"/>
      <c r="AY510" s="72"/>
      <c r="AZ510" s="71">
        <v>4367.5000000000036</v>
      </c>
      <c r="BA510" s="71">
        <v>1871.9999999999998</v>
      </c>
      <c r="BB510" s="71">
        <v>0</v>
      </c>
      <c r="BC510" s="71">
        <v>0</v>
      </c>
      <c r="BD510" s="71">
        <v>0</v>
      </c>
      <c r="BE510" s="71">
        <v>1100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2226</v>
      </c>
      <c r="B511" s="70">
        <v>476</v>
      </c>
      <c r="C511" s="70">
        <v>20</v>
      </c>
      <c r="D511" s="70">
        <v>28</v>
      </c>
      <c r="E511" s="70">
        <v>2023</v>
      </c>
      <c r="F511" s="70" t="s">
        <v>1539</v>
      </c>
      <c r="G511" s="70" t="s">
        <v>2206</v>
      </c>
      <c r="H511" s="70" t="s">
        <v>2207</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1251</v>
      </c>
      <c r="AS511" s="71">
        <v>73</v>
      </c>
      <c r="AT511" s="71">
        <v>0</v>
      </c>
      <c r="AU511" s="71">
        <v>0</v>
      </c>
      <c r="AV511" s="71">
        <v>0</v>
      </c>
      <c r="AW511" s="71">
        <v>1</v>
      </c>
      <c r="AX511" s="71"/>
      <c r="AY511" s="72"/>
      <c r="AZ511" s="71">
        <v>4829.8000000000047</v>
      </c>
      <c r="BA511" s="71">
        <v>1888.7999999999997</v>
      </c>
      <c r="BB511" s="71">
        <v>0</v>
      </c>
      <c r="BC511" s="71">
        <v>0</v>
      </c>
      <c r="BD511" s="71">
        <v>0</v>
      </c>
      <c r="BE511" s="71">
        <v>1100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2227</v>
      </c>
      <c r="B512" s="70">
        <v>476</v>
      </c>
      <c r="C512" s="70">
        <v>21</v>
      </c>
      <c r="D512" s="70">
        <v>28</v>
      </c>
      <c r="E512" s="70">
        <v>2024</v>
      </c>
      <c r="F512" s="70" t="s">
        <v>1554</v>
      </c>
      <c r="G512" s="70" t="s">
        <v>2206</v>
      </c>
      <c r="H512" s="70" t="s">
        <v>2207</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2228</v>
      </c>
      <c r="B513" s="70">
        <v>409</v>
      </c>
      <c r="C513" s="70">
        <v>1</v>
      </c>
      <c r="D513" s="70">
        <v>25</v>
      </c>
      <c r="E513" s="70">
        <v>1990</v>
      </c>
      <c r="F513" s="70" t="s">
        <v>787</v>
      </c>
      <c r="G513" s="70" t="s">
        <v>2229</v>
      </c>
      <c r="H513" s="70" t="s">
        <v>2230</v>
      </c>
      <c r="I513" s="148"/>
      <c r="J513" s="71">
        <v>86.084067834195864</v>
      </c>
      <c r="K513" s="71">
        <v>4.0844571301515114</v>
      </c>
      <c r="L513" s="71">
        <v>8.4862938440707545</v>
      </c>
      <c r="M513" s="71">
        <v>24.592578976012021</v>
      </c>
      <c r="N513" s="71">
        <v>38.561738055131883</v>
      </c>
      <c r="O513" s="71">
        <v>43.815919348278292</v>
      </c>
      <c r="P513" s="71">
        <v>33.701096127347697</v>
      </c>
      <c r="Q513" s="71">
        <v>3.27463716169067</v>
      </c>
      <c r="R513" s="71">
        <v>0</v>
      </c>
      <c r="S513" s="71">
        <v>3.793593618278809</v>
      </c>
      <c r="T513" s="72"/>
      <c r="U513" s="71">
        <v>14233544</v>
      </c>
      <c r="V513" s="71">
        <v>1467</v>
      </c>
      <c r="W513" s="71">
        <v>89</v>
      </c>
      <c r="X513" s="71">
        <v>8428</v>
      </c>
      <c r="Y513" s="71">
        <v>15002</v>
      </c>
      <c r="Z513" s="71">
        <v>18022</v>
      </c>
      <c r="AA513" s="71">
        <v>8183</v>
      </c>
      <c r="AB513" s="71">
        <v>53169</v>
      </c>
      <c r="AC513" s="71">
        <v>0</v>
      </c>
      <c r="AD513" s="71">
        <v>3.793593618278809</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2231</v>
      </c>
      <c r="B514" s="70">
        <v>410</v>
      </c>
      <c r="C514" s="70">
        <v>2</v>
      </c>
      <c r="D514" s="70">
        <v>25</v>
      </c>
      <c r="E514" s="70">
        <v>2005</v>
      </c>
      <c r="F514" s="70" t="s">
        <v>789</v>
      </c>
      <c r="G514" s="70" t="s">
        <v>2229</v>
      </c>
      <c r="H514" s="70" t="s">
        <v>2230</v>
      </c>
      <c r="I514" s="148"/>
      <c r="J514" s="71">
        <v>91.295604734859111</v>
      </c>
      <c r="K514" s="71">
        <v>2.9266374526509069</v>
      </c>
      <c r="L514" s="71">
        <v>4.7868922938182514</v>
      </c>
      <c r="M514" s="71">
        <v>50.348933200735473</v>
      </c>
      <c r="N514" s="71">
        <v>58.307479539933929</v>
      </c>
      <c r="O514" s="71">
        <v>61.937190097068793</v>
      </c>
      <c r="P514" s="71">
        <v>33.651816195765008</v>
      </c>
      <c r="Q514" s="71">
        <v>3.2048210129280599</v>
      </c>
      <c r="R514" s="71">
        <v>0</v>
      </c>
      <c r="S514" s="71">
        <v>0</v>
      </c>
      <c r="T514" s="72"/>
      <c r="U514" s="71">
        <v>13832649</v>
      </c>
      <c r="V514" s="71">
        <v>1240</v>
      </c>
      <c r="W514" s="71">
        <v>64</v>
      </c>
      <c r="X514" s="71">
        <v>9320</v>
      </c>
      <c r="Y514" s="71">
        <v>19564</v>
      </c>
      <c r="Z514" s="71">
        <v>29480</v>
      </c>
      <c r="AA514" s="71">
        <v>6692</v>
      </c>
      <c r="AB514" s="71">
        <v>54398</v>
      </c>
      <c r="AC514" s="71">
        <v>0</v>
      </c>
      <c r="AD514" s="71">
        <v>0</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2232</v>
      </c>
      <c r="B515" s="70">
        <v>411</v>
      </c>
      <c r="C515" s="70">
        <v>3</v>
      </c>
      <c r="D515" s="70">
        <v>25</v>
      </c>
      <c r="E515" s="70">
        <v>2006</v>
      </c>
      <c r="F515" s="70" t="s">
        <v>790</v>
      </c>
      <c r="G515" s="70" t="s">
        <v>2229</v>
      </c>
      <c r="H515" s="70" t="s">
        <v>2230</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2233</v>
      </c>
      <c r="B516" s="70">
        <v>412</v>
      </c>
      <c r="C516" s="70">
        <v>4</v>
      </c>
      <c r="D516" s="70">
        <v>25</v>
      </c>
      <c r="E516" s="70">
        <v>2007</v>
      </c>
      <c r="F516" s="70" t="s">
        <v>791</v>
      </c>
      <c r="G516" s="70" t="s">
        <v>2229</v>
      </c>
      <c r="H516" s="70" t="s">
        <v>2230</v>
      </c>
      <c r="I516" s="148"/>
      <c r="J516" s="71">
        <v>99.201819473953606</v>
      </c>
      <c r="K516" s="71">
        <v>2.6206445622929162</v>
      </c>
      <c r="L516" s="71">
        <v>2.438006800160057</v>
      </c>
      <c r="M516" s="71">
        <v>49.687537692264478</v>
      </c>
      <c r="N516" s="71">
        <v>65.414471738553189</v>
      </c>
      <c r="O516" s="71">
        <v>61.569395492713923</v>
      </c>
      <c r="P516" s="71">
        <v>34.683357579353832</v>
      </c>
      <c r="Q516" s="71">
        <v>3.47973302173525</v>
      </c>
      <c r="R516" s="71">
        <v>0</v>
      </c>
      <c r="S516" s="71">
        <v>0</v>
      </c>
      <c r="T516" s="72"/>
      <c r="U516" s="71">
        <v>15410443</v>
      </c>
      <c r="V516" s="71">
        <v>1139</v>
      </c>
      <c r="W516" s="71">
        <v>31</v>
      </c>
      <c r="X516" s="71">
        <v>11592</v>
      </c>
      <c r="Y516" s="71">
        <v>20753</v>
      </c>
      <c r="Z516" s="71">
        <v>30464</v>
      </c>
      <c r="AA516" s="71">
        <v>6792</v>
      </c>
      <c r="AB516" s="71">
        <v>55941</v>
      </c>
      <c r="AC516" s="71">
        <v>0</v>
      </c>
      <c r="AD516" s="71">
        <v>0</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2234</v>
      </c>
      <c r="B517" s="70">
        <v>413</v>
      </c>
      <c r="C517" s="70">
        <v>5</v>
      </c>
      <c r="D517" s="70">
        <v>25</v>
      </c>
      <c r="E517" s="70">
        <v>2008</v>
      </c>
      <c r="F517" s="70" t="s">
        <v>792</v>
      </c>
      <c r="G517" s="70" t="s">
        <v>2229</v>
      </c>
      <c r="H517" s="70" t="s">
        <v>2230</v>
      </c>
      <c r="I517" s="148"/>
      <c r="J517" s="71">
        <v>88.332671693470743</v>
      </c>
      <c r="K517" s="71">
        <v>2.0910600630333862</v>
      </c>
      <c r="L517" s="71">
        <v>2.205884637684314</v>
      </c>
      <c r="M517" s="71">
        <v>52.422889921342282</v>
      </c>
      <c r="N517" s="71">
        <v>67.470133916661823</v>
      </c>
      <c r="O517" s="71">
        <v>60.186553510647713</v>
      </c>
      <c r="P517" s="71">
        <v>34.633629395937227</v>
      </c>
      <c r="Q517" s="71">
        <v>3.4587968846535602</v>
      </c>
      <c r="R517" s="71">
        <v>0</v>
      </c>
      <c r="S517" s="71">
        <v>0</v>
      </c>
      <c r="T517" s="72"/>
      <c r="U517" s="71">
        <v>15059793</v>
      </c>
      <c r="V517" s="71">
        <v>1139</v>
      </c>
      <c r="W517" s="71">
        <v>31</v>
      </c>
      <c r="X517" s="71">
        <v>11592</v>
      </c>
      <c r="Y517" s="71">
        <v>21322</v>
      </c>
      <c r="Z517" s="71">
        <v>30825</v>
      </c>
      <c r="AA517" s="71">
        <v>6790</v>
      </c>
      <c r="AB517" s="71">
        <v>56519</v>
      </c>
      <c r="AC517" s="71">
        <v>0</v>
      </c>
      <c r="AD517" s="71">
        <v>0</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2235</v>
      </c>
      <c r="B518" s="70">
        <v>414</v>
      </c>
      <c r="C518" s="70">
        <v>6</v>
      </c>
      <c r="D518" s="70">
        <v>25</v>
      </c>
      <c r="E518" s="70">
        <v>2009</v>
      </c>
      <c r="F518" s="70" t="s">
        <v>176</v>
      </c>
      <c r="G518" s="70" t="s">
        <v>2229</v>
      </c>
      <c r="H518" s="70" t="s">
        <v>2230</v>
      </c>
      <c r="I518" s="148"/>
      <c r="J518" s="71">
        <v>83.537767335540622</v>
      </c>
      <c r="K518" s="71">
        <v>2.1312394043796279</v>
      </c>
      <c r="L518" s="71">
        <v>3.8434213862401192</v>
      </c>
      <c r="M518" s="71">
        <v>51.548617452170937</v>
      </c>
      <c r="N518" s="71">
        <v>64.119495717799126</v>
      </c>
      <c r="O518" s="71">
        <v>61.977223071918438</v>
      </c>
      <c r="P518" s="71">
        <v>33.75072757482836</v>
      </c>
      <c r="Q518" s="71">
        <v>3.3267970519774201</v>
      </c>
      <c r="R518" s="71">
        <v>0</v>
      </c>
      <c r="S518" s="71">
        <v>0</v>
      </c>
      <c r="T518" s="72"/>
      <c r="U518" s="71">
        <v>12714529</v>
      </c>
      <c r="V518" s="71">
        <v>1354</v>
      </c>
      <c r="W518" s="71">
        <v>59</v>
      </c>
      <c r="X518" s="71">
        <v>13446</v>
      </c>
      <c r="Y518" s="71">
        <v>21810</v>
      </c>
      <c r="Z518" s="71">
        <v>31331</v>
      </c>
      <c r="AA518" s="71">
        <v>6793</v>
      </c>
      <c r="AB518" s="71">
        <v>57066</v>
      </c>
      <c r="AC518" s="71">
        <v>0</v>
      </c>
      <c r="AD518" s="71">
        <v>0</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998.88900000000001</v>
      </c>
      <c r="BK518" s="71">
        <v>0</v>
      </c>
      <c r="BL518" s="71">
        <v>14.282</v>
      </c>
      <c r="BM518" s="71">
        <v>0</v>
      </c>
      <c r="BN518" s="72"/>
      <c r="BO518" s="71">
        <v>0</v>
      </c>
      <c r="BP518" s="71">
        <v>0</v>
      </c>
      <c r="BQ518" s="71">
        <v>5</v>
      </c>
      <c r="BR518" s="71">
        <v>0</v>
      </c>
      <c r="BS518" s="71">
        <v>2</v>
      </c>
      <c r="BT518" s="71">
        <v>0</v>
      </c>
      <c r="BU518"/>
      <c r="BV518" s="70">
        <v>386.31799999999998</v>
      </c>
      <c r="BW518" s="70">
        <v>81.048000000000002</v>
      </c>
      <c r="BX518" s="70">
        <v>480.80700000000002</v>
      </c>
      <c r="BY518" s="70">
        <v>2.7010000000000001</v>
      </c>
      <c r="BZ518" s="70">
        <v>62.296999999999997</v>
      </c>
      <c r="CA518" s="70">
        <v>0</v>
      </c>
      <c r="CB518" s="70">
        <v>0</v>
      </c>
      <c r="CC518" s="70">
        <v>0</v>
      </c>
      <c r="CD518" s="70">
        <v>0</v>
      </c>
    </row>
    <row r="519" spans="1:82">
      <c r="A519" s="70" t="s">
        <v>2236</v>
      </c>
      <c r="B519" s="70">
        <v>415</v>
      </c>
      <c r="C519" s="70">
        <v>7</v>
      </c>
      <c r="D519" s="70">
        <v>25</v>
      </c>
      <c r="E519" s="70">
        <v>2010</v>
      </c>
      <c r="F519" s="70" t="s">
        <v>177</v>
      </c>
      <c r="G519" s="70" t="s">
        <v>2229</v>
      </c>
      <c r="H519" s="70" t="s">
        <v>2230</v>
      </c>
      <c r="I519" s="148"/>
      <c r="J519" s="71">
        <v>80.82459224674129</v>
      </c>
      <c r="K519" s="71">
        <v>2.2332930136074038</v>
      </c>
      <c r="L519" s="71">
        <v>4.2893300833444226</v>
      </c>
      <c r="M519" s="71">
        <v>52.530239899646851</v>
      </c>
      <c r="N519" s="71">
        <v>71.081554840536569</v>
      </c>
      <c r="O519" s="71">
        <v>62.423025276946689</v>
      </c>
      <c r="P519" s="71">
        <v>34.441942416858701</v>
      </c>
      <c r="Q519" s="71">
        <v>3.4782853756457901</v>
      </c>
      <c r="R519" s="71">
        <v>0</v>
      </c>
      <c r="S519" s="71">
        <v>0</v>
      </c>
      <c r="T519" s="72"/>
      <c r="U519" s="71">
        <v>13279476</v>
      </c>
      <c r="V519" s="71">
        <v>1354</v>
      </c>
      <c r="W519" s="71">
        <v>59</v>
      </c>
      <c r="X519" s="71">
        <v>13446</v>
      </c>
      <c r="Y519" s="71">
        <v>22086</v>
      </c>
      <c r="Z519" s="71">
        <v>31703</v>
      </c>
      <c r="AA519" s="71">
        <v>6759</v>
      </c>
      <c r="AB519" s="71">
        <v>57172</v>
      </c>
      <c r="AC519" s="71">
        <v>0</v>
      </c>
      <c r="AD519" s="71">
        <v>0</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1050.152</v>
      </c>
      <c r="BK519" s="71">
        <v>0</v>
      </c>
      <c r="BL519" s="71">
        <v>14.375999999999999</v>
      </c>
      <c r="BM519" s="71">
        <v>0</v>
      </c>
      <c r="BN519" s="72"/>
      <c r="BO519" s="71">
        <v>0</v>
      </c>
      <c r="BP519" s="71">
        <v>0</v>
      </c>
      <c r="BQ519" s="71">
        <v>6</v>
      </c>
      <c r="BR519" s="71">
        <v>0</v>
      </c>
      <c r="BS519" s="71">
        <v>2</v>
      </c>
      <c r="BT519" s="71">
        <v>0</v>
      </c>
      <c r="BU519"/>
      <c r="BV519" s="70">
        <v>395.07299999999998</v>
      </c>
      <c r="BW519" s="70">
        <v>86.221000000000004</v>
      </c>
      <c r="BX519" s="70">
        <v>513.22400000000005</v>
      </c>
      <c r="BY519" s="70">
        <v>3.31</v>
      </c>
      <c r="BZ519" s="70">
        <v>66.7</v>
      </c>
      <c r="CA519" s="70">
        <v>0</v>
      </c>
      <c r="CB519" s="70">
        <v>0</v>
      </c>
      <c r="CC519" s="70">
        <v>0</v>
      </c>
      <c r="CD519" s="70">
        <v>0</v>
      </c>
    </row>
    <row r="520" spans="1:82">
      <c r="A520" s="70" t="s">
        <v>2237</v>
      </c>
      <c r="B520" s="70">
        <v>416</v>
      </c>
      <c r="C520" s="70">
        <v>8</v>
      </c>
      <c r="D520" s="70">
        <v>25</v>
      </c>
      <c r="E520" s="70">
        <v>2011</v>
      </c>
      <c r="F520" s="70" t="s">
        <v>178</v>
      </c>
      <c r="G520" s="1064" t="s">
        <v>2229</v>
      </c>
      <c r="H520" s="70" t="s">
        <v>2230</v>
      </c>
      <c r="I520" s="148"/>
      <c r="J520" s="71">
        <v>115.471070368645</v>
      </c>
      <c r="K520" s="71">
        <v>3.2478331110956939</v>
      </c>
      <c r="L520" s="71">
        <v>2.4309453062384518</v>
      </c>
      <c r="M520" s="71">
        <v>66.655091498717567</v>
      </c>
      <c r="N520" s="71">
        <v>76.811453398974663</v>
      </c>
      <c r="O520" s="71">
        <v>61.806830856483082</v>
      </c>
      <c r="P520" s="71">
        <v>34.208688344129513</v>
      </c>
      <c r="Q520" s="71">
        <v>4.0086529819078196</v>
      </c>
      <c r="R520" s="71">
        <v>0</v>
      </c>
      <c r="S520" s="71">
        <v>0</v>
      </c>
      <c r="T520" s="72"/>
      <c r="U520" s="71">
        <v>16480252</v>
      </c>
      <c r="V520" s="71">
        <v>1354</v>
      </c>
      <c r="W520" s="71">
        <v>59</v>
      </c>
      <c r="X520" s="71">
        <v>13446</v>
      </c>
      <c r="Y520" s="71">
        <v>22329</v>
      </c>
      <c r="Z520" s="71">
        <v>32072</v>
      </c>
      <c r="AA520" s="71">
        <v>6913</v>
      </c>
      <c r="AB520" s="71">
        <v>57122</v>
      </c>
      <c r="AC520" s="71">
        <v>0</v>
      </c>
      <c r="AD520" s="71">
        <v>0</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1236.893</v>
      </c>
      <c r="BK520" s="71">
        <v>0</v>
      </c>
      <c r="BL520" s="71">
        <v>13.208</v>
      </c>
      <c r="BM520" s="71">
        <v>0</v>
      </c>
      <c r="BN520" s="72"/>
      <c r="BO520" s="71">
        <v>0</v>
      </c>
      <c r="BP520" s="71">
        <v>0</v>
      </c>
      <c r="BQ520" s="71">
        <v>7</v>
      </c>
      <c r="BR520" s="71">
        <v>0</v>
      </c>
      <c r="BS520" s="71">
        <v>2</v>
      </c>
      <c r="BT520" s="71">
        <v>0</v>
      </c>
      <c r="BU520"/>
      <c r="BV520" s="70">
        <v>474.55700000000002</v>
      </c>
      <c r="BW520" s="70">
        <v>79.995000000000005</v>
      </c>
      <c r="BX520" s="70">
        <v>644.79899999999998</v>
      </c>
      <c r="BY520" s="70">
        <v>2.5499999999999998</v>
      </c>
      <c r="BZ520" s="70">
        <v>48.2</v>
      </c>
      <c r="CA520" s="70">
        <v>0</v>
      </c>
      <c r="CB520" s="70">
        <v>0</v>
      </c>
      <c r="CC520" s="70">
        <v>0</v>
      </c>
      <c r="CD520" s="70">
        <v>0</v>
      </c>
    </row>
    <row r="521" spans="1:82">
      <c r="A521" s="70" t="s">
        <v>2238</v>
      </c>
      <c r="B521" s="70">
        <v>417</v>
      </c>
      <c r="C521" s="70">
        <v>9</v>
      </c>
      <c r="D521" s="70">
        <v>25</v>
      </c>
      <c r="E521" s="70">
        <v>2012</v>
      </c>
      <c r="F521" s="70" t="s">
        <v>179</v>
      </c>
      <c r="G521" s="1064" t="s">
        <v>2229</v>
      </c>
      <c r="H521" s="70" t="s">
        <v>2230</v>
      </c>
      <c r="I521" s="148"/>
      <c r="J521" s="71">
        <v>115.73181091826849</v>
      </c>
      <c r="K521" s="71">
        <v>3.167073746751969</v>
      </c>
      <c r="L521" s="71">
        <v>2.4132798421743451</v>
      </c>
      <c r="M521" s="71">
        <v>68.905718130309339</v>
      </c>
      <c r="N521" s="71">
        <v>82.687260813453364</v>
      </c>
      <c r="O521" s="71">
        <v>62.177022665892672</v>
      </c>
      <c r="P521" s="71">
        <v>35.18464690889202</v>
      </c>
      <c r="Q521" s="71">
        <v>4.3937486452215202</v>
      </c>
      <c r="R521" s="71">
        <v>0</v>
      </c>
      <c r="S521" s="71">
        <v>0</v>
      </c>
      <c r="T521" s="72"/>
      <c r="U521" s="71">
        <v>15795009</v>
      </c>
      <c r="V521" s="71">
        <v>1354</v>
      </c>
      <c r="W521" s="71">
        <v>59</v>
      </c>
      <c r="X521" s="71">
        <v>13446</v>
      </c>
      <c r="Y521" s="71">
        <v>22835</v>
      </c>
      <c r="Z521" s="71">
        <v>32520</v>
      </c>
      <c r="AA521" s="71">
        <v>7070</v>
      </c>
      <c r="AB521" s="71">
        <v>57626</v>
      </c>
      <c r="AC521" s="71">
        <v>0</v>
      </c>
      <c r="AD521" s="71">
        <v>0</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1190.9739999999999</v>
      </c>
      <c r="BK521" s="71">
        <v>0</v>
      </c>
      <c r="BL521" s="71">
        <v>14.962</v>
      </c>
      <c r="BM521" s="71">
        <v>0</v>
      </c>
      <c r="BN521" s="72"/>
      <c r="BO521" s="71">
        <v>0</v>
      </c>
      <c r="BP521" s="71">
        <v>0</v>
      </c>
      <c r="BQ521" s="71">
        <v>8</v>
      </c>
      <c r="BR521" s="71">
        <v>0</v>
      </c>
      <c r="BS521" s="71">
        <v>2</v>
      </c>
      <c r="BT521" s="71">
        <v>0</v>
      </c>
      <c r="BU521"/>
      <c r="BV521" s="70">
        <v>462.55900000000003</v>
      </c>
      <c r="BW521" s="70">
        <v>64.567999999999998</v>
      </c>
      <c r="BX521" s="70">
        <v>615.91499999999996</v>
      </c>
      <c r="BY521" s="70">
        <v>0</v>
      </c>
      <c r="BZ521" s="70">
        <v>62.893999999999998</v>
      </c>
      <c r="CA521" s="70">
        <v>0</v>
      </c>
      <c r="CB521" s="70">
        <v>0</v>
      </c>
      <c r="CC521" s="70">
        <v>0</v>
      </c>
      <c r="CD521" s="70">
        <v>0</v>
      </c>
    </row>
    <row r="522" spans="1:82">
      <c r="A522" s="70" t="s">
        <v>2239</v>
      </c>
      <c r="B522" s="70">
        <v>418</v>
      </c>
      <c r="C522" s="70">
        <v>10</v>
      </c>
      <c r="D522" s="70">
        <v>25</v>
      </c>
      <c r="E522" s="70">
        <v>2013</v>
      </c>
      <c r="F522" s="70" t="s">
        <v>180</v>
      </c>
      <c r="G522" s="70" t="s">
        <v>2229</v>
      </c>
      <c r="H522" s="70" t="s">
        <v>2230</v>
      </c>
      <c r="I522" s="148"/>
      <c r="J522" s="71">
        <v>127.2050710975563</v>
      </c>
      <c r="K522" s="71">
        <v>2.7301551847489498</v>
      </c>
      <c r="L522" s="71">
        <v>2.4888703707258002</v>
      </c>
      <c r="M522" s="71">
        <v>66.385082669223365</v>
      </c>
      <c r="N522" s="71">
        <v>83.214405262403574</v>
      </c>
      <c r="O522" s="71">
        <v>60.440196457963403</v>
      </c>
      <c r="P522" s="71">
        <v>36.141457960384841</v>
      </c>
      <c r="Q522" s="71">
        <v>4.4482931678540698</v>
      </c>
      <c r="R522" s="71">
        <v>0</v>
      </c>
      <c r="S522" s="71">
        <v>0</v>
      </c>
      <c r="T522" s="72"/>
      <c r="U522" s="71">
        <v>16065254</v>
      </c>
      <c r="V522" s="71">
        <v>1354</v>
      </c>
      <c r="W522" s="71">
        <v>59</v>
      </c>
      <c r="X522" s="71">
        <v>13446</v>
      </c>
      <c r="Y522" s="71">
        <v>23011</v>
      </c>
      <c r="Z522" s="71">
        <v>33023</v>
      </c>
      <c r="AA522" s="71">
        <v>7235</v>
      </c>
      <c r="AB522" s="71">
        <v>57505</v>
      </c>
      <c r="AC522" s="71">
        <v>0</v>
      </c>
      <c r="AD522" s="71">
        <v>0</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1274.989</v>
      </c>
      <c r="BK522" s="71">
        <v>0</v>
      </c>
      <c r="BL522" s="71">
        <v>19.218</v>
      </c>
      <c r="BM522" s="71">
        <v>0</v>
      </c>
      <c r="BN522" s="72"/>
      <c r="BO522" s="71">
        <v>0</v>
      </c>
      <c r="BP522" s="71">
        <v>0</v>
      </c>
      <c r="BQ522" s="71">
        <v>8</v>
      </c>
      <c r="BR522" s="71">
        <v>0</v>
      </c>
      <c r="BS522" s="71">
        <v>3</v>
      </c>
      <c r="BT522" s="71">
        <v>0</v>
      </c>
      <c r="BU522"/>
      <c r="BV522" s="70">
        <v>481.00099999999998</v>
      </c>
      <c r="BW522" s="70">
        <v>71.472999999999999</v>
      </c>
      <c r="BX522" s="70">
        <v>677.57299999999998</v>
      </c>
      <c r="BY522" s="70">
        <v>2.4049999999999998</v>
      </c>
      <c r="BZ522" s="70">
        <v>61.755000000000003</v>
      </c>
      <c r="CA522" s="70">
        <v>0</v>
      </c>
      <c r="CB522" s="70">
        <v>0</v>
      </c>
      <c r="CC522" s="70">
        <v>0</v>
      </c>
      <c r="CD522" s="70">
        <v>0</v>
      </c>
    </row>
    <row r="523" spans="1:82">
      <c r="A523" s="70" t="s">
        <v>2240</v>
      </c>
      <c r="B523" s="70">
        <v>419</v>
      </c>
      <c r="C523" s="70">
        <v>11</v>
      </c>
      <c r="D523" s="70">
        <v>25</v>
      </c>
      <c r="E523" s="70">
        <v>2014</v>
      </c>
      <c r="F523" s="70" t="s">
        <v>181</v>
      </c>
      <c r="G523" s="70" t="s">
        <v>2229</v>
      </c>
      <c r="H523" s="70" t="s">
        <v>2230</v>
      </c>
      <c r="I523" s="148"/>
      <c r="J523" s="71">
        <v>125.1422395348521</v>
      </c>
      <c r="K523" s="71">
        <v>2.826358000542053</v>
      </c>
      <c r="L523" s="71">
        <v>4.0857258391150282</v>
      </c>
      <c r="M523" s="71">
        <v>71.620002675921782</v>
      </c>
      <c r="N523" s="71">
        <v>73.06420953001323</v>
      </c>
      <c r="O523" s="71">
        <v>57.639681600800472</v>
      </c>
      <c r="P523" s="71">
        <v>35.937652072441075</v>
      </c>
      <c r="Q523" s="71">
        <v>4.2488726817654801</v>
      </c>
      <c r="R523" s="71">
        <v>0</v>
      </c>
      <c r="S523" s="71">
        <v>0</v>
      </c>
      <c r="T523" s="72"/>
      <c r="U523" s="71">
        <v>17562949</v>
      </c>
      <c r="V523" s="71">
        <v>1233</v>
      </c>
      <c r="W523" s="71">
        <v>91</v>
      </c>
      <c r="X523" s="71">
        <v>15889</v>
      </c>
      <c r="Y523" s="71">
        <v>23255</v>
      </c>
      <c r="Z523" s="71">
        <v>33169</v>
      </c>
      <c r="AA523" s="71">
        <v>7157</v>
      </c>
      <c r="AB523" s="71">
        <v>57249</v>
      </c>
      <c r="AC523" s="71">
        <v>0</v>
      </c>
      <c r="AD523" s="71">
        <v>0</v>
      </c>
      <c r="AE523" s="72"/>
      <c r="AF523" s="71"/>
      <c r="AG523" s="71"/>
      <c r="AH523" s="71"/>
      <c r="AI523" s="71"/>
      <c r="AJ523" s="71"/>
      <c r="AK523" s="71"/>
      <c r="AL523" s="71"/>
      <c r="AM523" s="71"/>
      <c r="AN523" s="71"/>
      <c r="AO523" s="71"/>
      <c r="AP523" s="71"/>
      <c r="AQ523" s="72"/>
      <c r="AR523" s="71">
        <v>1341</v>
      </c>
      <c r="AS523" s="71">
        <v>144</v>
      </c>
      <c r="AT523" s="71">
        <v>0</v>
      </c>
      <c r="AU523" s="71">
        <v>0</v>
      </c>
      <c r="AV523" s="71">
        <v>0</v>
      </c>
      <c r="AW523" s="71">
        <v>1</v>
      </c>
      <c r="AX523" s="71"/>
      <c r="AY523" s="72"/>
      <c r="AZ523" s="71">
        <v>4980.6000000000004</v>
      </c>
      <c r="BA523" s="71">
        <v>5630.1</v>
      </c>
      <c r="BB523" s="71">
        <v>0</v>
      </c>
      <c r="BC523" s="71">
        <v>0</v>
      </c>
      <c r="BD523" s="71">
        <v>0</v>
      </c>
      <c r="BE523" s="71">
        <v>18810</v>
      </c>
      <c r="BF523" s="71"/>
      <c r="BG523" s="72"/>
      <c r="BH523" s="71">
        <v>0</v>
      </c>
      <c r="BI523" s="71">
        <v>0</v>
      </c>
      <c r="BJ523" s="71">
        <v>1249.905</v>
      </c>
      <c r="BK523" s="71">
        <v>0</v>
      </c>
      <c r="BL523" s="71">
        <v>19.378999999999998</v>
      </c>
      <c r="BM523" s="71">
        <v>0</v>
      </c>
      <c r="BN523" s="72"/>
      <c r="BO523" s="71">
        <v>0</v>
      </c>
      <c r="BP523" s="71">
        <v>0</v>
      </c>
      <c r="BQ523" s="71">
        <v>7</v>
      </c>
      <c r="BR523" s="71">
        <v>0</v>
      </c>
      <c r="BS523" s="71">
        <v>3</v>
      </c>
      <c r="BT523" s="71">
        <v>0</v>
      </c>
      <c r="BU523"/>
      <c r="BV523" s="70">
        <v>459.80500000000001</v>
      </c>
      <c r="BW523" s="70">
        <v>83.421999999999997</v>
      </c>
      <c r="BX523" s="70">
        <v>665.29</v>
      </c>
      <c r="BY523" s="70">
        <v>2.149</v>
      </c>
      <c r="BZ523" s="70">
        <v>58.618000000000002</v>
      </c>
      <c r="CA523" s="70">
        <v>0</v>
      </c>
      <c r="CB523" s="70">
        <v>0</v>
      </c>
      <c r="CC523" s="70">
        <v>0</v>
      </c>
      <c r="CD523" s="70">
        <v>0</v>
      </c>
    </row>
    <row r="524" spans="1:82">
      <c r="A524" s="70" t="s">
        <v>2241</v>
      </c>
      <c r="B524" s="70">
        <v>420</v>
      </c>
      <c r="C524" s="70">
        <v>12</v>
      </c>
      <c r="D524" s="70">
        <v>25</v>
      </c>
      <c r="E524" s="70">
        <v>2015</v>
      </c>
      <c r="F524" s="70" t="s">
        <v>182</v>
      </c>
      <c r="G524" s="70" t="s">
        <v>2229</v>
      </c>
      <c r="H524" s="70" t="s">
        <v>2230</v>
      </c>
      <c r="I524" s="148"/>
      <c r="J524" s="71">
        <v>113.7625664346531</v>
      </c>
      <c r="K524" s="71">
        <v>2.6995337595720041</v>
      </c>
      <c r="L524" s="71">
        <v>4.5046624112710996</v>
      </c>
      <c r="M524" s="71">
        <v>75.051365925925282</v>
      </c>
      <c r="N524" s="71">
        <v>72.924723631645392</v>
      </c>
      <c r="O524" s="71">
        <v>57.29507177059044</v>
      </c>
      <c r="P524" s="71">
        <v>36.986180046641202</v>
      </c>
      <c r="Q524" s="71">
        <v>4.1423714695753899</v>
      </c>
      <c r="R524" s="71">
        <v>0</v>
      </c>
      <c r="S524" s="71">
        <v>0</v>
      </c>
      <c r="T524" s="72"/>
      <c r="U524" s="71">
        <v>17145475</v>
      </c>
      <c r="V524" s="71">
        <v>1233</v>
      </c>
      <c r="W524" s="71">
        <v>91</v>
      </c>
      <c r="X524" s="71">
        <v>15889</v>
      </c>
      <c r="Y524" s="71">
        <v>23433</v>
      </c>
      <c r="Z524" s="71">
        <v>33288</v>
      </c>
      <c r="AA524" s="71">
        <v>7360</v>
      </c>
      <c r="AB524" s="71">
        <v>57015</v>
      </c>
      <c r="AC524" s="71">
        <v>0</v>
      </c>
      <c r="AD524" s="71">
        <v>0</v>
      </c>
      <c r="AE524" s="72"/>
      <c r="AF524" s="71">
        <v>129840467.8555411</v>
      </c>
      <c r="AG524" s="71">
        <v>2229426.5354818008</v>
      </c>
      <c r="AH524" s="71">
        <v>948810.60617371858</v>
      </c>
      <c r="AI524" s="71">
        <v>112358414.0946947</v>
      </c>
      <c r="AJ524" s="71">
        <v>110268280.44521169</v>
      </c>
      <c r="AK524" s="71">
        <v>0</v>
      </c>
      <c r="AL524" s="71">
        <v>0</v>
      </c>
      <c r="AM524" s="71">
        <v>7813666.581070316</v>
      </c>
      <c r="AN524" s="71">
        <v>0</v>
      </c>
      <c r="AO524" s="71">
        <v>0</v>
      </c>
      <c r="AP524" s="71">
        <v>363459066.1181733</v>
      </c>
      <c r="AQ524" s="72"/>
      <c r="AR524" s="71">
        <v>1462</v>
      </c>
      <c r="AS524" s="71">
        <v>203</v>
      </c>
      <c r="AT524" s="71">
        <v>0</v>
      </c>
      <c r="AU524" s="71">
        <v>0</v>
      </c>
      <c r="AV524" s="71">
        <v>0</v>
      </c>
      <c r="AW524" s="71">
        <v>1</v>
      </c>
      <c r="AX524" s="71"/>
      <c r="AY524" s="72"/>
      <c r="AZ524" s="71">
        <v>5538.1</v>
      </c>
      <c r="BA524" s="71">
        <v>10794.3</v>
      </c>
      <c r="BB524" s="71">
        <v>0</v>
      </c>
      <c r="BC524" s="71">
        <v>0</v>
      </c>
      <c r="BD524" s="71">
        <v>0</v>
      </c>
      <c r="BE524" s="71">
        <v>18810</v>
      </c>
      <c r="BF524" s="71"/>
      <c r="BG524" s="72"/>
      <c r="BH524" s="71">
        <v>0</v>
      </c>
      <c r="BI524" s="71">
        <v>0</v>
      </c>
      <c r="BJ524" s="71">
        <v>1160.9449999999999</v>
      </c>
      <c r="BK524" s="71">
        <v>0</v>
      </c>
      <c r="BL524" s="71">
        <v>19.338000000000001</v>
      </c>
      <c r="BM524" s="71">
        <v>0</v>
      </c>
      <c r="BN524" s="72"/>
      <c r="BO524" s="71">
        <v>0</v>
      </c>
      <c r="BP524" s="71">
        <v>0</v>
      </c>
      <c r="BQ524" s="71">
        <v>7</v>
      </c>
      <c r="BR524" s="71">
        <v>0</v>
      </c>
      <c r="BS524" s="71">
        <v>3</v>
      </c>
      <c r="BT524" s="71">
        <v>0</v>
      </c>
      <c r="BU524"/>
      <c r="BV524" s="70">
        <v>432.464</v>
      </c>
      <c r="BW524" s="70">
        <v>83.635000000000005</v>
      </c>
      <c r="BX524" s="70">
        <v>603.952</v>
      </c>
      <c r="BY524" s="70">
        <v>2.0750000000000002</v>
      </c>
      <c r="BZ524" s="70">
        <v>58.156999999999996</v>
      </c>
      <c r="CA524" s="70">
        <v>0</v>
      </c>
      <c r="CB524" s="70">
        <v>0</v>
      </c>
      <c r="CC524" s="70">
        <v>0</v>
      </c>
      <c r="CD524" s="70">
        <v>0</v>
      </c>
    </row>
    <row r="525" spans="1:82">
      <c r="A525" s="70" t="s">
        <v>2242</v>
      </c>
      <c r="B525" s="70">
        <v>421</v>
      </c>
      <c r="C525" s="70">
        <v>13</v>
      </c>
      <c r="D525" s="70">
        <v>25</v>
      </c>
      <c r="E525" s="70">
        <v>2016</v>
      </c>
      <c r="F525" s="70" t="s">
        <v>155</v>
      </c>
      <c r="G525" s="70" t="s">
        <v>2229</v>
      </c>
      <c r="H525" s="70" t="s">
        <v>2230</v>
      </c>
      <c r="I525" s="148"/>
      <c r="J525" s="71">
        <v>123.35101833096279</v>
      </c>
      <c r="K525" s="71">
        <v>2.696268059164213</v>
      </c>
      <c r="L525" s="71">
        <v>5.2779802211425366</v>
      </c>
      <c r="M525" s="71">
        <v>65.682304602421254</v>
      </c>
      <c r="N525" s="71">
        <v>64.439232823631173</v>
      </c>
      <c r="O525" s="71">
        <v>57.774211712291482</v>
      </c>
      <c r="P525" s="71">
        <v>36.678491880224357</v>
      </c>
      <c r="Q525" s="71">
        <v>3.9977727763839241</v>
      </c>
      <c r="R525" s="71">
        <v>0</v>
      </c>
      <c r="S525" s="71">
        <v>0</v>
      </c>
      <c r="T525" s="72"/>
      <c r="U525" s="71">
        <v>19435838</v>
      </c>
      <c r="V525" s="71">
        <v>1233</v>
      </c>
      <c r="W525" s="71">
        <v>91</v>
      </c>
      <c r="X525" s="71">
        <v>15889</v>
      </c>
      <c r="Y525" s="71">
        <v>23541</v>
      </c>
      <c r="Z525" s="71">
        <v>33979</v>
      </c>
      <c r="AA525" s="71">
        <v>7549</v>
      </c>
      <c r="AB525" s="71">
        <v>56600</v>
      </c>
      <c r="AC525" s="71">
        <v>0</v>
      </c>
      <c r="AD525" s="71">
        <v>0</v>
      </c>
      <c r="AE525" s="72"/>
      <c r="AF525" s="71">
        <v>143457526.02427179</v>
      </c>
      <c r="AG525" s="71">
        <v>2143222.76893658</v>
      </c>
      <c r="AH525" s="71">
        <v>826121.31721957808</v>
      </c>
      <c r="AI525" s="71">
        <v>104947735.9538229</v>
      </c>
      <c r="AJ525" s="71">
        <v>94439355.58296822</v>
      </c>
      <c r="AK525" s="71">
        <v>0</v>
      </c>
      <c r="AL525" s="71">
        <v>0</v>
      </c>
      <c r="AM525" s="71">
        <v>7762818.8386685662</v>
      </c>
      <c r="AN525" s="71">
        <v>0</v>
      </c>
      <c r="AO525" s="71">
        <v>0</v>
      </c>
      <c r="AP525" s="71">
        <v>353576780.48588765</v>
      </c>
      <c r="AQ525" s="72"/>
      <c r="AR525" s="71">
        <v>1549</v>
      </c>
      <c r="AS525" s="71">
        <v>239</v>
      </c>
      <c r="AT525" s="71">
        <v>0</v>
      </c>
      <c r="AU525" s="71">
        <v>0</v>
      </c>
      <c r="AV525" s="71">
        <v>0</v>
      </c>
      <c r="AW525" s="71">
        <v>1</v>
      </c>
      <c r="AX525" s="71"/>
      <c r="AY525" s="72"/>
      <c r="AZ525" s="71">
        <v>5945.4</v>
      </c>
      <c r="BA525" s="71">
        <v>13854</v>
      </c>
      <c r="BB525" s="71">
        <v>0</v>
      </c>
      <c r="BC525" s="71">
        <v>0</v>
      </c>
      <c r="BD525" s="71">
        <v>0</v>
      </c>
      <c r="BE525" s="71">
        <v>18810</v>
      </c>
      <c r="BF525" s="71"/>
      <c r="BG525" s="72"/>
      <c r="BH525" s="71">
        <v>0</v>
      </c>
      <c r="BI525" s="71">
        <v>0</v>
      </c>
      <c r="BJ525" s="71">
        <v>1172.203</v>
      </c>
      <c r="BK525" s="71">
        <v>0</v>
      </c>
      <c r="BL525" s="71">
        <v>18.088000000000001</v>
      </c>
      <c r="BM525" s="71">
        <v>0</v>
      </c>
      <c r="BN525" s="72"/>
      <c r="BO525" s="71">
        <v>0</v>
      </c>
      <c r="BP525" s="71">
        <v>0</v>
      </c>
      <c r="BQ525" s="71">
        <v>7</v>
      </c>
      <c r="BR525" s="71">
        <v>0</v>
      </c>
      <c r="BS525" s="71">
        <v>3</v>
      </c>
      <c r="BT525" s="71">
        <v>0</v>
      </c>
      <c r="BU525"/>
      <c r="BV525" s="70">
        <v>439.07299999999998</v>
      </c>
      <c r="BW525" s="70">
        <v>79.034000000000006</v>
      </c>
      <c r="BX525" s="70">
        <v>624.02499999999998</v>
      </c>
      <c r="BY525" s="70">
        <v>1.3660000000000001</v>
      </c>
      <c r="BZ525" s="70">
        <v>46.792999999999999</v>
      </c>
      <c r="CA525" s="70">
        <v>0</v>
      </c>
      <c r="CB525" s="70">
        <v>0</v>
      </c>
      <c r="CC525" s="70">
        <v>0</v>
      </c>
      <c r="CD525" s="70">
        <v>0</v>
      </c>
    </row>
    <row r="526" spans="1:82">
      <c r="A526" s="70" t="s">
        <v>2243</v>
      </c>
      <c r="B526" s="70">
        <v>422</v>
      </c>
      <c r="C526" s="70">
        <v>14</v>
      </c>
      <c r="D526" s="70">
        <v>25</v>
      </c>
      <c r="E526" s="70">
        <v>2017</v>
      </c>
      <c r="F526" s="70" t="s">
        <v>156</v>
      </c>
      <c r="G526" s="70" t="s">
        <v>2229</v>
      </c>
      <c r="H526" s="70" t="s">
        <v>2230</v>
      </c>
      <c r="I526" s="148"/>
      <c r="J526" s="71">
        <v>123.2961973108654</v>
      </c>
      <c r="K526" s="71">
        <v>2.8085863174723533</v>
      </c>
      <c r="L526" s="71">
        <v>4.6175121724338988</v>
      </c>
      <c r="M526" s="71">
        <v>63.353464976949248</v>
      </c>
      <c r="N526" s="71">
        <v>70.597289240652913</v>
      </c>
      <c r="O526" s="71">
        <v>57.323203053916075</v>
      </c>
      <c r="P526" s="71">
        <v>36.4171790695857</v>
      </c>
      <c r="Q526" s="71">
        <v>3.8481765479568102</v>
      </c>
      <c r="R526" s="71">
        <v>0</v>
      </c>
      <c r="S526" s="71">
        <v>0</v>
      </c>
      <c r="T526" s="72"/>
      <c r="U526" s="71">
        <v>21116991</v>
      </c>
      <c r="V526" s="71">
        <v>1233</v>
      </c>
      <c r="W526" s="71">
        <v>91</v>
      </c>
      <c r="X526" s="71">
        <v>15889</v>
      </c>
      <c r="Y526" s="71">
        <v>23835</v>
      </c>
      <c r="Z526" s="71">
        <v>34273</v>
      </c>
      <c r="AA526" s="71">
        <v>7543</v>
      </c>
      <c r="AB526" s="71">
        <v>56340</v>
      </c>
      <c r="AC526" s="71">
        <v>0</v>
      </c>
      <c r="AD526" s="71">
        <v>0</v>
      </c>
      <c r="AE526" s="72"/>
      <c r="AF526" s="71">
        <v>146901401.27253059</v>
      </c>
      <c r="AG526" s="71">
        <v>2223826.662374645</v>
      </c>
      <c r="AH526" s="71">
        <v>987413.21223022358</v>
      </c>
      <c r="AI526" s="71">
        <v>105192834.8124738</v>
      </c>
      <c r="AJ526" s="71">
        <v>103906766.5809958</v>
      </c>
      <c r="AK526" s="71">
        <v>0</v>
      </c>
      <c r="AL526" s="71">
        <v>0</v>
      </c>
      <c r="AM526" s="71">
        <v>7739250.141763675</v>
      </c>
      <c r="AN526" s="71">
        <v>0</v>
      </c>
      <c r="AO526" s="71">
        <v>0</v>
      </c>
      <c r="AP526" s="71">
        <v>366951492.68236876</v>
      </c>
      <c r="AQ526" s="72"/>
      <c r="AR526" s="71">
        <v>1640</v>
      </c>
      <c r="AS526" s="71">
        <v>259</v>
      </c>
      <c r="AT526" s="71">
        <v>0</v>
      </c>
      <c r="AU526" s="71">
        <v>0</v>
      </c>
      <c r="AV526" s="71">
        <v>0</v>
      </c>
      <c r="AW526" s="71">
        <v>1</v>
      </c>
      <c r="AX526" s="71"/>
      <c r="AY526" s="72"/>
      <c r="AZ526" s="71">
        <v>6370</v>
      </c>
      <c r="BA526" s="71">
        <v>15175.7</v>
      </c>
      <c r="BB526" s="71">
        <v>0</v>
      </c>
      <c r="BC526" s="71">
        <v>0</v>
      </c>
      <c r="BD526" s="71">
        <v>0</v>
      </c>
      <c r="BE526" s="71">
        <v>18810</v>
      </c>
      <c r="BF526" s="71"/>
      <c r="BG526" s="72"/>
      <c r="BH526" s="71">
        <v>0</v>
      </c>
      <c r="BI526" s="71">
        <v>0</v>
      </c>
      <c r="BJ526" s="71">
        <v>1196.796</v>
      </c>
      <c r="BK526" s="71">
        <v>0</v>
      </c>
      <c r="BL526" s="71">
        <v>20.887999999999998</v>
      </c>
      <c r="BM526" s="71">
        <v>0</v>
      </c>
      <c r="BN526" s="72"/>
      <c r="BO526" s="71">
        <v>0</v>
      </c>
      <c r="BP526" s="71">
        <v>0</v>
      </c>
      <c r="BQ526" s="71">
        <v>7</v>
      </c>
      <c r="BR526" s="71">
        <v>0</v>
      </c>
      <c r="BS526" s="71">
        <v>3</v>
      </c>
      <c r="BT526" s="71">
        <v>0</v>
      </c>
      <c r="BU526"/>
      <c r="BV526" s="70">
        <v>425.90899999999999</v>
      </c>
      <c r="BW526" s="70">
        <v>90.896000000000001</v>
      </c>
      <c r="BX526" s="70">
        <v>647.80600000000004</v>
      </c>
      <c r="BY526" s="70">
        <v>2.645</v>
      </c>
      <c r="BZ526" s="70">
        <v>50.427999999999997</v>
      </c>
      <c r="CA526" s="70">
        <v>0</v>
      </c>
      <c r="CB526" s="70">
        <v>0</v>
      </c>
      <c r="CC526" s="70">
        <v>0</v>
      </c>
      <c r="CD526" s="70">
        <v>0</v>
      </c>
    </row>
    <row r="527" spans="1:82">
      <c r="A527" s="70" t="s">
        <v>2244</v>
      </c>
      <c r="B527" s="70">
        <v>423</v>
      </c>
      <c r="C527" s="70">
        <v>15</v>
      </c>
      <c r="D527" s="70">
        <v>25</v>
      </c>
      <c r="E527" s="70">
        <v>2018</v>
      </c>
      <c r="F527" s="70" t="s">
        <v>183</v>
      </c>
      <c r="G527" s="70" t="s">
        <v>2229</v>
      </c>
      <c r="H527" s="70" t="s">
        <v>2230</v>
      </c>
      <c r="I527" s="148"/>
      <c r="J527" s="71">
        <v>121.95035267203596</v>
      </c>
      <c r="K527" s="71">
        <v>2.6407843519568668</v>
      </c>
      <c r="L527" s="71">
        <v>4.3257640311420902</v>
      </c>
      <c r="M527" s="71">
        <v>62.635905228036002</v>
      </c>
      <c r="N527" s="71">
        <v>67.09261616620384</v>
      </c>
      <c r="O527" s="71">
        <v>56.2462251731829</v>
      </c>
      <c r="P527" s="71">
        <v>36.652159471308693</v>
      </c>
      <c r="Q527" s="71">
        <v>3.5535098042942401</v>
      </c>
      <c r="R527" s="71">
        <v>0</v>
      </c>
      <c r="S527" s="71">
        <v>0</v>
      </c>
      <c r="T527" s="72"/>
      <c r="U527" s="71">
        <v>22222523</v>
      </c>
      <c r="V527" s="71">
        <v>1233</v>
      </c>
      <c r="W527" s="71">
        <v>91</v>
      </c>
      <c r="X527" s="71">
        <v>15889</v>
      </c>
      <c r="Y527" s="71">
        <v>24040</v>
      </c>
      <c r="Z527" s="71">
        <v>34273</v>
      </c>
      <c r="AA527" s="71">
        <v>7668</v>
      </c>
      <c r="AB527" s="71">
        <v>56066</v>
      </c>
      <c r="AC527" s="71">
        <v>0</v>
      </c>
      <c r="AD527" s="71">
        <v>0</v>
      </c>
      <c r="AE527" s="72"/>
      <c r="AF527" s="71">
        <v>147920578.70125189</v>
      </c>
      <c r="AG527" s="71">
        <v>2008248.073858714</v>
      </c>
      <c r="AH527" s="71">
        <v>942413.12492836802</v>
      </c>
      <c r="AI527" s="71">
        <v>102507986.0730329</v>
      </c>
      <c r="AJ527" s="71">
        <v>105326005.7572042</v>
      </c>
      <c r="AK527" s="71">
        <v>0</v>
      </c>
      <c r="AL527" s="71">
        <v>0</v>
      </c>
      <c r="AM527" s="71">
        <v>7717547.173159305</v>
      </c>
      <c r="AN527" s="71">
        <v>0</v>
      </c>
      <c r="AO527" s="71">
        <v>0</v>
      </c>
      <c r="AP527" s="71">
        <v>366422778.90343541</v>
      </c>
      <c r="AQ527" s="72"/>
      <c r="AR527" s="71">
        <v>1711</v>
      </c>
      <c r="AS527" s="71">
        <v>278</v>
      </c>
      <c r="AT527" s="71">
        <v>0</v>
      </c>
      <c r="AU527" s="71">
        <v>0</v>
      </c>
      <c r="AV527" s="71">
        <v>0</v>
      </c>
      <c r="AW527" s="71">
        <v>1</v>
      </c>
      <c r="AX527" s="71"/>
      <c r="AY527" s="72"/>
      <c r="AZ527" s="71">
        <v>6716.9</v>
      </c>
      <c r="BA527" s="71">
        <v>16045.1</v>
      </c>
      <c r="BB527" s="71">
        <v>0</v>
      </c>
      <c r="BC527" s="71">
        <v>0</v>
      </c>
      <c r="BD527" s="71">
        <v>0</v>
      </c>
      <c r="BE527" s="71">
        <v>16721.099999999999</v>
      </c>
      <c r="BF527" s="71"/>
      <c r="BG527" s="72"/>
      <c r="BH527" s="71">
        <v>0</v>
      </c>
      <c r="BI527" s="71">
        <v>0</v>
      </c>
      <c r="BJ527" s="71">
        <v>1242.29</v>
      </c>
      <c r="BK527" s="71">
        <v>0</v>
      </c>
      <c r="BL527" s="71">
        <v>22.347999999999999</v>
      </c>
      <c r="BM527" s="71">
        <v>0</v>
      </c>
      <c r="BN527" s="72"/>
      <c r="BO527" s="71">
        <v>0</v>
      </c>
      <c r="BP527" s="71">
        <v>0</v>
      </c>
      <c r="BQ527" s="71">
        <v>7</v>
      </c>
      <c r="BR527" s="71">
        <v>0</v>
      </c>
      <c r="BS527" s="71">
        <v>3</v>
      </c>
      <c r="BT527" s="71">
        <v>0</v>
      </c>
      <c r="BU527"/>
      <c r="BV527" s="70">
        <v>435.74799999999999</v>
      </c>
      <c r="BW527" s="70">
        <v>86.656999999999996</v>
      </c>
      <c r="BX527" s="70">
        <v>686.923</v>
      </c>
      <c r="BY527" s="70">
        <v>2.8090000000000002</v>
      </c>
      <c r="BZ527" s="70">
        <v>52.500999999999998</v>
      </c>
      <c r="CA527" s="70">
        <v>0</v>
      </c>
      <c r="CB527" s="70">
        <v>0</v>
      </c>
      <c r="CC527" s="70">
        <v>0</v>
      </c>
      <c r="CD527" s="70">
        <v>0</v>
      </c>
    </row>
    <row r="528" spans="1:82">
      <c r="A528" s="70" t="s">
        <v>2245</v>
      </c>
      <c r="B528" s="70">
        <v>424</v>
      </c>
      <c r="C528" s="70">
        <v>16</v>
      </c>
      <c r="D528" s="70">
        <v>25</v>
      </c>
      <c r="E528" s="70">
        <v>2019</v>
      </c>
      <c r="F528" s="70" t="s">
        <v>158</v>
      </c>
      <c r="G528" s="70" t="s">
        <v>2229</v>
      </c>
      <c r="H528" s="70" t="s">
        <v>2230</v>
      </c>
      <c r="I528" s="148"/>
      <c r="J528" s="71">
        <v>113.85550729624809</v>
      </c>
      <c r="K528" s="71">
        <v>2.331380300129958</v>
      </c>
      <c r="L528" s="71">
        <v>4.3621785673450173</v>
      </c>
      <c r="M528" s="71">
        <v>59.306995948925312</v>
      </c>
      <c r="N528" s="71">
        <v>58.65810027045088</v>
      </c>
      <c r="O528" s="71">
        <v>54.943000042428459</v>
      </c>
      <c r="P528" s="71">
        <v>36.899676827407653</v>
      </c>
      <c r="Q528" s="71">
        <v>3.43701238772119</v>
      </c>
      <c r="R528" s="71">
        <v>0</v>
      </c>
      <c r="S528" s="71">
        <v>0</v>
      </c>
      <c r="T528" s="72"/>
      <c r="U528" s="71">
        <v>21683471</v>
      </c>
      <c r="V528" s="71">
        <v>1233</v>
      </c>
      <c r="W528" s="71">
        <v>91</v>
      </c>
      <c r="X528" s="71">
        <v>15889</v>
      </c>
      <c r="Y528" s="71">
        <v>24177</v>
      </c>
      <c r="Z528" s="71">
        <v>34398</v>
      </c>
      <c r="AA528" s="71">
        <v>7662</v>
      </c>
      <c r="AB528" s="71">
        <v>55696</v>
      </c>
      <c r="AC528" s="71">
        <v>0</v>
      </c>
      <c r="AD528" s="71">
        <v>0</v>
      </c>
      <c r="AE528" s="72"/>
      <c r="AF528" s="71">
        <v>141177488.1672596</v>
      </c>
      <c r="AG528" s="71">
        <v>1875364.448307541</v>
      </c>
      <c r="AH528" s="71">
        <v>999251.65058771416</v>
      </c>
      <c r="AI528" s="71">
        <v>101108284.1717952</v>
      </c>
      <c r="AJ528" s="71">
        <v>93153642.911038637</v>
      </c>
      <c r="AK528" s="71">
        <v>0</v>
      </c>
      <c r="AL528" s="71">
        <v>0</v>
      </c>
      <c r="AM528" s="71">
        <v>7585375.9207364805</v>
      </c>
      <c r="AN528" s="71">
        <v>0</v>
      </c>
      <c r="AO528" s="71">
        <v>0</v>
      </c>
      <c r="AP528" s="71">
        <v>345899407.2697252</v>
      </c>
      <c r="AQ528" s="72"/>
      <c r="AR528" s="71">
        <v>1771</v>
      </c>
      <c r="AS528" s="71">
        <v>292</v>
      </c>
      <c r="AT528" s="71">
        <v>0</v>
      </c>
      <c r="AU528" s="71">
        <v>0</v>
      </c>
      <c r="AV528" s="71">
        <v>0</v>
      </c>
      <c r="AW528" s="71">
        <v>1</v>
      </c>
      <c r="AX528" s="71"/>
      <c r="AY528" s="72"/>
      <c r="AZ528" s="71">
        <v>6982.2000000000025</v>
      </c>
      <c r="BA528" s="71">
        <v>17045.299999999988</v>
      </c>
      <c r="BB528" s="71">
        <v>0</v>
      </c>
      <c r="BC528" s="71">
        <v>0</v>
      </c>
      <c r="BD528" s="71">
        <v>0</v>
      </c>
      <c r="BE528" s="71">
        <v>16721.099999999999</v>
      </c>
      <c r="BF528" s="71"/>
      <c r="BG528" s="72"/>
      <c r="BH528" s="71">
        <v>0</v>
      </c>
      <c r="BI528" s="71">
        <v>0</v>
      </c>
      <c r="BJ528" s="71">
        <v>1204.1400000000001</v>
      </c>
      <c r="BK528" s="71">
        <v>0</v>
      </c>
      <c r="BL528" s="71">
        <v>22.931999999999999</v>
      </c>
      <c r="BM528" s="71">
        <v>0</v>
      </c>
      <c r="BN528" s="72"/>
      <c r="BO528" s="71">
        <v>0</v>
      </c>
      <c r="BP528" s="71">
        <v>0</v>
      </c>
      <c r="BQ528" s="71">
        <v>7</v>
      </c>
      <c r="BR528" s="71">
        <v>0</v>
      </c>
      <c r="BS528" s="71">
        <v>3</v>
      </c>
      <c r="BT528" s="71">
        <v>0</v>
      </c>
      <c r="BU528"/>
      <c r="BV528" s="70">
        <v>422.464</v>
      </c>
      <c r="BW528" s="70">
        <v>89.659000000000006</v>
      </c>
      <c r="BX528" s="70">
        <v>658.53700000000003</v>
      </c>
      <c r="BY528" s="70">
        <v>2.7450000000000001</v>
      </c>
      <c r="BZ528" s="70">
        <v>53.667000000000002</v>
      </c>
      <c r="CA528" s="70">
        <v>0</v>
      </c>
      <c r="CB528" s="70">
        <v>0</v>
      </c>
      <c r="CC528" s="70">
        <v>0</v>
      </c>
      <c r="CD528" s="70">
        <v>0</v>
      </c>
    </row>
    <row r="529" spans="1:82">
      <c r="A529" s="70" t="s">
        <v>2246</v>
      </c>
      <c r="B529" s="70">
        <v>425</v>
      </c>
      <c r="C529" s="70">
        <v>17</v>
      </c>
      <c r="D529" s="70">
        <v>25</v>
      </c>
      <c r="E529" s="70">
        <v>2020</v>
      </c>
      <c r="F529" s="70" t="s">
        <v>159</v>
      </c>
      <c r="G529" s="70" t="s">
        <v>2229</v>
      </c>
      <c r="H529" s="70" t="s">
        <v>2230</v>
      </c>
      <c r="I529" s="148"/>
      <c r="J529" s="71">
        <v>106.3904997233152</v>
      </c>
      <c r="K529" s="71">
        <v>2.3588303746717521</v>
      </c>
      <c r="L529" s="71">
        <v>4.7976550370276945</v>
      </c>
      <c r="M529" s="71">
        <v>58.077427756634201</v>
      </c>
      <c r="N529" s="71">
        <v>61.466155842709945</v>
      </c>
      <c r="O529" s="71">
        <v>48.045473196525712</v>
      </c>
      <c r="P529" s="71">
        <v>35.114936593355985</v>
      </c>
      <c r="Q529" s="71">
        <v>3.2601742396198699</v>
      </c>
      <c r="R529" s="71">
        <v>0</v>
      </c>
      <c r="S529" s="71">
        <v>0</v>
      </c>
      <c r="T529" s="72"/>
      <c r="U529" s="71">
        <v>19047182</v>
      </c>
      <c r="V529" s="71">
        <v>1139</v>
      </c>
      <c r="W529" s="71">
        <v>102</v>
      </c>
      <c r="X529" s="71">
        <v>17173</v>
      </c>
      <c r="Y529" s="71">
        <v>24328</v>
      </c>
      <c r="Z529" s="71">
        <v>34332</v>
      </c>
      <c r="AA529" s="71">
        <v>7750</v>
      </c>
      <c r="AB529" s="71">
        <v>55294</v>
      </c>
      <c r="AC529" s="71">
        <v>0</v>
      </c>
      <c r="AD529" s="71">
        <v>0</v>
      </c>
      <c r="AE529" s="72"/>
      <c r="AF529" s="71">
        <v>133491502.11649971</v>
      </c>
      <c r="AG529" s="71">
        <v>1799035.3512147488</v>
      </c>
      <c r="AH529" s="71">
        <v>1131423.601532565</v>
      </c>
      <c r="AI529" s="71">
        <v>99160433.075429827</v>
      </c>
      <c r="AJ529" s="71">
        <v>105771296.09594031</v>
      </c>
      <c r="AK529" s="71"/>
      <c r="AL529" s="71"/>
      <c r="AM529" s="71">
        <v>7216481.3291530916</v>
      </c>
      <c r="AN529" s="71"/>
      <c r="AO529" s="71"/>
      <c r="AP529" s="71">
        <v>348570171.56977028</v>
      </c>
      <c r="AQ529" s="72"/>
      <c r="AR529" s="71">
        <v>1827</v>
      </c>
      <c r="AS529" s="71">
        <v>302</v>
      </c>
      <c r="AT529" s="71">
        <v>0</v>
      </c>
      <c r="AU529" s="71">
        <v>0</v>
      </c>
      <c r="AV529" s="71">
        <v>0</v>
      </c>
      <c r="AW529" s="71">
        <v>1</v>
      </c>
      <c r="AX529" s="71"/>
      <c r="AY529" s="72"/>
      <c r="AZ529" s="71">
        <v>7295.4000000000051</v>
      </c>
      <c r="BA529" s="71">
        <v>17562.900000000001</v>
      </c>
      <c r="BB529" s="71">
        <v>0</v>
      </c>
      <c r="BC529" s="71">
        <v>0</v>
      </c>
      <c r="BD529" s="71">
        <v>0</v>
      </c>
      <c r="BE529" s="71">
        <v>16890</v>
      </c>
      <c r="BF529" s="71"/>
      <c r="BG529" s="72"/>
      <c r="BH529" s="71">
        <v>0</v>
      </c>
      <c r="BI529" s="71">
        <v>0</v>
      </c>
      <c r="BJ529" s="71">
        <v>1228.2570000000001</v>
      </c>
      <c r="BK529" s="71">
        <v>0</v>
      </c>
      <c r="BL529" s="71">
        <v>21.32</v>
      </c>
      <c r="BM529" s="71">
        <v>0</v>
      </c>
      <c r="BN529" s="72"/>
      <c r="BO529" s="71">
        <v>0</v>
      </c>
      <c r="BP529" s="71">
        <v>0</v>
      </c>
      <c r="BQ529" s="71">
        <v>8</v>
      </c>
      <c r="BR529" s="71">
        <v>0</v>
      </c>
      <c r="BS529" s="71">
        <v>3</v>
      </c>
      <c r="BT529" s="71">
        <v>0</v>
      </c>
      <c r="BU529"/>
      <c r="BV529" s="70">
        <v>435.2</v>
      </c>
      <c r="BW529" s="70">
        <v>90.2</v>
      </c>
      <c r="BX529" s="70">
        <v>664.91200000000003</v>
      </c>
      <c r="BY529" s="70">
        <v>2.4260000000000002</v>
      </c>
      <c r="BZ529" s="70">
        <v>56.838999999999999</v>
      </c>
      <c r="CA529" s="70">
        <v>0</v>
      </c>
      <c r="CB529" s="70">
        <v>0</v>
      </c>
      <c r="CC529" s="70">
        <v>0</v>
      </c>
      <c r="CD529" s="70">
        <v>0</v>
      </c>
    </row>
    <row r="530" spans="1:82">
      <c r="A530" s="70" t="s">
        <v>2247</v>
      </c>
      <c r="B530" s="70">
        <v>425</v>
      </c>
      <c r="C530" s="70">
        <v>18</v>
      </c>
      <c r="D530" s="70">
        <v>25</v>
      </c>
      <c r="E530" s="70">
        <v>2021</v>
      </c>
      <c r="F530" s="70" t="s">
        <v>160</v>
      </c>
      <c r="G530" s="70" t="s">
        <v>2229</v>
      </c>
      <c r="H530" s="70" t="s">
        <v>2230</v>
      </c>
      <c r="I530" s="148"/>
      <c r="J530" s="71">
        <v>97.486466395359798</v>
      </c>
      <c r="K530" s="71">
        <v>2.6264185177443267</v>
      </c>
      <c r="L530" s="71">
        <v>4.4111519121033869</v>
      </c>
      <c r="M530" s="71">
        <v>65.832072026180086</v>
      </c>
      <c r="N530" s="71">
        <v>60.740275451596446</v>
      </c>
      <c r="O530" s="71">
        <v>47.138902347150172</v>
      </c>
      <c r="P530" s="71">
        <v>36.248203842599608</v>
      </c>
      <c r="Q530" s="71">
        <v>3.2026496149641601</v>
      </c>
      <c r="R530" s="71">
        <v>0</v>
      </c>
      <c r="S530" s="71">
        <v>0</v>
      </c>
      <c r="T530" s="72"/>
      <c r="U530" s="71">
        <v>20162792</v>
      </c>
      <c r="V530" s="71">
        <v>1139</v>
      </c>
      <c r="W530" s="71">
        <v>102</v>
      </c>
      <c r="X530" s="71">
        <v>17173</v>
      </c>
      <c r="Y530" s="71">
        <v>24379</v>
      </c>
      <c r="Z530" s="71">
        <v>34683</v>
      </c>
      <c r="AA530" s="71">
        <v>7801</v>
      </c>
      <c r="AB530" s="71">
        <v>54852</v>
      </c>
      <c r="AC530" s="71">
        <v>0</v>
      </c>
      <c r="AD530" s="71">
        <v>0</v>
      </c>
      <c r="AE530" s="72"/>
      <c r="AF530" s="71">
        <v>123201540.24358922</v>
      </c>
      <c r="AG530" s="71">
        <v>2025015.0343637804</v>
      </c>
      <c r="AH530" s="71">
        <v>996300.94437778194</v>
      </c>
      <c r="AI530" s="71">
        <v>111036860.07766938</v>
      </c>
      <c r="AJ530" s="71">
        <v>93049724.536810666</v>
      </c>
      <c r="AK530" s="71">
        <v>0</v>
      </c>
      <c r="AL530" s="71">
        <v>0</v>
      </c>
      <c r="AM530" s="71">
        <v>7200086.7740336061</v>
      </c>
      <c r="AN530" s="71">
        <v>0</v>
      </c>
      <c r="AO530" s="71">
        <v>0</v>
      </c>
      <c r="AP530" s="71">
        <v>337509527.61084443</v>
      </c>
      <c r="AQ530" s="72"/>
      <c r="AR530" s="71">
        <v>1888</v>
      </c>
      <c r="AS530" s="71">
        <v>310</v>
      </c>
      <c r="AT530" s="71">
        <v>0</v>
      </c>
      <c r="AU530" s="71">
        <v>0</v>
      </c>
      <c r="AV530" s="71">
        <v>0</v>
      </c>
      <c r="AW530" s="71">
        <v>1</v>
      </c>
      <c r="AX530" s="71"/>
      <c r="AY530" s="72"/>
      <c r="AZ530" s="71">
        <v>7654.4000000000005</v>
      </c>
      <c r="BA530" s="71">
        <v>18833.599999999999</v>
      </c>
      <c r="BB530" s="71">
        <v>0</v>
      </c>
      <c r="BC530" s="71">
        <v>0</v>
      </c>
      <c r="BD530" s="71">
        <v>0</v>
      </c>
      <c r="BE530" s="71">
        <v>16890</v>
      </c>
      <c r="BF530" s="71"/>
      <c r="BG530" s="72"/>
      <c r="BH530" s="71">
        <v>0</v>
      </c>
      <c r="BI530" s="71">
        <v>0</v>
      </c>
      <c r="BJ530" s="71">
        <v>1113.3879999999999</v>
      </c>
      <c r="BK530" s="71">
        <v>0</v>
      </c>
      <c r="BL530" s="71">
        <v>20.935000000000002</v>
      </c>
      <c r="BM530" s="71">
        <v>0</v>
      </c>
      <c r="BN530" s="72"/>
      <c r="BO530" s="71">
        <v>0</v>
      </c>
      <c r="BP530" s="71">
        <v>0</v>
      </c>
      <c r="BQ530" s="71">
        <v>8</v>
      </c>
      <c r="BR530" s="71">
        <v>0</v>
      </c>
      <c r="BS530" s="71">
        <v>3</v>
      </c>
      <c r="BT530" s="71">
        <v>0</v>
      </c>
      <c r="BU530"/>
      <c r="BV530" s="70">
        <v>359.40800000000002</v>
      </c>
      <c r="BW530" s="70">
        <v>135.29499999999999</v>
      </c>
      <c r="BX530" s="70">
        <v>634.85900000000004</v>
      </c>
      <c r="BY530" s="70">
        <v>0</v>
      </c>
      <c r="BZ530" s="70">
        <v>4.7610000000000001</v>
      </c>
      <c r="CA530" s="70">
        <v>0</v>
      </c>
      <c r="CB530" s="70">
        <v>0</v>
      </c>
      <c r="CC530" s="70">
        <v>0</v>
      </c>
      <c r="CD530" s="70">
        <v>0</v>
      </c>
    </row>
    <row r="531" spans="1:82">
      <c r="A531" s="70" t="s">
        <v>2248</v>
      </c>
      <c r="B531" s="70">
        <v>425</v>
      </c>
      <c r="C531" s="70">
        <v>19</v>
      </c>
      <c r="D531" s="70">
        <v>25</v>
      </c>
      <c r="E531" s="70">
        <v>2022</v>
      </c>
      <c r="F531" s="70" t="s">
        <v>161</v>
      </c>
      <c r="G531" s="70" t="s">
        <v>2229</v>
      </c>
      <c r="H531" s="70" t="s">
        <v>2230</v>
      </c>
      <c r="I531" s="148"/>
      <c r="J531" s="71">
        <v>97.699534014392356</v>
      </c>
      <c r="K531" s="71">
        <v>2.5359272386728415</v>
      </c>
      <c r="L531" s="71">
        <v>3.6289040921576126</v>
      </c>
      <c r="M531" s="71">
        <v>63.408416601821969</v>
      </c>
      <c r="N531" s="71">
        <v>62.174987722756256</v>
      </c>
      <c r="O531" s="71">
        <v>49.795938426597424</v>
      </c>
      <c r="P531" s="71">
        <v>36.628439679031857</v>
      </c>
      <c r="Q531" s="71">
        <v>3.215176448524407</v>
      </c>
      <c r="R531" s="71">
        <v>0</v>
      </c>
      <c r="S531" s="71">
        <v>0</v>
      </c>
      <c r="T531" s="72"/>
      <c r="U531" s="71">
        <v>21755225</v>
      </c>
      <c r="V531" s="71">
        <v>1139</v>
      </c>
      <c r="W531" s="71">
        <v>102</v>
      </c>
      <c r="X531" s="71">
        <v>17173</v>
      </c>
      <c r="Y531" s="71">
        <v>24653</v>
      </c>
      <c r="Z531" s="71">
        <v>34810</v>
      </c>
      <c r="AA531" s="71">
        <v>8003</v>
      </c>
      <c r="AB531" s="71">
        <v>54615</v>
      </c>
      <c r="AC531" s="71">
        <v>0</v>
      </c>
      <c r="AD531" s="71">
        <v>0</v>
      </c>
      <c r="AE531" s="72"/>
      <c r="AF531" s="71">
        <v>120927017.44221029</v>
      </c>
      <c r="AG531" s="71">
        <v>2030830.3366669866</v>
      </c>
      <c r="AH531" s="71">
        <v>986185.1993394146</v>
      </c>
      <c r="AI531" s="71">
        <v>105019375.39077027</v>
      </c>
      <c r="AJ531" s="71">
        <v>103433222.72200844</v>
      </c>
      <c r="AK531" s="71">
        <v>0</v>
      </c>
      <c r="AL531" s="71">
        <v>0</v>
      </c>
      <c r="AM531" s="71">
        <v>7052287.1840446163</v>
      </c>
      <c r="AN531" s="71">
        <v>0</v>
      </c>
      <c r="AO531" s="71">
        <v>0</v>
      </c>
      <c r="AP531" s="71">
        <v>339448918.27504003</v>
      </c>
      <c r="AQ531" s="72"/>
      <c r="AR531" s="71">
        <v>1970</v>
      </c>
      <c r="AS531" s="71">
        <v>313</v>
      </c>
      <c r="AT531" s="71">
        <v>0</v>
      </c>
      <c r="AU531" s="71">
        <v>0</v>
      </c>
      <c r="AV531" s="71">
        <v>0</v>
      </c>
      <c r="AW531" s="71">
        <v>0</v>
      </c>
      <c r="AX531" s="71"/>
      <c r="AY531" s="72"/>
      <c r="AZ531" s="71">
        <v>8172.7999999999929</v>
      </c>
      <c r="BA531" s="71">
        <v>18942.2</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2249</v>
      </c>
      <c r="B532" s="70">
        <v>425</v>
      </c>
      <c r="C532" s="70">
        <v>20</v>
      </c>
      <c r="D532" s="70">
        <v>25</v>
      </c>
      <c r="E532" s="70">
        <v>2023</v>
      </c>
      <c r="F532" s="70" t="s">
        <v>1539</v>
      </c>
      <c r="G532" s="70" t="s">
        <v>2229</v>
      </c>
      <c r="H532" s="70" t="s">
        <v>2230</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2047</v>
      </c>
      <c r="AS532" s="71">
        <v>314</v>
      </c>
      <c r="AT532" s="71">
        <v>0</v>
      </c>
      <c r="AU532" s="71">
        <v>0</v>
      </c>
      <c r="AV532" s="71">
        <v>0</v>
      </c>
      <c r="AW532" s="71">
        <v>0</v>
      </c>
      <c r="AX532" s="71"/>
      <c r="AY532" s="72"/>
      <c r="AZ532" s="71">
        <v>8657.099999999984</v>
      </c>
      <c r="BA532" s="71">
        <v>18991.7</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2250</v>
      </c>
      <c r="B533" s="70">
        <v>425</v>
      </c>
      <c r="C533" s="70">
        <v>21</v>
      </c>
      <c r="D533" s="70">
        <v>25</v>
      </c>
      <c r="E533" s="70">
        <v>2024</v>
      </c>
      <c r="F533" s="70" t="s">
        <v>1554</v>
      </c>
      <c r="G533" s="70" t="s">
        <v>2229</v>
      </c>
      <c r="H533" s="70" t="s">
        <v>2230</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2251</v>
      </c>
      <c r="B534" s="70">
        <v>69</v>
      </c>
      <c r="C534" s="70">
        <v>1</v>
      </c>
      <c r="D534" s="70">
        <v>5</v>
      </c>
      <c r="E534" s="70">
        <v>1990</v>
      </c>
      <c r="F534" s="70" t="s">
        <v>787</v>
      </c>
      <c r="G534" s="70" t="s">
        <v>2252</v>
      </c>
      <c r="H534" s="70" t="s">
        <v>2253</v>
      </c>
      <c r="I534" s="148"/>
      <c r="J534" s="71">
        <v>376.35025708018441</v>
      </c>
      <c r="K534" s="71">
        <v>4.1000017642647189</v>
      </c>
      <c r="L534" s="71">
        <v>3.8034209505171321</v>
      </c>
      <c r="M534" s="71">
        <v>26.000053631165201</v>
      </c>
      <c r="N534" s="71">
        <v>40.688262462867058</v>
      </c>
      <c r="O534" s="71">
        <v>39.150357855139568</v>
      </c>
      <c r="P534" s="71">
        <v>40.381186304368107</v>
      </c>
      <c r="Q534" s="71">
        <v>2.8388318511502599</v>
      </c>
      <c r="R534" s="71">
        <v>0</v>
      </c>
      <c r="S534" s="71">
        <v>2.4044104325386471</v>
      </c>
      <c r="T534" s="72"/>
      <c r="U534" s="71">
        <v>51326728</v>
      </c>
      <c r="V534" s="71">
        <v>1437</v>
      </c>
      <c r="W534" s="71">
        <v>41</v>
      </c>
      <c r="X534" s="71">
        <v>10173</v>
      </c>
      <c r="Y534" s="71">
        <v>13772</v>
      </c>
      <c r="Z534" s="71">
        <v>16103</v>
      </c>
      <c r="AA534" s="71">
        <v>9805</v>
      </c>
      <c r="AB534" s="71">
        <v>46093</v>
      </c>
      <c r="AC534" s="71">
        <v>0</v>
      </c>
      <c r="AD534" s="71">
        <v>2.4044104325386471</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2254</v>
      </c>
      <c r="B535" s="70">
        <v>70</v>
      </c>
      <c r="C535" s="70">
        <v>2</v>
      </c>
      <c r="D535" s="70">
        <v>5</v>
      </c>
      <c r="E535" s="70">
        <v>2005</v>
      </c>
      <c r="F535" s="70" t="s">
        <v>789</v>
      </c>
      <c r="G535" s="70" t="s">
        <v>2252</v>
      </c>
      <c r="H535" s="70" t="s">
        <v>2253</v>
      </c>
      <c r="I535" s="148"/>
      <c r="J535" s="71">
        <v>291.58967999359692</v>
      </c>
      <c r="K535" s="71">
        <v>3.092962327864698</v>
      </c>
      <c r="L535" s="71">
        <v>6.0232924819030629</v>
      </c>
      <c r="M535" s="71">
        <v>54.940472777934417</v>
      </c>
      <c r="N535" s="71">
        <v>67.502743902613773</v>
      </c>
      <c r="O535" s="71">
        <v>70.906317116213515</v>
      </c>
      <c r="P535" s="71">
        <v>44.976366415858067</v>
      </c>
      <c r="Q535" s="71">
        <v>3.1335936037470198</v>
      </c>
      <c r="R535" s="71">
        <v>0</v>
      </c>
      <c r="S535" s="71">
        <v>5.4509594542402553</v>
      </c>
      <c r="T535" s="72"/>
      <c r="U535" s="71">
        <v>44285157</v>
      </c>
      <c r="V535" s="71">
        <v>1474</v>
      </c>
      <c r="W535" s="71">
        <v>72</v>
      </c>
      <c r="X535" s="71">
        <v>11220</v>
      </c>
      <c r="Y535" s="71">
        <v>19308</v>
      </c>
      <c r="Z535" s="71">
        <v>33749</v>
      </c>
      <c r="AA535" s="71">
        <v>8944</v>
      </c>
      <c r="AB535" s="71">
        <v>53189</v>
      </c>
      <c r="AC535" s="71">
        <v>0</v>
      </c>
      <c r="AD535" s="71">
        <v>5.4509594542402553</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2255</v>
      </c>
      <c r="B536" s="70">
        <v>71</v>
      </c>
      <c r="C536" s="70">
        <v>3</v>
      </c>
      <c r="D536" s="70">
        <v>5</v>
      </c>
      <c r="E536" s="70">
        <v>2006</v>
      </c>
      <c r="F536" s="70" t="s">
        <v>790</v>
      </c>
      <c r="G536" s="70" t="s">
        <v>2252</v>
      </c>
      <c r="H536" s="70" t="s">
        <v>2253</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2256</v>
      </c>
      <c r="B537" s="70">
        <v>72</v>
      </c>
      <c r="C537" s="70">
        <v>4</v>
      </c>
      <c r="D537" s="70">
        <v>5</v>
      </c>
      <c r="E537" s="70">
        <v>2007</v>
      </c>
      <c r="F537" s="70" t="s">
        <v>791</v>
      </c>
      <c r="G537" s="70" t="s">
        <v>2252</v>
      </c>
      <c r="H537" s="70" t="s">
        <v>2253</v>
      </c>
      <c r="I537" s="148"/>
      <c r="J537" s="71">
        <v>329.21996146669181</v>
      </c>
      <c r="K537" s="71">
        <v>2.8599637841899499</v>
      </c>
      <c r="L537" s="71">
        <v>6.6463054603873903</v>
      </c>
      <c r="M537" s="71">
        <v>57.926318526910613</v>
      </c>
      <c r="N537" s="71">
        <v>68.324327942432831</v>
      </c>
      <c r="O537" s="71">
        <v>69.014959207103288</v>
      </c>
      <c r="P537" s="71">
        <v>46.014684209004329</v>
      </c>
      <c r="Q537" s="71">
        <v>3.29144264693335</v>
      </c>
      <c r="R537" s="71">
        <v>0</v>
      </c>
      <c r="S537" s="71">
        <v>7.0902555386513102</v>
      </c>
      <c r="T537" s="72"/>
      <c r="U537" s="71">
        <v>53644097</v>
      </c>
      <c r="V537" s="71">
        <v>1306</v>
      </c>
      <c r="W537" s="71">
        <v>75</v>
      </c>
      <c r="X537" s="71">
        <v>13896</v>
      </c>
      <c r="Y537" s="71">
        <v>19832</v>
      </c>
      <c r="Z537" s="71">
        <v>34148</v>
      </c>
      <c r="AA537" s="71">
        <v>9011</v>
      </c>
      <c r="AB537" s="71">
        <v>52914</v>
      </c>
      <c r="AC537" s="71">
        <v>0</v>
      </c>
      <c r="AD537" s="71">
        <v>7.0902555386513102</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2257</v>
      </c>
      <c r="B538" s="70">
        <v>73</v>
      </c>
      <c r="C538" s="70">
        <v>5</v>
      </c>
      <c r="D538" s="70">
        <v>5</v>
      </c>
      <c r="E538" s="70">
        <v>2008</v>
      </c>
      <c r="F538" s="70" t="s">
        <v>792</v>
      </c>
      <c r="G538" s="70" t="s">
        <v>2252</v>
      </c>
      <c r="H538" s="70" t="s">
        <v>2253</v>
      </c>
      <c r="I538" s="148"/>
      <c r="J538" s="71">
        <v>273.56232825997517</v>
      </c>
      <c r="K538" s="71">
        <v>2.1436862249895658</v>
      </c>
      <c r="L538" s="71">
        <v>5.7030159306860471</v>
      </c>
      <c r="M538" s="71">
        <v>60.774009257324678</v>
      </c>
      <c r="N538" s="71">
        <v>68.465461333140624</v>
      </c>
      <c r="O538" s="71">
        <v>67.139491614505516</v>
      </c>
      <c r="P538" s="71">
        <v>43.462909585092952</v>
      </c>
      <c r="Q538" s="71">
        <v>3.2372635114083499</v>
      </c>
      <c r="R538" s="71">
        <v>0</v>
      </c>
      <c r="S538" s="71">
        <v>5.4017196397461449</v>
      </c>
      <c r="T538" s="72"/>
      <c r="U538" s="71">
        <v>52261549</v>
      </c>
      <c r="V538" s="71">
        <v>1306</v>
      </c>
      <c r="W538" s="71">
        <v>75</v>
      </c>
      <c r="X538" s="71">
        <v>13896</v>
      </c>
      <c r="Y538" s="71">
        <v>20037</v>
      </c>
      <c r="Z538" s="71">
        <v>34386</v>
      </c>
      <c r="AA538" s="71">
        <v>8521</v>
      </c>
      <c r="AB538" s="71">
        <v>52899</v>
      </c>
      <c r="AC538" s="71">
        <v>0</v>
      </c>
      <c r="AD538" s="71">
        <v>5.4017196397461449</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2258</v>
      </c>
      <c r="B539" s="70">
        <v>74</v>
      </c>
      <c r="C539" s="70">
        <v>6</v>
      </c>
      <c r="D539" s="70">
        <v>5</v>
      </c>
      <c r="E539" s="70">
        <v>2009</v>
      </c>
      <c r="F539" s="70" t="s">
        <v>176</v>
      </c>
      <c r="G539" s="1064" t="s">
        <v>2252</v>
      </c>
      <c r="H539" s="70" t="s">
        <v>2253</v>
      </c>
      <c r="I539" s="148"/>
      <c r="J539" s="71">
        <v>212.40799893643279</v>
      </c>
      <c r="K539" s="71">
        <v>1.713872420947167</v>
      </c>
      <c r="L539" s="71">
        <v>14.711209788717801</v>
      </c>
      <c r="M539" s="71">
        <v>55.83098079105757</v>
      </c>
      <c r="N539" s="71">
        <v>57.462481376875907</v>
      </c>
      <c r="O539" s="71">
        <v>68.491250571067127</v>
      </c>
      <c r="P539" s="71">
        <v>41.198444435518439</v>
      </c>
      <c r="Q539" s="71">
        <v>3.0835804729137002</v>
      </c>
      <c r="R539" s="71">
        <v>0</v>
      </c>
      <c r="S539" s="71">
        <v>5.2277103430272458</v>
      </c>
      <c r="T539" s="72"/>
      <c r="U539" s="71">
        <v>38218621</v>
      </c>
      <c r="V539" s="71">
        <v>1153</v>
      </c>
      <c r="W539" s="71">
        <v>263</v>
      </c>
      <c r="X539" s="71">
        <v>15764</v>
      </c>
      <c r="Y539" s="71">
        <v>20225</v>
      </c>
      <c r="Z539" s="71">
        <v>34624</v>
      </c>
      <c r="AA539" s="71">
        <v>8292</v>
      </c>
      <c r="AB539" s="71">
        <v>52894</v>
      </c>
      <c r="AC539" s="71">
        <v>0</v>
      </c>
      <c r="AD539" s="71">
        <v>5.2277103430272458</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324.74</v>
      </c>
      <c r="BK539" s="71">
        <v>0</v>
      </c>
      <c r="BL539" s="71">
        <v>0</v>
      </c>
      <c r="BM539" s="71">
        <v>0</v>
      </c>
      <c r="BN539" s="72"/>
      <c r="BO539" s="71">
        <v>0</v>
      </c>
      <c r="BP539" s="71">
        <v>0</v>
      </c>
      <c r="BQ539" s="71">
        <v>22</v>
      </c>
      <c r="BR539" s="71">
        <v>0</v>
      </c>
      <c r="BS539" s="71">
        <v>0</v>
      </c>
      <c r="BT539" s="71">
        <v>0</v>
      </c>
      <c r="BU539"/>
      <c r="BV539" s="70">
        <v>324.74</v>
      </c>
      <c r="BW539" s="70">
        <v>0</v>
      </c>
      <c r="BX539" s="70">
        <v>0</v>
      </c>
      <c r="BY539" s="70">
        <v>0</v>
      </c>
      <c r="BZ539" s="70">
        <v>0</v>
      </c>
      <c r="CA539" s="70">
        <v>0</v>
      </c>
      <c r="CB539" s="70">
        <v>0</v>
      </c>
      <c r="CC539" s="70">
        <v>0</v>
      </c>
      <c r="CD539" s="70">
        <v>0</v>
      </c>
    </row>
    <row r="540" spans="1:82">
      <c r="A540" s="70" t="s">
        <v>2259</v>
      </c>
      <c r="B540" s="70">
        <v>75</v>
      </c>
      <c r="C540" s="70">
        <v>7</v>
      </c>
      <c r="D540" s="70">
        <v>5</v>
      </c>
      <c r="E540" s="70">
        <v>2010</v>
      </c>
      <c r="F540" s="70" t="s">
        <v>177</v>
      </c>
      <c r="G540" s="1064" t="s">
        <v>2252</v>
      </c>
      <c r="H540" s="70" t="s">
        <v>2253</v>
      </c>
      <c r="I540" s="148"/>
      <c r="J540" s="71">
        <v>235.9261155001029</v>
      </c>
      <c r="K540" s="71">
        <v>1.948606578452226</v>
      </c>
      <c r="L540" s="71">
        <v>14.085342262002021</v>
      </c>
      <c r="M540" s="71">
        <v>60.314425336851002</v>
      </c>
      <c r="N540" s="71">
        <v>65.457257455191851</v>
      </c>
      <c r="O540" s="71">
        <v>68.74152788281117</v>
      </c>
      <c r="P540" s="71">
        <v>41.652380132475663</v>
      </c>
      <c r="Q540" s="71">
        <v>3.2189288627307602</v>
      </c>
      <c r="R540" s="71">
        <v>0</v>
      </c>
      <c r="S540" s="71">
        <v>5.9376007229146444</v>
      </c>
      <c r="T540" s="72"/>
      <c r="U540" s="71">
        <v>43453636</v>
      </c>
      <c r="V540" s="71">
        <v>1153</v>
      </c>
      <c r="W540" s="71">
        <v>263</v>
      </c>
      <c r="X540" s="71">
        <v>15764</v>
      </c>
      <c r="Y540" s="71">
        <v>20399</v>
      </c>
      <c r="Z540" s="71">
        <v>34912</v>
      </c>
      <c r="AA540" s="71">
        <v>8174</v>
      </c>
      <c r="AB540" s="71">
        <v>52909</v>
      </c>
      <c r="AC540" s="71">
        <v>0</v>
      </c>
      <c r="AD540" s="71">
        <v>5.9376007229146444</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347.267</v>
      </c>
      <c r="BK540" s="71">
        <v>0</v>
      </c>
      <c r="BL540" s="71">
        <v>0</v>
      </c>
      <c r="BM540" s="71">
        <v>0</v>
      </c>
      <c r="BN540" s="72"/>
      <c r="BO540" s="71">
        <v>0</v>
      </c>
      <c r="BP540" s="71">
        <v>0</v>
      </c>
      <c r="BQ540" s="71">
        <v>22</v>
      </c>
      <c r="BR540" s="71">
        <v>0</v>
      </c>
      <c r="BS540" s="71">
        <v>0</v>
      </c>
      <c r="BT540" s="71">
        <v>0</v>
      </c>
      <c r="BU540"/>
      <c r="BV540" s="70">
        <v>328.49799999999999</v>
      </c>
      <c r="BW540" s="70">
        <v>0</v>
      </c>
      <c r="BX540" s="70">
        <v>18.768999999999998</v>
      </c>
      <c r="BY540" s="70">
        <v>0</v>
      </c>
      <c r="BZ540" s="70">
        <v>0</v>
      </c>
      <c r="CA540" s="70">
        <v>0</v>
      </c>
      <c r="CB540" s="70">
        <v>0</v>
      </c>
      <c r="CC540" s="70">
        <v>0</v>
      </c>
      <c r="CD540" s="70">
        <v>0</v>
      </c>
    </row>
    <row r="541" spans="1:82">
      <c r="A541" s="70" t="s">
        <v>2260</v>
      </c>
      <c r="B541" s="70">
        <v>76</v>
      </c>
      <c r="C541" s="70">
        <v>8</v>
      </c>
      <c r="D541" s="70">
        <v>5</v>
      </c>
      <c r="E541" s="70">
        <v>2011</v>
      </c>
      <c r="F541" s="70" t="s">
        <v>178</v>
      </c>
      <c r="G541" s="70" t="s">
        <v>2252</v>
      </c>
      <c r="H541" s="70" t="s">
        <v>2253</v>
      </c>
      <c r="I541" s="148"/>
      <c r="J541" s="71">
        <v>333.14379359241269</v>
      </c>
      <c r="K541" s="71">
        <v>2.7463166387686089</v>
      </c>
      <c r="L541" s="71">
        <v>11.30523634723373</v>
      </c>
      <c r="M541" s="71">
        <v>76.290388391474636</v>
      </c>
      <c r="N541" s="71">
        <v>72.76415718434032</v>
      </c>
      <c r="O541" s="71">
        <v>68.166351367408296</v>
      </c>
      <c r="P541" s="71">
        <v>39.414465884708747</v>
      </c>
      <c r="Q541" s="71">
        <v>3.7009266535988399</v>
      </c>
      <c r="R541" s="71">
        <v>0</v>
      </c>
      <c r="S541" s="71">
        <v>3.6397497565046089</v>
      </c>
      <c r="T541" s="72"/>
      <c r="U541" s="71">
        <v>50036837</v>
      </c>
      <c r="V541" s="71">
        <v>1153</v>
      </c>
      <c r="W541" s="71">
        <v>263</v>
      </c>
      <c r="X541" s="71">
        <v>15764</v>
      </c>
      <c r="Y541" s="71">
        <v>20600</v>
      </c>
      <c r="Z541" s="71">
        <v>35372</v>
      </c>
      <c r="AA541" s="71">
        <v>7965</v>
      </c>
      <c r="AB541" s="71">
        <v>52737</v>
      </c>
      <c r="AC541" s="71">
        <v>0</v>
      </c>
      <c r="AD541" s="71">
        <v>3.6397497565046089</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385.83199999999999</v>
      </c>
      <c r="BK541" s="71">
        <v>0</v>
      </c>
      <c r="BL541" s="71">
        <v>0</v>
      </c>
      <c r="BM541" s="71">
        <v>0</v>
      </c>
      <c r="BN541" s="72"/>
      <c r="BO541" s="71">
        <v>0</v>
      </c>
      <c r="BP541" s="71">
        <v>0</v>
      </c>
      <c r="BQ541" s="71">
        <v>23</v>
      </c>
      <c r="BR541" s="71">
        <v>0</v>
      </c>
      <c r="BS541" s="71">
        <v>0</v>
      </c>
      <c r="BT541" s="71">
        <v>0</v>
      </c>
      <c r="BU541"/>
      <c r="BV541" s="70">
        <v>351.21199999999999</v>
      </c>
      <c r="BW541" s="70">
        <v>19.367000000000001</v>
      </c>
      <c r="BX541" s="70">
        <v>15.253</v>
      </c>
      <c r="BY541" s="70">
        <v>0</v>
      </c>
      <c r="BZ541" s="70">
        <v>0</v>
      </c>
      <c r="CA541" s="70">
        <v>0</v>
      </c>
      <c r="CB541" s="70">
        <v>0</v>
      </c>
      <c r="CC541" s="70">
        <v>0</v>
      </c>
      <c r="CD541" s="70">
        <v>0</v>
      </c>
    </row>
    <row r="542" spans="1:82">
      <c r="A542" s="70" t="s">
        <v>2261</v>
      </c>
      <c r="B542" s="70">
        <v>77</v>
      </c>
      <c r="C542" s="70">
        <v>9</v>
      </c>
      <c r="D542" s="70">
        <v>5</v>
      </c>
      <c r="E542" s="70">
        <v>2012</v>
      </c>
      <c r="F542" s="70" t="s">
        <v>179</v>
      </c>
      <c r="G542" s="70" t="s">
        <v>2252</v>
      </c>
      <c r="H542" s="70" t="s">
        <v>2253</v>
      </c>
      <c r="I542" s="148"/>
      <c r="J542" s="71">
        <v>358.63563692888488</v>
      </c>
      <c r="K542" s="71">
        <v>2.6690021643689228</v>
      </c>
      <c r="L542" s="71">
        <v>11.189917305819501</v>
      </c>
      <c r="M542" s="71">
        <v>78.318968838887216</v>
      </c>
      <c r="N542" s="71">
        <v>89.264121844643284</v>
      </c>
      <c r="O542" s="71">
        <v>68.53621016241047</v>
      </c>
      <c r="P542" s="71">
        <v>39.355047773057727</v>
      </c>
      <c r="Q542" s="71">
        <v>4.1897145048228701</v>
      </c>
      <c r="R542" s="71">
        <v>0</v>
      </c>
      <c r="S542" s="71">
        <v>4.518568342580771</v>
      </c>
      <c r="T542" s="72"/>
      <c r="U542" s="71">
        <v>44226401</v>
      </c>
      <c r="V542" s="71">
        <v>1153</v>
      </c>
      <c r="W542" s="71">
        <v>263</v>
      </c>
      <c r="X542" s="71">
        <v>15764</v>
      </c>
      <c r="Y542" s="71">
        <v>21991</v>
      </c>
      <c r="Z542" s="71">
        <v>35846</v>
      </c>
      <c r="AA542" s="71">
        <v>7908</v>
      </c>
      <c r="AB542" s="71">
        <v>54950</v>
      </c>
      <c r="AC542" s="71">
        <v>0</v>
      </c>
      <c r="AD542" s="71">
        <v>4.518568342580771</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398.47899999999998</v>
      </c>
      <c r="BK542" s="71">
        <v>0</v>
      </c>
      <c r="BL542" s="71">
        <v>0</v>
      </c>
      <c r="BM542" s="71">
        <v>0</v>
      </c>
      <c r="BN542" s="72"/>
      <c r="BO542" s="71">
        <v>0</v>
      </c>
      <c r="BP542" s="71">
        <v>0</v>
      </c>
      <c r="BQ542" s="71">
        <v>20</v>
      </c>
      <c r="BR542" s="71">
        <v>0</v>
      </c>
      <c r="BS542" s="71">
        <v>0</v>
      </c>
      <c r="BT542" s="71">
        <v>0</v>
      </c>
      <c r="BU542"/>
      <c r="BV542" s="70">
        <v>353.06799999999998</v>
      </c>
      <c r="BW542" s="70">
        <v>30.724</v>
      </c>
      <c r="BX542" s="70">
        <v>14.686999999999999</v>
      </c>
      <c r="BY542" s="70">
        <v>0</v>
      </c>
      <c r="BZ542" s="70">
        <v>0</v>
      </c>
      <c r="CA542" s="70">
        <v>0</v>
      </c>
      <c r="CB542" s="70">
        <v>0</v>
      </c>
      <c r="CC542" s="70">
        <v>0</v>
      </c>
      <c r="CD542" s="70">
        <v>0</v>
      </c>
    </row>
    <row r="543" spans="1:82">
      <c r="A543" s="70" t="s">
        <v>2262</v>
      </c>
      <c r="B543" s="70">
        <v>78</v>
      </c>
      <c r="C543" s="70">
        <v>10</v>
      </c>
      <c r="D543" s="70">
        <v>5</v>
      </c>
      <c r="E543" s="70">
        <v>2013</v>
      </c>
      <c r="F543" s="70" t="s">
        <v>180</v>
      </c>
      <c r="G543" s="70" t="s">
        <v>2252</v>
      </c>
      <c r="H543" s="70" t="s">
        <v>2253</v>
      </c>
      <c r="I543" s="148"/>
      <c r="J543" s="71">
        <v>356.51150098734252</v>
      </c>
      <c r="K543" s="71">
        <v>2.174380779891194</v>
      </c>
      <c r="L543" s="71">
        <v>11.58010902482083</v>
      </c>
      <c r="M543" s="71">
        <v>80.182119418329819</v>
      </c>
      <c r="N543" s="71">
        <v>96.367576482368193</v>
      </c>
      <c r="O543" s="71">
        <v>66.584330531469249</v>
      </c>
      <c r="P543" s="71">
        <v>39.193625315435995</v>
      </c>
      <c r="Q543" s="71">
        <v>4.2462421852536902</v>
      </c>
      <c r="R543" s="71">
        <v>0</v>
      </c>
      <c r="S543" s="71">
        <v>3.4717567459538712</v>
      </c>
      <c r="T543" s="72"/>
      <c r="U543" s="71">
        <v>45911638</v>
      </c>
      <c r="V543" s="71">
        <v>1153</v>
      </c>
      <c r="W543" s="71">
        <v>263</v>
      </c>
      <c r="X543" s="71">
        <v>15764</v>
      </c>
      <c r="Y543" s="71">
        <v>22092</v>
      </c>
      <c r="Z543" s="71">
        <v>36380</v>
      </c>
      <c r="AA543" s="71">
        <v>7846</v>
      </c>
      <c r="AB543" s="71">
        <v>54893</v>
      </c>
      <c r="AC543" s="71">
        <v>0</v>
      </c>
      <c r="AD543" s="71">
        <v>3.4717567459538712</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476.93900000000002</v>
      </c>
      <c r="BK543" s="71">
        <v>0</v>
      </c>
      <c r="BL543" s="71">
        <v>0</v>
      </c>
      <c r="BM543" s="71">
        <v>0</v>
      </c>
      <c r="BN543" s="72"/>
      <c r="BO543" s="71">
        <v>0</v>
      </c>
      <c r="BP543" s="71">
        <v>0</v>
      </c>
      <c r="BQ543" s="71">
        <v>21</v>
      </c>
      <c r="BR543" s="71">
        <v>0</v>
      </c>
      <c r="BS543" s="71">
        <v>0</v>
      </c>
      <c r="BT543" s="71">
        <v>0</v>
      </c>
      <c r="BU543"/>
      <c r="BV543" s="70">
        <v>428.947</v>
      </c>
      <c r="BW543" s="70">
        <v>32.548000000000002</v>
      </c>
      <c r="BX543" s="70">
        <v>15.444000000000001</v>
      </c>
      <c r="BY543" s="70">
        <v>0</v>
      </c>
      <c r="BZ543" s="70">
        <v>0</v>
      </c>
      <c r="CA543" s="70">
        <v>0</v>
      </c>
      <c r="CB543" s="70">
        <v>0</v>
      </c>
      <c r="CC543" s="70">
        <v>0</v>
      </c>
      <c r="CD543" s="70">
        <v>0</v>
      </c>
    </row>
    <row r="544" spans="1:82">
      <c r="A544" s="70" t="s">
        <v>2263</v>
      </c>
      <c r="B544" s="70">
        <v>79</v>
      </c>
      <c r="C544" s="70">
        <v>11</v>
      </c>
      <c r="D544" s="70">
        <v>5</v>
      </c>
      <c r="E544" s="70">
        <v>2014</v>
      </c>
      <c r="F544" s="70" t="s">
        <v>181</v>
      </c>
      <c r="G544" s="70" t="s">
        <v>2252</v>
      </c>
      <c r="H544" s="70" t="s">
        <v>2253</v>
      </c>
      <c r="I544" s="148"/>
      <c r="J544" s="71">
        <v>381.53460293174697</v>
      </c>
      <c r="K544" s="71">
        <v>2.011027696984927</v>
      </c>
      <c r="L544" s="71">
        <v>10.632631868420461</v>
      </c>
      <c r="M544" s="71">
        <v>76.181935433010139</v>
      </c>
      <c r="N544" s="71">
        <v>97.732755214777669</v>
      </c>
      <c r="O544" s="71">
        <v>63.834787419693228</v>
      </c>
      <c r="P544" s="71">
        <v>39.56807298181301</v>
      </c>
      <c r="Q544" s="71">
        <v>4.0784695013198196</v>
      </c>
      <c r="R544" s="71">
        <v>0</v>
      </c>
      <c r="S544" s="71">
        <v>2.823735722217243</v>
      </c>
      <c r="T544" s="72"/>
      <c r="U544" s="71">
        <v>49274938</v>
      </c>
      <c r="V544" s="71">
        <v>900</v>
      </c>
      <c r="W544" s="71">
        <v>268</v>
      </c>
      <c r="X544" s="71">
        <v>15496</v>
      </c>
      <c r="Y544" s="71">
        <v>22612</v>
      </c>
      <c r="Z544" s="71">
        <v>36734</v>
      </c>
      <c r="AA544" s="71">
        <v>7880</v>
      </c>
      <c r="AB544" s="71">
        <v>54953</v>
      </c>
      <c r="AC544" s="71">
        <v>0</v>
      </c>
      <c r="AD544" s="71">
        <v>2.823735722217243</v>
      </c>
      <c r="AE544" s="72"/>
      <c r="AF544" s="71"/>
      <c r="AG544" s="71"/>
      <c r="AH544" s="71"/>
      <c r="AI544" s="71"/>
      <c r="AJ544" s="71"/>
      <c r="AK544" s="71"/>
      <c r="AL544" s="71"/>
      <c r="AM544" s="71"/>
      <c r="AN544" s="71"/>
      <c r="AO544" s="71"/>
      <c r="AP544" s="71"/>
      <c r="AQ544" s="72"/>
      <c r="AR544" s="71">
        <v>1509</v>
      </c>
      <c r="AS544" s="71">
        <v>185</v>
      </c>
      <c r="AT544" s="71">
        <v>0</v>
      </c>
      <c r="AU544" s="71">
        <v>0</v>
      </c>
      <c r="AV544" s="71">
        <v>0</v>
      </c>
      <c r="AW544" s="71">
        <v>0</v>
      </c>
      <c r="AX544" s="71"/>
      <c r="AY544" s="72"/>
      <c r="AZ544" s="71">
        <v>5911.2000000000007</v>
      </c>
      <c r="BA544" s="71">
        <v>8718.4000000000015</v>
      </c>
      <c r="BB544" s="71">
        <v>0</v>
      </c>
      <c r="BC544" s="71">
        <v>0</v>
      </c>
      <c r="BD544" s="71">
        <v>0</v>
      </c>
      <c r="BE544" s="71">
        <v>0</v>
      </c>
      <c r="BF544" s="71"/>
      <c r="BG544" s="72"/>
      <c r="BH544" s="71">
        <v>0</v>
      </c>
      <c r="BI544" s="71">
        <v>0</v>
      </c>
      <c r="BJ544" s="71">
        <v>478.101</v>
      </c>
      <c r="BK544" s="71">
        <v>0</v>
      </c>
      <c r="BL544" s="71">
        <v>0</v>
      </c>
      <c r="BM544" s="71">
        <v>0</v>
      </c>
      <c r="BN544" s="72"/>
      <c r="BO544" s="71">
        <v>0</v>
      </c>
      <c r="BP544" s="71">
        <v>0</v>
      </c>
      <c r="BQ544" s="71">
        <v>25</v>
      </c>
      <c r="BR544" s="71">
        <v>0</v>
      </c>
      <c r="BS544" s="71">
        <v>0</v>
      </c>
      <c r="BT544" s="71">
        <v>0</v>
      </c>
      <c r="BU544"/>
      <c r="BV544" s="70">
        <v>430.73500000000001</v>
      </c>
      <c r="BW544" s="70">
        <v>33.552999999999997</v>
      </c>
      <c r="BX544" s="70">
        <v>13.813000000000001</v>
      </c>
      <c r="BY544" s="70">
        <v>0</v>
      </c>
      <c r="BZ544" s="70">
        <v>0</v>
      </c>
      <c r="CA544" s="70">
        <v>0</v>
      </c>
      <c r="CB544" s="70">
        <v>0</v>
      </c>
      <c r="CC544" s="70">
        <v>0</v>
      </c>
      <c r="CD544" s="70">
        <v>0</v>
      </c>
    </row>
    <row r="545" spans="1:82">
      <c r="A545" s="70" t="s">
        <v>2264</v>
      </c>
      <c r="B545" s="70">
        <v>80</v>
      </c>
      <c r="C545" s="70">
        <v>12</v>
      </c>
      <c r="D545" s="70">
        <v>5</v>
      </c>
      <c r="E545" s="70">
        <v>2015</v>
      </c>
      <c r="F545" s="70" t="s">
        <v>182</v>
      </c>
      <c r="G545" s="70" t="s">
        <v>2252</v>
      </c>
      <c r="H545" s="70" t="s">
        <v>2253</v>
      </c>
      <c r="I545" s="148"/>
      <c r="J545" s="71">
        <v>306.78941177168821</v>
      </c>
      <c r="K545" s="71">
        <v>1.9271140432384779</v>
      </c>
      <c r="L545" s="71">
        <v>10.92417394173248</v>
      </c>
      <c r="M545" s="71">
        <v>75.894233052745079</v>
      </c>
      <c r="N545" s="71">
        <v>83.073303251636588</v>
      </c>
      <c r="O545" s="71">
        <v>63.365719395406359</v>
      </c>
      <c r="P545" s="71">
        <v>39.217411560324443</v>
      </c>
      <c r="Q545" s="71">
        <v>3.9844215340346198</v>
      </c>
      <c r="R545" s="71">
        <v>0</v>
      </c>
      <c r="S545" s="71">
        <v>4.4384897719482233</v>
      </c>
      <c r="T545" s="72"/>
      <c r="U545" s="71">
        <v>51058091</v>
      </c>
      <c r="V545" s="71">
        <v>900</v>
      </c>
      <c r="W545" s="71">
        <v>268</v>
      </c>
      <c r="X545" s="71">
        <v>15496</v>
      </c>
      <c r="Y545" s="71">
        <v>22567</v>
      </c>
      <c r="Z545" s="71">
        <v>36815</v>
      </c>
      <c r="AA545" s="71">
        <v>7804</v>
      </c>
      <c r="AB545" s="71">
        <v>54841</v>
      </c>
      <c r="AC545" s="71">
        <v>0</v>
      </c>
      <c r="AD545" s="71">
        <v>4.4384897719482233</v>
      </c>
      <c r="AE545" s="72"/>
      <c r="AF545" s="71">
        <v>372993075.063003</v>
      </c>
      <c r="AG545" s="71">
        <v>1491792.9985976659</v>
      </c>
      <c r="AH545" s="71">
        <v>2178054.9584735599</v>
      </c>
      <c r="AI545" s="71">
        <v>104349532.1142766</v>
      </c>
      <c r="AJ545" s="71">
        <v>128250644.86132669</v>
      </c>
      <c r="AK545" s="71">
        <v>0</v>
      </c>
      <c r="AL545" s="71">
        <v>0</v>
      </c>
      <c r="AM545" s="71">
        <v>7515729.0006573219</v>
      </c>
      <c r="AN545" s="71">
        <v>0</v>
      </c>
      <c r="AO545" s="71">
        <v>0</v>
      </c>
      <c r="AP545" s="71">
        <v>616778828.99633479</v>
      </c>
      <c r="AQ545" s="72"/>
      <c r="AR545" s="71">
        <v>1690</v>
      </c>
      <c r="AS545" s="71">
        <v>272</v>
      </c>
      <c r="AT545" s="71">
        <v>0</v>
      </c>
      <c r="AU545" s="71">
        <v>0</v>
      </c>
      <c r="AV545" s="71">
        <v>0</v>
      </c>
      <c r="AW545" s="71">
        <v>0</v>
      </c>
      <c r="AX545" s="71"/>
      <c r="AY545" s="72"/>
      <c r="AZ545" s="71">
        <v>6769.1</v>
      </c>
      <c r="BA545" s="71">
        <v>11686.6</v>
      </c>
      <c r="BB545" s="71">
        <v>0</v>
      </c>
      <c r="BC545" s="71">
        <v>0</v>
      </c>
      <c r="BD545" s="71">
        <v>0</v>
      </c>
      <c r="BE545" s="71">
        <v>0</v>
      </c>
      <c r="BF545" s="71"/>
      <c r="BG545" s="72"/>
      <c r="BH545" s="71">
        <v>0</v>
      </c>
      <c r="BI545" s="71">
        <v>0</v>
      </c>
      <c r="BJ545" s="71">
        <v>487.404</v>
      </c>
      <c r="BK545" s="71">
        <v>0</v>
      </c>
      <c r="BL545" s="71">
        <v>0</v>
      </c>
      <c r="BM545" s="71">
        <v>0</v>
      </c>
      <c r="BN545" s="72"/>
      <c r="BO545" s="71">
        <v>0</v>
      </c>
      <c r="BP545" s="71">
        <v>0</v>
      </c>
      <c r="BQ545" s="71">
        <v>24</v>
      </c>
      <c r="BR545" s="71">
        <v>1</v>
      </c>
      <c r="BS545" s="71">
        <v>0</v>
      </c>
      <c r="BT545" s="71">
        <v>0</v>
      </c>
      <c r="BU545"/>
      <c r="BV545" s="70">
        <v>440.697</v>
      </c>
      <c r="BW545" s="70">
        <v>30.797000000000001</v>
      </c>
      <c r="BX545" s="70">
        <v>15.91</v>
      </c>
      <c r="BY545" s="70">
        <v>0</v>
      </c>
      <c r="BZ545" s="70">
        <v>0</v>
      </c>
      <c r="CA545" s="70">
        <v>0</v>
      </c>
      <c r="CB545" s="70">
        <v>0</v>
      </c>
      <c r="CC545" s="70">
        <v>0</v>
      </c>
      <c r="CD545" s="70">
        <v>0</v>
      </c>
    </row>
    <row r="546" spans="1:82">
      <c r="A546" s="70" t="s">
        <v>2265</v>
      </c>
      <c r="B546" s="70">
        <v>81</v>
      </c>
      <c r="C546" s="70">
        <v>13</v>
      </c>
      <c r="D546" s="70">
        <v>5</v>
      </c>
      <c r="E546" s="70">
        <v>2016</v>
      </c>
      <c r="F546" s="70" t="s">
        <v>155</v>
      </c>
      <c r="G546" s="70" t="s">
        <v>2252</v>
      </c>
      <c r="H546" s="70" t="s">
        <v>2253</v>
      </c>
      <c r="I546" s="148"/>
      <c r="J546" s="71">
        <v>303.91611531743501</v>
      </c>
      <c r="K546" s="71">
        <v>1.8900384838166517</v>
      </c>
      <c r="L546" s="71">
        <v>12.307700301428477</v>
      </c>
      <c r="M546" s="71">
        <v>71.275876892956063</v>
      </c>
      <c r="N546" s="71">
        <v>90.86763160772</v>
      </c>
      <c r="O546" s="71">
        <v>62.970303150908343</v>
      </c>
      <c r="P546" s="71">
        <v>38.238141621057856</v>
      </c>
      <c r="Q546" s="71">
        <v>3.8921072627183704</v>
      </c>
      <c r="R546" s="71">
        <v>0</v>
      </c>
      <c r="S546" s="71">
        <v>6.9362851283764941</v>
      </c>
      <c r="T546" s="72"/>
      <c r="U546" s="71">
        <v>50423367</v>
      </c>
      <c r="V546" s="71">
        <v>900</v>
      </c>
      <c r="W546" s="71">
        <v>268</v>
      </c>
      <c r="X546" s="71">
        <v>15496</v>
      </c>
      <c r="Y546" s="71">
        <v>23203</v>
      </c>
      <c r="Z546" s="71">
        <v>37035</v>
      </c>
      <c r="AA546" s="71">
        <v>7870</v>
      </c>
      <c r="AB546" s="71">
        <v>55104</v>
      </c>
      <c r="AC546" s="71">
        <v>0</v>
      </c>
      <c r="AD546" s="71">
        <v>6.9362851283764941</v>
      </c>
      <c r="AE546" s="72"/>
      <c r="AF546" s="71">
        <v>369532784.32304198</v>
      </c>
      <c r="AG546" s="71">
        <v>1389821.5521178141</v>
      </c>
      <c r="AH546" s="71">
        <v>2316533.4587859018</v>
      </c>
      <c r="AI546" s="71">
        <v>109062473.2270963</v>
      </c>
      <c r="AJ546" s="71">
        <v>128644685.51611079</v>
      </c>
      <c r="AK546" s="71">
        <v>0</v>
      </c>
      <c r="AL546" s="71">
        <v>0</v>
      </c>
      <c r="AM546" s="71">
        <v>7557639.0333214235</v>
      </c>
      <c r="AN546" s="71">
        <v>0</v>
      </c>
      <c r="AO546" s="71">
        <v>0</v>
      </c>
      <c r="AP546" s="71">
        <v>618503937.11047423</v>
      </c>
      <c r="AQ546" s="72"/>
      <c r="AR546" s="71">
        <v>1816</v>
      </c>
      <c r="AS546" s="71">
        <v>302</v>
      </c>
      <c r="AT546" s="71">
        <v>0</v>
      </c>
      <c r="AU546" s="71">
        <v>0</v>
      </c>
      <c r="AV546" s="71">
        <v>0</v>
      </c>
      <c r="AW546" s="71">
        <v>0</v>
      </c>
      <c r="AX546" s="71"/>
      <c r="AY546" s="72"/>
      <c r="AZ546" s="71">
        <v>7396.2</v>
      </c>
      <c r="BA546" s="71">
        <v>14757.4</v>
      </c>
      <c r="BB546" s="71">
        <v>0</v>
      </c>
      <c r="BC546" s="71">
        <v>0</v>
      </c>
      <c r="BD546" s="71">
        <v>0</v>
      </c>
      <c r="BE546" s="71">
        <v>0</v>
      </c>
      <c r="BF546" s="71"/>
      <c r="BG546" s="72"/>
      <c r="BH546" s="71">
        <v>0</v>
      </c>
      <c r="BI546" s="71">
        <v>0</v>
      </c>
      <c r="BJ546" s="71">
        <v>451.28500000000003</v>
      </c>
      <c r="BK546" s="71">
        <v>0.14899999999999999</v>
      </c>
      <c r="BL546" s="71">
        <v>0</v>
      </c>
      <c r="BM546" s="71">
        <v>0</v>
      </c>
      <c r="BN546" s="72"/>
      <c r="BO546" s="71">
        <v>0</v>
      </c>
      <c r="BP546" s="71">
        <v>0</v>
      </c>
      <c r="BQ546" s="71">
        <v>23</v>
      </c>
      <c r="BR546" s="71">
        <v>1</v>
      </c>
      <c r="BS546" s="71">
        <v>0</v>
      </c>
      <c r="BT546" s="71">
        <v>0</v>
      </c>
      <c r="BU546"/>
      <c r="BV546" s="70">
        <v>403.92</v>
      </c>
      <c r="BW546" s="70">
        <v>33.453000000000003</v>
      </c>
      <c r="BX546" s="70">
        <v>14.061</v>
      </c>
      <c r="BY546" s="70">
        <v>0</v>
      </c>
      <c r="BZ546" s="70">
        <v>0</v>
      </c>
      <c r="CA546" s="70">
        <v>0</v>
      </c>
      <c r="CB546" s="70">
        <v>0</v>
      </c>
      <c r="CC546" s="70">
        <v>0</v>
      </c>
      <c r="CD546" s="70">
        <v>0</v>
      </c>
    </row>
    <row r="547" spans="1:82">
      <c r="A547" s="70" t="s">
        <v>2266</v>
      </c>
      <c r="B547" s="70">
        <v>82</v>
      </c>
      <c r="C547" s="70">
        <v>14</v>
      </c>
      <c r="D547" s="70">
        <v>5</v>
      </c>
      <c r="E547" s="70">
        <v>2017</v>
      </c>
      <c r="F547" s="70" t="s">
        <v>156</v>
      </c>
      <c r="G547" s="70" t="s">
        <v>2252</v>
      </c>
      <c r="H547" s="70" t="s">
        <v>2253</v>
      </c>
      <c r="I547" s="148"/>
      <c r="J547" s="71">
        <v>275.48381746656577</v>
      </c>
      <c r="K547" s="71">
        <v>1.8445246041487546</v>
      </c>
      <c r="L547" s="71">
        <v>9.7796866587789726</v>
      </c>
      <c r="M547" s="71">
        <v>57.291861094215129</v>
      </c>
      <c r="N547" s="71">
        <v>84.20133726053065</v>
      </c>
      <c r="O547" s="71">
        <v>62.44119684917716</v>
      </c>
      <c r="P547" s="71">
        <v>37.836594507270732</v>
      </c>
      <c r="Q547" s="71">
        <v>3.7513232581981502</v>
      </c>
      <c r="R547" s="71">
        <v>0</v>
      </c>
      <c r="S547" s="71">
        <v>5.5514816191892864</v>
      </c>
      <c r="T547" s="72"/>
      <c r="U547" s="71">
        <v>52693674</v>
      </c>
      <c r="V547" s="71">
        <v>900</v>
      </c>
      <c r="W547" s="71">
        <v>268</v>
      </c>
      <c r="X547" s="71">
        <v>15496</v>
      </c>
      <c r="Y547" s="71">
        <v>23357</v>
      </c>
      <c r="Z547" s="71">
        <v>37333</v>
      </c>
      <c r="AA547" s="71">
        <v>7837</v>
      </c>
      <c r="AB547" s="71">
        <v>54922</v>
      </c>
      <c r="AC547" s="71">
        <v>0</v>
      </c>
      <c r="AD547" s="71">
        <v>5.5514816191892864</v>
      </c>
      <c r="AE547" s="72"/>
      <c r="AF547" s="71">
        <v>373236822.63262999</v>
      </c>
      <c r="AG547" s="71">
        <v>1438104.0094415899</v>
      </c>
      <c r="AH547" s="71">
        <v>2463309.6426276099</v>
      </c>
      <c r="AI547" s="71">
        <v>99877287.605827317</v>
      </c>
      <c r="AJ547" s="71">
        <v>141316716.1688956</v>
      </c>
      <c r="AK547" s="71">
        <v>0</v>
      </c>
      <c r="AL547" s="71">
        <v>0</v>
      </c>
      <c r="AM547" s="71">
        <v>7544463.9028389174</v>
      </c>
      <c r="AN547" s="71">
        <v>0</v>
      </c>
      <c r="AO547" s="71">
        <v>0</v>
      </c>
      <c r="AP547" s="71">
        <v>625876703.96226108</v>
      </c>
      <c r="AQ547" s="72"/>
      <c r="AR547" s="71">
        <v>1915</v>
      </c>
      <c r="AS547" s="71">
        <v>331</v>
      </c>
      <c r="AT547" s="71">
        <v>0</v>
      </c>
      <c r="AU547" s="71">
        <v>0</v>
      </c>
      <c r="AV547" s="71">
        <v>0</v>
      </c>
      <c r="AW547" s="71">
        <v>0</v>
      </c>
      <c r="AX547" s="71"/>
      <c r="AY547" s="72"/>
      <c r="AZ547" s="71">
        <v>7914.5</v>
      </c>
      <c r="BA547" s="71">
        <v>16808.5</v>
      </c>
      <c r="BB547" s="71">
        <v>0</v>
      </c>
      <c r="BC547" s="71">
        <v>0</v>
      </c>
      <c r="BD547" s="71">
        <v>0</v>
      </c>
      <c r="BE547" s="71">
        <v>0</v>
      </c>
      <c r="BF547" s="71"/>
      <c r="BG547" s="72"/>
      <c r="BH547" s="71">
        <v>0</v>
      </c>
      <c r="BI547" s="71">
        <v>0</v>
      </c>
      <c r="BJ547" s="71">
        <v>454.89600000000002</v>
      </c>
      <c r="BK547" s="71">
        <v>0</v>
      </c>
      <c r="BL547" s="71">
        <v>0</v>
      </c>
      <c r="BM547" s="71">
        <v>0</v>
      </c>
      <c r="BN547" s="72"/>
      <c r="BO547" s="71">
        <v>0</v>
      </c>
      <c r="BP547" s="71">
        <v>0</v>
      </c>
      <c r="BQ547" s="71">
        <v>23</v>
      </c>
      <c r="BR547" s="71">
        <v>1</v>
      </c>
      <c r="BS547" s="71">
        <v>0</v>
      </c>
      <c r="BT547" s="71">
        <v>0</v>
      </c>
      <c r="BU547"/>
      <c r="BV547" s="70">
        <v>403.67899999999997</v>
      </c>
      <c r="BW547" s="70">
        <v>36.478000000000002</v>
      </c>
      <c r="BX547" s="70">
        <v>14.739000000000001</v>
      </c>
      <c r="BY547" s="70">
        <v>0</v>
      </c>
      <c r="BZ547" s="70">
        <v>0</v>
      </c>
      <c r="CA547" s="70">
        <v>0</v>
      </c>
      <c r="CB547" s="70">
        <v>0</v>
      </c>
      <c r="CC547" s="70">
        <v>0</v>
      </c>
      <c r="CD547" s="70">
        <v>0</v>
      </c>
    </row>
    <row r="548" spans="1:82">
      <c r="A548" s="70" t="s">
        <v>2267</v>
      </c>
      <c r="B548" s="70">
        <v>83</v>
      </c>
      <c r="C548" s="70">
        <v>15</v>
      </c>
      <c r="D548" s="70">
        <v>5</v>
      </c>
      <c r="E548" s="70">
        <v>2018</v>
      </c>
      <c r="F548" s="70" t="s">
        <v>183</v>
      </c>
      <c r="G548" s="70" t="s">
        <v>2252</v>
      </c>
      <c r="H548" s="70" t="s">
        <v>2253</v>
      </c>
      <c r="I548" s="148"/>
      <c r="J548" s="71">
        <v>228.02407674041154</v>
      </c>
      <c r="K548" s="71">
        <v>1.7843912829433204</v>
      </c>
      <c r="L548" s="71">
        <v>8.8305452636584985</v>
      </c>
      <c r="M548" s="71">
        <v>53.707451302339166</v>
      </c>
      <c r="N548" s="71">
        <v>62.243225654476433</v>
      </c>
      <c r="O548" s="71">
        <v>61.548695150557343</v>
      </c>
      <c r="P548" s="71">
        <v>37.890149729924886</v>
      </c>
      <c r="Q548" s="71">
        <v>3.4893050200801001</v>
      </c>
      <c r="R548" s="71">
        <v>0</v>
      </c>
      <c r="S548" s="71">
        <v>7.3041995649671883</v>
      </c>
      <c r="T548" s="72"/>
      <c r="U548" s="71">
        <v>55710142.000000007</v>
      </c>
      <c r="V548" s="71">
        <v>900</v>
      </c>
      <c r="W548" s="71">
        <v>268</v>
      </c>
      <c r="X548" s="71">
        <v>15496</v>
      </c>
      <c r="Y548" s="71">
        <v>23852</v>
      </c>
      <c r="Z548" s="71">
        <v>37504</v>
      </c>
      <c r="AA548" s="71">
        <v>7927</v>
      </c>
      <c r="AB548" s="71">
        <v>55053</v>
      </c>
      <c r="AC548" s="71">
        <v>0</v>
      </c>
      <c r="AD548" s="71">
        <v>7.3041995649671883</v>
      </c>
      <c r="AE548" s="72"/>
      <c r="AF548" s="71">
        <v>345396376.94409889</v>
      </c>
      <c r="AG548" s="71">
        <v>1431783.89834372</v>
      </c>
      <c r="AH548" s="71">
        <v>2324226.3311592401</v>
      </c>
      <c r="AI548" s="71">
        <v>105107869.0111282</v>
      </c>
      <c r="AJ548" s="71">
        <v>117640724.3456718</v>
      </c>
      <c r="AK548" s="71">
        <v>0</v>
      </c>
      <c r="AL548" s="71">
        <v>0</v>
      </c>
      <c r="AM548" s="71">
        <v>7578106.5980084054</v>
      </c>
      <c r="AN548" s="71">
        <v>0</v>
      </c>
      <c r="AO548" s="71">
        <v>0</v>
      </c>
      <c r="AP548" s="71">
        <v>579479087.12841022</v>
      </c>
      <c r="AQ548" s="72"/>
      <c r="AR548" s="71">
        <v>2060</v>
      </c>
      <c r="AS548" s="71">
        <v>358</v>
      </c>
      <c r="AT548" s="71">
        <v>0</v>
      </c>
      <c r="AU548" s="71">
        <v>0</v>
      </c>
      <c r="AV548" s="71">
        <v>0</v>
      </c>
      <c r="AW548" s="71">
        <v>0</v>
      </c>
      <c r="AX548" s="71"/>
      <c r="AY548" s="72"/>
      <c r="AZ548" s="71">
        <v>8626.0000000000018</v>
      </c>
      <c r="BA548" s="71">
        <v>17931.2</v>
      </c>
      <c r="BB548" s="71">
        <v>0</v>
      </c>
      <c r="BC548" s="71">
        <v>0</v>
      </c>
      <c r="BD548" s="71">
        <v>0</v>
      </c>
      <c r="BE548" s="71">
        <v>0</v>
      </c>
      <c r="BF548" s="71"/>
      <c r="BG548" s="72"/>
      <c r="BH548" s="71">
        <v>0</v>
      </c>
      <c r="BI548" s="71">
        <v>0</v>
      </c>
      <c r="BJ548" s="71">
        <v>431.22399999999999</v>
      </c>
      <c r="BK548" s="71">
        <v>9.7000000000000003E-2</v>
      </c>
      <c r="BL548" s="71">
        <v>0</v>
      </c>
      <c r="BM548" s="71">
        <v>0</v>
      </c>
      <c r="BN548" s="72"/>
      <c r="BO548" s="71">
        <v>0</v>
      </c>
      <c r="BP548" s="71">
        <v>0</v>
      </c>
      <c r="BQ548" s="71">
        <v>24</v>
      </c>
      <c r="BR548" s="71">
        <v>1</v>
      </c>
      <c r="BS548" s="71">
        <v>0</v>
      </c>
      <c r="BT548" s="71">
        <v>0</v>
      </c>
      <c r="BU548"/>
      <c r="BV548" s="70">
        <v>394.84199999999998</v>
      </c>
      <c r="BW548" s="70">
        <v>21.913</v>
      </c>
      <c r="BX548" s="70">
        <v>14.566000000000001</v>
      </c>
      <c r="BY548" s="70">
        <v>0</v>
      </c>
      <c r="BZ548" s="70">
        <v>0</v>
      </c>
      <c r="CA548" s="70">
        <v>0</v>
      </c>
      <c r="CB548" s="70">
        <v>0</v>
      </c>
      <c r="CC548" s="70">
        <v>0</v>
      </c>
      <c r="CD548" s="70">
        <v>0</v>
      </c>
    </row>
    <row r="549" spans="1:82">
      <c r="A549" s="70" t="s">
        <v>2268</v>
      </c>
      <c r="B549" s="70">
        <v>84</v>
      </c>
      <c r="C549" s="70">
        <v>16</v>
      </c>
      <c r="D549" s="70">
        <v>5</v>
      </c>
      <c r="E549" s="70">
        <v>2019</v>
      </c>
      <c r="F549" s="70" t="s">
        <v>158</v>
      </c>
      <c r="G549" s="70" t="s">
        <v>2252</v>
      </c>
      <c r="H549" s="70" t="s">
        <v>2253</v>
      </c>
      <c r="I549" s="148"/>
      <c r="J549" s="71">
        <v>207.3990499614325</v>
      </c>
      <c r="K549" s="71">
        <v>1.635924587554084</v>
      </c>
      <c r="L549" s="71">
        <v>8.8993330928877814</v>
      </c>
      <c r="M549" s="71">
        <v>48.438218592745287</v>
      </c>
      <c r="N549" s="71">
        <v>58.570851442561747</v>
      </c>
      <c r="O549" s="71">
        <v>60.143721251165793</v>
      </c>
      <c r="P549" s="71">
        <v>38.021789161104593</v>
      </c>
      <c r="Q549" s="71">
        <v>3.4118963283668</v>
      </c>
      <c r="R549" s="71">
        <v>0</v>
      </c>
      <c r="S549" s="71">
        <v>6.8051581556572165</v>
      </c>
      <c r="T549" s="72"/>
      <c r="U549" s="71">
        <v>52303569</v>
      </c>
      <c r="V549" s="71">
        <v>900</v>
      </c>
      <c r="W549" s="71">
        <v>268</v>
      </c>
      <c r="X549" s="71">
        <v>15496</v>
      </c>
      <c r="Y549" s="71">
        <v>24070</v>
      </c>
      <c r="Z549" s="71">
        <v>37654</v>
      </c>
      <c r="AA549" s="71">
        <v>7895</v>
      </c>
      <c r="AB549" s="71">
        <v>55289</v>
      </c>
      <c r="AC549" s="71">
        <v>0</v>
      </c>
      <c r="AD549" s="71">
        <v>6.8051581556572156</v>
      </c>
      <c r="AE549" s="72"/>
      <c r="AF549" s="71">
        <v>332440722.4551388</v>
      </c>
      <c r="AG549" s="71">
        <v>1381860.835195333</v>
      </c>
      <c r="AH549" s="71">
        <v>2489229.863688306</v>
      </c>
      <c r="AI549" s="71">
        <v>100573408.1508584</v>
      </c>
      <c r="AJ549" s="71">
        <v>114175457.6398102</v>
      </c>
      <c r="AK549" s="71">
        <v>0</v>
      </c>
      <c r="AL549" s="71">
        <v>0</v>
      </c>
      <c r="AM549" s="71">
        <v>7529945.5846308405</v>
      </c>
      <c r="AN549" s="71">
        <v>0</v>
      </c>
      <c r="AO549" s="71">
        <v>0</v>
      </c>
      <c r="AP549" s="71">
        <v>558590624.52932191</v>
      </c>
      <c r="AQ549" s="72"/>
      <c r="AR549" s="71">
        <v>2153</v>
      </c>
      <c r="AS549" s="71">
        <v>378</v>
      </c>
      <c r="AT549" s="71">
        <v>0</v>
      </c>
      <c r="AU549" s="71">
        <v>0</v>
      </c>
      <c r="AV549" s="71">
        <v>0</v>
      </c>
      <c r="AW549" s="71">
        <v>0</v>
      </c>
      <c r="AX549" s="71"/>
      <c r="AY549" s="72"/>
      <c r="AZ549" s="71">
        <v>9116.5999999999931</v>
      </c>
      <c r="BA549" s="71">
        <v>19534.099999999999</v>
      </c>
      <c r="BB549" s="71">
        <v>0</v>
      </c>
      <c r="BC549" s="71">
        <v>0</v>
      </c>
      <c r="BD549" s="71">
        <v>0</v>
      </c>
      <c r="BE549" s="71">
        <v>0</v>
      </c>
      <c r="BF549" s="71"/>
      <c r="BG549" s="72"/>
      <c r="BH549" s="71">
        <v>0</v>
      </c>
      <c r="BI549" s="71">
        <v>0</v>
      </c>
      <c r="BJ549" s="71">
        <v>386.43400000000003</v>
      </c>
      <c r="BK549" s="71">
        <v>0</v>
      </c>
      <c r="BL549" s="71">
        <v>0</v>
      </c>
      <c r="BM549" s="71">
        <v>0</v>
      </c>
      <c r="BN549" s="72"/>
      <c r="BO549" s="71">
        <v>0</v>
      </c>
      <c r="BP549" s="71">
        <v>0</v>
      </c>
      <c r="BQ549" s="71">
        <v>24</v>
      </c>
      <c r="BR549" s="71">
        <v>0</v>
      </c>
      <c r="BS549" s="71">
        <v>0</v>
      </c>
      <c r="BT549" s="71">
        <v>0</v>
      </c>
      <c r="BU549"/>
      <c r="BV549" s="70">
        <v>372.83100000000002</v>
      </c>
      <c r="BW549" s="70">
        <v>0</v>
      </c>
      <c r="BX549" s="70">
        <v>13.603</v>
      </c>
      <c r="BY549" s="70">
        <v>0</v>
      </c>
      <c r="BZ549" s="70">
        <v>0</v>
      </c>
      <c r="CA549" s="70">
        <v>0</v>
      </c>
      <c r="CB549" s="70">
        <v>0</v>
      </c>
      <c r="CC549" s="70">
        <v>0</v>
      </c>
      <c r="CD549" s="70">
        <v>0</v>
      </c>
    </row>
    <row r="550" spans="1:82">
      <c r="A550" s="70" t="s">
        <v>2269</v>
      </c>
      <c r="B550" s="70">
        <v>85</v>
      </c>
      <c r="C550" s="70">
        <v>17</v>
      </c>
      <c r="D550" s="70">
        <v>5</v>
      </c>
      <c r="E550" s="70">
        <v>2020</v>
      </c>
      <c r="F550" s="70" t="s">
        <v>159</v>
      </c>
      <c r="G550" s="70" t="s">
        <v>2252</v>
      </c>
      <c r="H550" s="70" t="s">
        <v>2253</v>
      </c>
      <c r="I550" s="148"/>
      <c r="J550" s="71">
        <v>214.53918733446619</v>
      </c>
      <c r="K550" s="71">
        <v>1.8971930504619583</v>
      </c>
      <c r="L550" s="71">
        <v>14.356149809500947</v>
      </c>
      <c r="M550" s="71">
        <v>51.138914683531759</v>
      </c>
      <c r="N550" s="71">
        <v>56.125310265393722</v>
      </c>
      <c r="O550" s="71">
        <v>52.645422817782269</v>
      </c>
      <c r="P550" s="71">
        <v>36.157057292255587</v>
      </c>
      <c r="Q550" s="71">
        <v>3.2447854908127498</v>
      </c>
      <c r="R550" s="71">
        <v>0</v>
      </c>
      <c r="S550" s="71">
        <v>6.2599734308583228</v>
      </c>
      <c r="T550" s="72"/>
      <c r="U550" s="71">
        <v>48470836</v>
      </c>
      <c r="V550" s="71">
        <v>895</v>
      </c>
      <c r="W550" s="71">
        <v>659</v>
      </c>
      <c r="X550" s="71">
        <v>15297</v>
      </c>
      <c r="Y550" s="71">
        <v>24248</v>
      </c>
      <c r="Z550" s="71">
        <v>37619</v>
      </c>
      <c r="AA550" s="71">
        <v>7980</v>
      </c>
      <c r="AB550" s="71">
        <v>55033</v>
      </c>
      <c r="AC550" s="71">
        <v>0</v>
      </c>
      <c r="AD550" s="71">
        <v>6.2599734308583228</v>
      </c>
      <c r="AE550" s="72"/>
      <c r="AF550" s="71">
        <v>336219997.60063231</v>
      </c>
      <c r="AG550" s="71">
        <v>1523451.3604111138</v>
      </c>
      <c r="AH550" s="71">
        <v>4283571.0926531442</v>
      </c>
      <c r="AI550" s="71">
        <v>100966478.38819835</v>
      </c>
      <c r="AJ550" s="71">
        <v>113216965.6601917</v>
      </c>
      <c r="AK550" s="71"/>
      <c r="AL550" s="71"/>
      <c r="AM550" s="71">
        <v>7182417.9293826111</v>
      </c>
      <c r="AN550" s="71"/>
      <c r="AO550" s="71"/>
      <c r="AP550" s="71">
        <v>563392882.03146911</v>
      </c>
      <c r="AQ550" s="72"/>
      <c r="AR550" s="71">
        <v>2262</v>
      </c>
      <c r="AS550" s="71">
        <v>386</v>
      </c>
      <c r="AT550" s="71">
        <v>0</v>
      </c>
      <c r="AU550" s="71">
        <v>0</v>
      </c>
      <c r="AV550" s="71">
        <v>0</v>
      </c>
      <c r="AW550" s="71">
        <v>0</v>
      </c>
      <c r="AX550" s="71"/>
      <c r="AY550" s="72"/>
      <c r="AZ550" s="71">
        <v>9759.7999999999884</v>
      </c>
      <c r="BA550" s="71">
        <v>19851.099999999999</v>
      </c>
      <c r="BB550" s="71">
        <v>0</v>
      </c>
      <c r="BC550" s="71">
        <v>0</v>
      </c>
      <c r="BD550" s="71">
        <v>0</v>
      </c>
      <c r="BE550" s="71">
        <v>0</v>
      </c>
      <c r="BF550" s="71"/>
      <c r="BG550" s="72"/>
      <c r="BH550" s="71">
        <v>0</v>
      </c>
      <c r="BI550" s="71">
        <v>0</v>
      </c>
      <c r="BJ550" s="71">
        <v>356.98</v>
      </c>
      <c r="BK550" s="71">
        <v>0</v>
      </c>
      <c r="BL550" s="71">
        <v>0</v>
      </c>
      <c r="BM550" s="71">
        <v>0</v>
      </c>
      <c r="BN550" s="72"/>
      <c r="BO550" s="71">
        <v>0</v>
      </c>
      <c r="BP550" s="71">
        <v>0</v>
      </c>
      <c r="BQ550" s="71">
        <v>25</v>
      </c>
      <c r="BR550" s="71">
        <v>0</v>
      </c>
      <c r="BS550" s="71">
        <v>0</v>
      </c>
      <c r="BT550" s="71">
        <v>0</v>
      </c>
      <c r="BU550"/>
      <c r="BV550" s="70">
        <v>344.52499999999998</v>
      </c>
      <c r="BW550" s="70">
        <v>0</v>
      </c>
      <c r="BX550" s="70">
        <v>12.455</v>
      </c>
      <c r="BY550" s="70">
        <v>0</v>
      </c>
      <c r="BZ550" s="70">
        <v>0</v>
      </c>
      <c r="CA550" s="70">
        <v>0</v>
      </c>
      <c r="CB550" s="70">
        <v>0</v>
      </c>
      <c r="CC550" s="70">
        <v>0</v>
      </c>
      <c r="CD550" s="70">
        <v>0</v>
      </c>
    </row>
    <row r="551" spans="1:82">
      <c r="A551" s="70" t="s">
        <v>2270</v>
      </c>
      <c r="B551" s="70">
        <v>85</v>
      </c>
      <c r="C551" s="70">
        <v>18</v>
      </c>
      <c r="D551" s="70">
        <v>5</v>
      </c>
      <c r="E551" s="70">
        <v>2021</v>
      </c>
      <c r="F551" s="70" t="s">
        <v>160</v>
      </c>
      <c r="G551" s="70" t="s">
        <v>2252</v>
      </c>
      <c r="H551" s="70" t="s">
        <v>2253</v>
      </c>
      <c r="I551" s="148"/>
      <c r="J551" s="71">
        <v>182.04454901777777</v>
      </c>
      <c r="K551" s="71">
        <v>1.9377347170191488</v>
      </c>
      <c r="L551" s="71">
        <v>12.830206101695886</v>
      </c>
      <c r="M551" s="71">
        <v>46.432782400884157</v>
      </c>
      <c r="N551" s="71">
        <v>55.502247989414769</v>
      </c>
      <c r="O551" s="71">
        <v>50.974383200123036</v>
      </c>
      <c r="P551" s="71">
        <v>37.521374955645662</v>
      </c>
      <c r="Q551" s="71">
        <v>3.1896292900145302</v>
      </c>
      <c r="R551" s="71">
        <v>0</v>
      </c>
      <c r="S551" s="71">
        <v>8.1857969473483543</v>
      </c>
      <c r="T551" s="72"/>
      <c r="U551" s="71">
        <v>52375587</v>
      </c>
      <c r="V551" s="71">
        <v>895</v>
      </c>
      <c r="W551" s="71">
        <v>659</v>
      </c>
      <c r="X551" s="71">
        <v>15297</v>
      </c>
      <c r="Y551" s="71">
        <v>24329</v>
      </c>
      <c r="Z551" s="71">
        <v>37505</v>
      </c>
      <c r="AA551" s="71">
        <v>8075</v>
      </c>
      <c r="AB551" s="71">
        <v>54629</v>
      </c>
      <c r="AC551" s="71">
        <v>0</v>
      </c>
      <c r="AD551" s="71">
        <v>8.1857969473483543</v>
      </c>
      <c r="AE551" s="72"/>
      <c r="AF551" s="71">
        <v>319624594.05042315</v>
      </c>
      <c r="AG551" s="71">
        <v>1610920.5818228601</v>
      </c>
      <c r="AH551" s="71">
        <v>3593407.6387734013</v>
      </c>
      <c r="AI551" s="71">
        <v>105035176.77223976</v>
      </c>
      <c r="AJ551" s="71">
        <v>122327614.2769409</v>
      </c>
      <c r="AK551" s="71">
        <v>0</v>
      </c>
      <c r="AL551" s="71">
        <v>0</v>
      </c>
      <c r="AM551" s="71">
        <v>7170814.9270524662</v>
      </c>
      <c r="AN551" s="71">
        <v>0</v>
      </c>
      <c r="AO551" s="71">
        <v>0</v>
      </c>
      <c r="AP551" s="71">
        <v>559362528.24725258</v>
      </c>
      <c r="AQ551" s="72"/>
      <c r="AR551" s="71">
        <v>2385</v>
      </c>
      <c r="AS551" s="71">
        <v>389</v>
      </c>
      <c r="AT551" s="71">
        <v>0</v>
      </c>
      <c r="AU551" s="71">
        <v>0</v>
      </c>
      <c r="AV551" s="71">
        <v>0</v>
      </c>
      <c r="AW551" s="71">
        <v>0</v>
      </c>
      <c r="AX551" s="71"/>
      <c r="AY551" s="72"/>
      <c r="AZ551" s="71">
        <v>10544.799999999979</v>
      </c>
      <c r="BA551" s="71">
        <v>21637.7</v>
      </c>
      <c r="BB551" s="71">
        <v>0</v>
      </c>
      <c r="BC551" s="71">
        <v>0</v>
      </c>
      <c r="BD551" s="71">
        <v>0</v>
      </c>
      <c r="BE551" s="71">
        <v>0</v>
      </c>
      <c r="BF551" s="71"/>
      <c r="BG551" s="72"/>
      <c r="BH551" s="71">
        <v>0</v>
      </c>
      <c r="BI551" s="71">
        <v>0</v>
      </c>
      <c r="BJ551" s="71">
        <v>389.12299999999999</v>
      </c>
      <c r="BK551" s="71">
        <v>0</v>
      </c>
      <c r="BL551" s="71">
        <v>0</v>
      </c>
      <c r="BM551" s="71">
        <v>0</v>
      </c>
      <c r="BN551" s="72"/>
      <c r="BO551" s="71">
        <v>0</v>
      </c>
      <c r="BP551" s="71">
        <v>0</v>
      </c>
      <c r="BQ551" s="71">
        <v>25</v>
      </c>
      <c r="BR551" s="71">
        <v>0</v>
      </c>
      <c r="BS551" s="71">
        <v>0</v>
      </c>
      <c r="BT551" s="71">
        <v>0</v>
      </c>
      <c r="BU551"/>
      <c r="BV551" s="70">
        <v>375.53199999999998</v>
      </c>
      <c r="BW551" s="70">
        <v>0</v>
      </c>
      <c r="BX551" s="70">
        <v>13.590999999999999</v>
      </c>
      <c r="BY551" s="70">
        <v>0</v>
      </c>
      <c r="BZ551" s="70">
        <v>0</v>
      </c>
      <c r="CA551" s="70">
        <v>0</v>
      </c>
      <c r="CB551" s="70">
        <v>0</v>
      </c>
      <c r="CC551" s="70">
        <v>0</v>
      </c>
      <c r="CD551" s="70">
        <v>0</v>
      </c>
    </row>
    <row r="552" spans="1:82">
      <c r="A552" s="70" t="s">
        <v>2271</v>
      </c>
      <c r="B552" s="70">
        <v>85</v>
      </c>
      <c r="C552" s="70">
        <v>19</v>
      </c>
      <c r="D552" s="70">
        <v>5</v>
      </c>
      <c r="E552" s="70">
        <v>2022</v>
      </c>
      <c r="F552" s="70" t="s">
        <v>161</v>
      </c>
      <c r="G552" s="70" t="s">
        <v>2252</v>
      </c>
      <c r="H552" s="70" t="s">
        <v>2253</v>
      </c>
      <c r="I552" s="148"/>
      <c r="J552" s="71">
        <v>194.59929415650521</v>
      </c>
      <c r="K552" s="71">
        <v>1.8488574934933792</v>
      </c>
      <c r="L552" s="71">
        <v>13.930287111339608</v>
      </c>
      <c r="M552" s="71">
        <v>48.238785330014522</v>
      </c>
      <c r="N552" s="71">
        <v>63.250215574279068</v>
      </c>
      <c r="O552" s="71">
        <v>53.795635175829439</v>
      </c>
      <c r="P552" s="71">
        <v>37.154776123251352</v>
      </c>
      <c r="Q552" s="71">
        <v>3.2143522707293082</v>
      </c>
      <c r="R552" s="71">
        <v>0</v>
      </c>
      <c r="S552" s="71">
        <v>7.9586331055207351</v>
      </c>
      <c r="T552" s="72"/>
      <c r="U552" s="71">
        <v>57568516</v>
      </c>
      <c r="V552" s="71">
        <v>895</v>
      </c>
      <c r="W552" s="71">
        <v>659</v>
      </c>
      <c r="X552" s="71">
        <v>15297</v>
      </c>
      <c r="Y552" s="71">
        <v>24720</v>
      </c>
      <c r="Z552" s="71">
        <v>37606</v>
      </c>
      <c r="AA552" s="71">
        <v>8118</v>
      </c>
      <c r="AB552" s="71">
        <v>54601</v>
      </c>
      <c r="AC552" s="71">
        <v>0</v>
      </c>
      <c r="AD552" s="71">
        <v>7.9586331055207351</v>
      </c>
      <c r="AE552" s="72"/>
      <c r="AF552" s="71">
        <v>313687755.2148838</v>
      </c>
      <c r="AG552" s="71">
        <v>1579369.3832482041</v>
      </c>
      <c r="AH552" s="71">
        <v>3958780.1974555543</v>
      </c>
      <c r="AI552" s="71">
        <v>94647282.52200523</v>
      </c>
      <c r="AJ552" s="71">
        <v>127542312.36709085</v>
      </c>
      <c r="AK552" s="71">
        <v>0</v>
      </c>
      <c r="AL552" s="71">
        <v>0</v>
      </c>
      <c r="AM552" s="71">
        <v>7050479.4019229161</v>
      </c>
      <c r="AN552" s="71">
        <v>0</v>
      </c>
      <c r="AO552" s="71">
        <v>0</v>
      </c>
      <c r="AP552" s="71">
        <v>548465979.0866065</v>
      </c>
      <c r="AQ552" s="72"/>
      <c r="AR552" s="71">
        <v>2506</v>
      </c>
      <c r="AS552" s="71">
        <v>390</v>
      </c>
      <c r="AT552" s="71">
        <v>0</v>
      </c>
      <c r="AU552" s="71">
        <v>0</v>
      </c>
      <c r="AV552" s="71">
        <v>0</v>
      </c>
      <c r="AW552" s="71">
        <v>0</v>
      </c>
      <c r="AX552" s="71"/>
      <c r="AY552" s="72"/>
      <c r="AZ552" s="71">
        <v>11351.099999999968</v>
      </c>
      <c r="BA552" s="71">
        <v>21886.7</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2272</v>
      </c>
      <c r="B553" s="70">
        <v>85</v>
      </c>
      <c r="C553" s="70">
        <v>20</v>
      </c>
      <c r="D553" s="70">
        <v>5</v>
      </c>
      <c r="E553" s="70">
        <v>2023</v>
      </c>
      <c r="F553" s="70" t="s">
        <v>1539</v>
      </c>
      <c r="G553" s="70" t="s">
        <v>2252</v>
      </c>
      <c r="H553" s="70" t="s">
        <v>2253</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2603</v>
      </c>
      <c r="AS553" s="71">
        <v>390</v>
      </c>
      <c r="AT553" s="71">
        <v>0</v>
      </c>
      <c r="AU553" s="71">
        <v>0</v>
      </c>
      <c r="AV553" s="71">
        <v>0</v>
      </c>
      <c r="AW553" s="71">
        <v>0</v>
      </c>
      <c r="AX553" s="71"/>
      <c r="AY553" s="72"/>
      <c r="AZ553" s="71">
        <v>11932.799999999965</v>
      </c>
      <c r="BA553" s="71">
        <v>21886.7</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2273</v>
      </c>
      <c r="B554" s="70">
        <v>85</v>
      </c>
      <c r="C554" s="70">
        <v>21</v>
      </c>
      <c r="D554" s="70">
        <v>5</v>
      </c>
      <c r="E554" s="70">
        <v>2024</v>
      </c>
      <c r="F554" s="70" t="s">
        <v>1554</v>
      </c>
      <c r="G554" s="70" t="s">
        <v>2252</v>
      </c>
      <c r="H554" s="70" t="s">
        <v>2253</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2274</v>
      </c>
      <c r="B555" s="70">
        <v>443</v>
      </c>
      <c r="C555" s="70">
        <v>1</v>
      </c>
      <c r="D555" s="70">
        <v>27</v>
      </c>
      <c r="E555" s="70">
        <v>1990</v>
      </c>
      <c r="F555" s="70" t="s">
        <v>787</v>
      </c>
      <c r="G555" s="70" t="s">
        <v>2275</v>
      </c>
      <c r="H555" s="70" t="s">
        <v>2276</v>
      </c>
      <c r="I555" s="148"/>
      <c r="J555" s="71">
        <v>32.677851816819647</v>
      </c>
      <c r="K555" s="71">
        <v>2.724811370058009</v>
      </c>
      <c r="L555" s="71">
        <v>2.6179338083044619</v>
      </c>
      <c r="M555" s="71">
        <v>21.915585662885778</v>
      </c>
      <c r="N555" s="71">
        <v>40.941423894072749</v>
      </c>
      <c r="O555" s="71">
        <v>29.34757310248958</v>
      </c>
      <c r="P555" s="71">
        <v>27.737612418145769</v>
      </c>
      <c r="Q555" s="71">
        <v>3.0816165507192701</v>
      </c>
      <c r="R555" s="71">
        <v>0</v>
      </c>
      <c r="S555" s="71">
        <v>5.3120652138882107</v>
      </c>
      <c r="T555" s="72"/>
      <c r="U555" s="71">
        <v>4772715</v>
      </c>
      <c r="V555" s="71">
        <v>1329</v>
      </c>
      <c r="W555" s="71">
        <v>33</v>
      </c>
      <c r="X555" s="71">
        <v>9870</v>
      </c>
      <c r="Y555" s="71">
        <v>16580</v>
      </c>
      <c r="Z555" s="71">
        <v>12071</v>
      </c>
      <c r="AA555" s="71">
        <v>6735</v>
      </c>
      <c r="AB555" s="71">
        <v>50035</v>
      </c>
      <c r="AC555" s="71">
        <v>0</v>
      </c>
      <c r="AD555" s="71">
        <v>5.3120652138882107</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2277</v>
      </c>
      <c r="B556" s="70">
        <v>444</v>
      </c>
      <c r="C556" s="70">
        <v>2</v>
      </c>
      <c r="D556" s="70">
        <v>27</v>
      </c>
      <c r="E556" s="70">
        <v>2005</v>
      </c>
      <c r="F556" s="70" t="s">
        <v>789</v>
      </c>
      <c r="G556" s="70" t="s">
        <v>2275</v>
      </c>
      <c r="H556" s="70" t="s">
        <v>2276</v>
      </c>
      <c r="I556" s="148"/>
      <c r="J556" s="71">
        <v>33.075008097892777</v>
      </c>
      <c r="K556" s="71">
        <v>1.8853594110666281</v>
      </c>
      <c r="L556" s="71">
        <v>0.81096461889251148</v>
      </c>
      <c r="M556" s="71">
        <v>38.41983889103274</v>
      </c>
      <c r="N556" s="71">
        <v>60.979769370227118</v>
      </c>
      <c r="O556" s="71">
        <v>42.221498378246082</v>
      </c>
      <c r="P556" s="71">
        <v>23.674947795825108</v>
      </c>
      <c r="Q556" s="71">
        <v>3.3486308605797599</v>
      </c>
      <c r="R556" s="71">
        <v>0</v>
      </c>
      <c r="S556" s="71">
        <v>7.8136013473509784</v>
      </c>
      <c r="T556" s="72"/>
      <c r="U556" s="71">
        <v>3481483</v>
      </c>
      <c r="V556" s="71">
        <v>1037</v>
      </c>
      <c r="W556" s="71">
        <v>9</v>
      </c>
      <c r="X556" s="71">
        <v>9140</v>
      </c>
      <c r="Y556" s="71">
        <v>22179</v>
      </c>
      <c r="Z556" s="71">
        <v>20096</v>
      </c>
      <c r="AA556" s="71">
        <v>4708</v>
      </c>
      <c r="AB556" s="71">
        <v>56839</v>
      </c>
      <c r="AC556" s="71">
        <v>0</v>
      </c>
      <c r="AD556" s="71">
        <v>7.8136013473509784</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2278</v>
      </c>
      <c r="B557" s="70">
        <v>445</v>
      </c>
      <c r="C557" s="70">
        <v>3</v>
      </c>
      <c r="D557" s="70">
        <v>27</v>
      </c>
      <c r="E557" s="70">
        <v>2006</v>
      </c>
      <c r="F557" s="70" t="s">
        <v>790</v>
      </c>
      <c r="G557" s="70" t="s">
        <v>2275</v>
      </c>
      <c r="H557" s="70" t="s">
        <v>2276</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2279</v>
      </c>
      <c r="B558" s="70">
        <v>446</v>
      </c>
      <c r="C558" s="70">
        <v>4</v>
      </c>
      <c r="D558" s="70">
        <v>27</v>
      </c>
      <c r="E558" s="70">
        <v>2007</v>
      </c>
      <c r="F558" s="70" t="s">
        <v>791</v>
      </c>
      <c r="G558" s="1064" t="s">
        <v>2275</v>
      </c>
      <c r="H558" s="70" t="s">
        <v>2276</v>
      </c>
      <c r="I558" s="148"/>
      <c r="J558" s="71">
        <v>29.03489425755502</v>
      </c>
      <c r="K558" s="71">
        <v>1.652701690123396</v>
      </c>
      <c r="L558" s="71">
        <v>0.89253394591151125</v>
      </c>
      <c r="M558" s="71">
        <v>41.931007382906699</v>
      </c>
      <c r="N558" s="71">
        <v>64.760182092700902</v>
      </c>
      <c r="O558" s="71">
        <v>40.649463351659499</v>
      </c>
      <c r="P558" s="71">
        <v>23.377563456755279</v>
      </c>
      <c r="Q558" s="71">
        <v>3.54958769332511</v>
      </c>
      <c r="R558" s="71">
        <v>0</v>
      </c>
      <c r="S558" s="71">
        <v>7.4527612695923269</v>
      </c>
      <c r="T558" s="72"/>
      <c r="U558" s="71">
        <v>3445603</v>
      </c>
      <c r="V558" s="71">
        <v>885</v>
      </c>
      <c r="W558" s="71">
        <v>10</v>
      </c>
      <c r="X558" s="71">
        <v>11526</v>
      </c>
      <c r="Y558" s="71">
        <v>22676</v>
      </c>
      <c r="Z558" s="71">
        <v>20113</v>
      </c>
      <c r="AA558" s="71">
        <v>4578</v>
      </c>
      <c r="AB558" s="71">
        <v>57064</v>
      </c>
      <c r="AC558" s="71">
        <v>0</v>
      </c>
      <c r="AD558" s="71">
        <v>7.4527612695923269</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2280</v>
      </c>
      <c r="B559" s="70">
        <v>447</v>
      </c>
      <c r="C559" s="70">
        <v>5</v>
      </c>
      <c r="D559" s="70">
        <v>27</v>
      </c>
      <c r="E559" s="70">
        <v>2008</v>
      </c>
      <c r="F559" s="70" t="s">
        <v>792</v>
      </c>
      <c r="G559" s="1064" t="s">
        <v>2275</v>
      </c>
      <c r="H559" s="70" t="s">
        <v>2276</v>
      </c>
      <c r="I559" s="148"/>
      <c r="J559" s="71">
        <v>27.551558634031949</v>
      </c>
      <c r="K559" s="71">
        <v>1.2399378392304601</v>
      </c>
      <c r="L559" s="71">
        <v>0.79063293531716539</v>
      </c>
      <c r="M559" s="71">
        <v>44.012159205150262</v>
      </c>
      <c r="N559" s="71">
        <v>62.614686967900418</v>
      </c>
      <c r="O559" s="71">
        <v>39.673335954025987</v>
      </c>
      <c r="P559" s="71">
        <v>22.34098626718778</v>
      </c>
      <c r="Q559" s="71">
        <v>3.49404639376661</v>
      </c>
      <c r="R559" s="71">
        <v>0</v>
      </c>
      <c r="S559" s="71">
        <v>4.2491972553954289</v>
      </c>
      <c r="T559" s="72"/>
      <c r="U559" s="71">
        <v>3471897</v>
      </c>
      <c r="V559" s="71">
        <v>885</v>
      </c>
      <c r="W559" s="71">
        <v>10</v>
      </c>
      <c r="X559" s="71">
        <v>11526</v>
      </c>
      <c r="Y559" s="71">
        <v>22832</v>
      </c>
      <c r="Z559" s="71">
        <v>20319</v>
      </c>
      <c r="AA559" s="71">
        <v>4380</v>
      </c>
      <c r="AB559" s="71">
        <v>57095</v>
      </c>
      <c r="AC559" s="71">
        <v>0</v>
      </c>
      <c r="AD559" s="71">
        <v>4.2491972553954289</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2281</v>
      </c>
      <c r="B560" s="70">
        <v>448</v>
      </c>
      <c r="C560" s="70">
        <v>6</v>
      </c>
      <c r="D560" s="70">
        <v>27</v>
      </c>
      <c r="E560" s="70">
        <v>2009</v>
      </c>
      <c r="F560" s="70" t="s">
        <v>176</v>
      </c>
      <c r="G560" s="70" t="s">
        <v>2275</v>
      </c>
      <c r="H560" s="70" t="s">
        <v>2276</v>
      </c>
      <c r="I560" s="148"/>
      <c r="J560" s="71">
        <v>20.89705371071236</v>
      </c>
      <c r="K560" s="71">
        <v>1.320776772292402</v>
      </c>
      <c r="L560" s="71">
        <v>1.7349406256195929</v>
      </c>
      <c r="M560" s="71">
        <v>37.237494356931329</v>
      </c>
      <c r="N560" s="71">
        <v>51.245108249950597</v>
      </c>
      <c r="O560" s="71">
        <v>40.071258745901893</v>
      </c>
      <c r="P560" s="71">
        <v>21.766809584178279</v>
      </c>
      <c r="Q560" s="71">
        <v>3.3307612723456601</v>
      </c>
      <c r="R560" s="71">
        <v>0</v>
      </c>
      <c r="S560" s="71">
        <v>4.5312540016669542</v>
      </c>
      <c r="T560" s="72"/>
      <c r="U560" s="71">
        <v>2737217</v>
      </c>
      <c r="V560" s="71">
        <v>1140</v>
      </c>
      <c r="W560" s="71">
        <v>37</v>
      </c>
      <c r="X560" s="71">
        <v>12140</v>
      </c>
      <c r="Y560" s="71">
        <v>22972</v>
      </c>
      <c r="Z560" s="71">
        <v>20257</v>
      </c>
      <c r="AA560" s="71">
        <v>4381</v>
      </c>
      <c r="AB560" s="71">
        <v>57134</v>
      </c>
      <c r="AC560" s="71">
        <v>0</v>
      </c>
      <c r="AD560" s="71">
        <v>4.5312540016669542</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7.55</v>
      </c>
      <c r="BM560" s="71">
        <v>0</v>
      </c>
      <c r="BN560" s="72"/>
      <c r="BO560" s="71">
        <v>0</v>
      </c>
      <c r="BP560" s="71">
        <v>0</v>
      </c>
      <c r="BQ560" s="71">
        <v>0</v>
      </c>
      <c r="BR560" s="71">
        <v>0</v>
      </c>
      <c r="BS560" s="71">
        <v>1</v>
      </c>
      <c r="BT560" s="71">
        <v>0</v>
      </c>
      <c r="BU560"/>
      <c r="BV560" s="70">
        <v>0</v>
      </c>
      <c r="BW560" s="70">
        <v>0</v>
      </c>
      <c r="BX560" s="70">
        <v>7.55</v>
      </c>
      <c r="BY560" s="70">
        <v>0</v>
      </c>
      <c r="BZ560" s="70">
        <v>0</v>
      </c>
      <c r="CA560" s="70">
        <v>0</v>
      </c>
      <c r="CB560" s="70">
        <v>0</v>
      </c>
      <c r="CC560" s="70">
        <v>0</v>
      </c>
      <c r="CD560" s="70">
        <v>0</v>
      </c>
    </row>
    <row r="561" spans="1:82">
      <c r="A561" s="70" t="s">
        <v>2282</v>
      </c>
      <c r="B561" s="70">
        <v>449</v>
      </c>
      <c r="C561" s="70">
        <v>7</v>
      </c>
      <c r="D561" s="70">
        <v>27</v>
      </c>
      <c r="E561" s="70">
        <v>2010</v>
      </c>
      <c r="F561" s="70" t="s">
        <v>177</v>
      </c>
      <c r="G561" s="70" t="s">
        <v>2275</v>
      </c>
      <c r="H561" s="70" t="s">
        <v>2276</v>
      </c>
      <c r="I561" s="148"/>
      <c r="J561" s="71">
        <v>20.68574458417319</v>
      </c>
      <c r="K561" s="71">
        <v>1.4391712362782221</v>
      </c>
      <c r="L561" s="71">
        <v>1.6457418774205701</v>
      </c>
      <c r="M561" s="71">
        <v>40.196829983135977</v>
      </c>
      <c r="N561" s="71">
        <v>59.587894966677112</v>
      </c>
      <c r="O561" s="71">
        <v>39.501963003693803</v>
      </c>
      <c r="P561" s="71">
        <v>22.380383354763051</v>
      </c>
      <c r="Q561" s="71">
        <v>3.46404905755475</v>
      </c>
      <c r="R561" s="71">
        <v>0</v>
      </c>
      <c r="S561" s="71">
        <v>5.613741737993859</v>
      </c>
      <c r="T561" s="72"/>
      <c r="U561" s="71">
        <v>2731800</v>
      </c>
      <c r="V561" s="71">
        <v>1140</v>
      </c>
      <c r="W561" s="71">
        <v>37</v>
      </c>
      <c r="X561" s="71">
        <v>12140</v>
      </c>
      <c r="Y561" s="71">
        <v>23129</v>
      </c>
      <c r="Z561" s="71">
        <v>20062</v>
      </c>
      <c r="AA561" s="71">
        <v>4392</v>
      </c>
      <c r="AB561" s="71">
        <v>56938</v>
      </c>
      <c r="AC561" s="71">
        <v>0</v>
      </c>
      <c r="AD561" s="71">
        <v>5.613741737993859</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0</v>
      </c>
      <c r="BM561" s="71">
        <v>0</v>
      </c>
      <c r="BN561" s="72"/>
      <c r="BO561" s="71">
        <v>0</v>
      </c>
      <c r="BP561" s="71">
        <v>0</v>
      </c>
      <c r="BQ561" s="71">
        <v>0</v>
      </c>
      <c r="BR561" s="71">
        <v>0</v>
      </c>
      <c r="BS561" s="71">
        <v>0</v>
      </c>
      <c r="BT561" s="71">
        <v>0</v>
      </c>
      <c r="BU561"/>
      <c r="BV561" s="70">
        <v>0</v>
      </c>
      <c r="BW561" s="70">
        <v>0</v>
      </c>
      <c r="BX561" s="70">
        <v>0</v>
      </c>
      <c r="BY561" s="70">
        <v>0</v>
      </c>
      <c r="BZ561" s="70">
        <v>0</v>
      </c>
      <c r="CA561" s="70">
        <v>0</v>
      </c>
      <c r="CB561" s="70">
        <v>0</v>
      </c>
      <c r="CC561" s="70">
        <v>0</v>
      </c>
      <c r="CD561" s="70">
        <v>0</v>
      </c>
    </row>
    <row r="562" spans="1:82">
      <c r="A562" s="70" t="s">
        <v>2283</v>
      </c>
      <c r="B562" s="70">
        <v>450</v>
      </c>
      <c r="C562" s="70">
        <v>8</v>
      </c>
      <c r="D562" s="70">
        <v>27</v>
      </c>
      <c r="E562" s="70">
        <v>2011</v>
      </c>
      <c r="F562" s="70" t="s">
        <v>178</v>
      </c>
      <c r="G562" s="70" t="s">
        <v>2275</v>
      </c>
      <c r="H562" s="70" t="s">
        <v>2276</v>
      </c>
      <c r="I562" s="148"/>
      <c r="J562" s="71">
        <v>23.530413667015601</v>
      </c>
      <c r="K562" s="71">
        <v>2.290380774796271</v>
      </c>
      <c r="L562" s="71">
        <v>1.4479176028277181</v>
      </c>
      <c r="M562" s="71">
        <v>51.265180813311993</v>
      </c>
      <c r="N562" s="71">
        <v>73.568681539687361</v>
      </c>
      <c r="O562" s="71">
        <v>39.018549025667646</v>
      </c>
      <c r="P562" s="71">
        <v>22.14434837841452</v>
      </c>
      <c r="Q562" s="71">
        <v>3.9842313713601598</v>
      </c>
      <c r="R562" s="71">
        <v>0</v>
      </c>
      <c r="S562" s="71">
        <v>5.9263741509077308</v>
      </c>
      <c r="T562" s="72"/>
      <c r="U562" s="71">
        <v>2813042</v>
      </c>
      <c r="V562" s="71">
        <v>1140</v>
      </c>
      <c r="W562" s="71">
        <v>37</v>
      </c>
      <c r="X562" s="71">
        <v>12140</v>
      </c>
      <c r="Y562" s="71">
        <v>23282</v>
      </c>
      <c r="Z562" s="71">
        <v>20247</v>
      </c>
      <c r="AA562" s="71">
        <v>4475</v>
      </c>
      <c r="AB562" s="71">
        <v>56774</v>
      </c>
      <c r="AC562" s="71">
        <v>0</v>
      </c>
      <c r="AD562" s="71">
        <v>5.9263741509077308</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0</v>
      </c>
      <c r="BM562" s="71">
        <v>0</v>
      </c>
      <c r="BN562" s="72"/>
      <c r="BO562" s="71">
        <v>0</v>
      </c>
      <c r="BP562" s="71">
        <v>0</v>
      </c>
      <c r="BQ562" s="71">
        <v>0</v>
      </c>
      <c r="BR562" s="71">
        <v>0</v>
      </c>
      <c r="BS562" s="71">
        <v>0</v>
      </c>
      <c r="BT562" s="71">
        <v>0</v>
      </c>
      <c r="BU562"/>
      <c r="BV562" s="70">
        <v>0</v>
      </c>
      <c r="BW562" s="70">
        <v>0</v>
      </c>
      <c r="BX562" s="70">
        <v>0</v>
      </c>
      <c r="BY562" s="70">
        <v>0</v>
      </c>
      <c r="BZ562" s="70">
        <v>0</v>
      </c>
      <c r="CA562" s="70">
        <v>0</v>
      </c>
      <c r="CB562" s="70">
        <v>0</v>
      </c>
      <c r="CC562" s="70">
        <v>0</v>
      </c>
      <c r="CD562" s="70">
        <v>0</v>
      </c>
    </row>
    <row r="563" spans="1:82">
      <c r="A563" s="70" t="s">
        <v>2284</v>
      </c>
      <c r="B563" s="70">
        <v>451</v>
      </c>
      <c r="C563" s="70">
        <v>9</v>
      </c>
      <c r="D563" s="70">
        <v>27</v>
      </c>
      <c r="E563" s="70">
        <v>2012</v>
      </c>
      <c r="F563" s="70" t="s">
        <v>179</v>
      </c>
      <c r="G563" s="70" t="s">
        <v>2275</v>
      </c>
      <c r="H563" s="70" t="s">
        <v>2276</v>
      </c>
      <c r="I563" s="148"/>
      <c r="J563" s="71">
        <v>23.817474551302009</v>
      </c>
      <c r="K563" s="71">
        <v>2.227262886896717</v>
      </c>
      <c r="L563" s="71">
        <v>1.442106630386363</v>
      </c>
      <c r="M563" s="71">
        <v>57.339789058692638</v>
      </c>
      <c r="N563" s="71">
        <v>78.562716169625602</v>
      </c>
      <c r="O563" s="71">
        <v>39.111106262407759</v>
      </c>
      <c r="P563" s="71">
        <v>22.091180711254836</v>
      </c>
      <c r="Q563" s="71">
        <v>4.3641652197825502</v>
      </c>
      <c r="R563" s="71">
        <v>0</v>
      </c>
      <c r="S563" s="71">
        <v>5.3556718510929269</v>
      </c>
      <c r="T563" s="72"/>
      <c r="U563" s="71">
        <v>2768422</v>
      </c>
      <c r="V563" s="71">
        <v>1140</v>
      </c>
      <c r="W563" s="71">
        <v>37</v>
      </c>
      <c r="X563" s="71">
        <v>12140</v>
      </c>
      <c r="Y563" s="71">
        <v>23681</v>
      </c>
      <c r="Z563" s="71">
        <v>20456</v>
      </c>
      <c r="AA563" s="71">
        <v>4439</v>
      </c>
      <c r="AB563" s="71">
        <v>57238</v>
      </c>
      <c r="AC563" s="71">
        <v>0</v>
      </c>
      <c r="AD563" s="71">
        <v>5.3556718510929269</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2285</v>
      </c>
      <c r="B564" s="70">
        <v>452</v>
      </c>
      <c r="C564" s="70">
        <v>10</v>
      </c>
      <c r="D564" s="70">
        <v>27</v>
      </c>
      <c r="E564" s="70">
        <v>2013</v>
      </c>
      <c r="F564" s="70" t="s">
        <v>180</v>
      </c>
      <c r="G564" s="70" t="s">
        <v>2275</v>
      </c>
      <c r="H564" s="70" t="s">
        <v>2276</v>
      </c>
      <c r="I564" s="148"/>
      <c r="J564" s="71">
        <v>21.950919295628349</v>
      </c>
      <c r="K564" s="71">
        <v>1.8885058117467091</v>
      </c>
      <c r="L564" s="71">
        <v>1.279453217464573</v>
      </c>
      <c r="M564" s="71">
        <v>57.754048472261573</v>
      </c>
      <c r="N564" s="71">
        <v>78.55388637994109</v>
      </c>
      <c r="O564" s="71">
        <v>37.609714351048972</v>
      </c>
      <c r="P564" s="71">
        <v>22.434179364214</v>
      </c>
      <c r="Q564" s="71">
        <v>4.4054385566899796</v>
      </c>
      <c r="R564" s="71">
        <v>0</v>
      </c>
      <c r="S564" s="71">
        <v>6.2979983435833962</v>
      </c>
      <c r="T564" s="72"/>
      <c r="U564" s="71">
        <v>2523107</v>
      </c>
      <c r="V564" s="71">
        <v>1140</v>
      </c>
      <c r="W564" s="71">
        <v>37</v>
      </c>
      <c r="X564" s="71">
        <v>12140</v>
      </c>
      <c r="Y564" s="71">
        <v>23723</v>
      </c>
      <c r="Z564" s="71">
        <v>20549</v>
      </c>
      <c r="AA564" s="71">
        <v>4491</v>
      </c>
      <c r="AB564" s="71">
        <v>56951</v>
      </c>
      <c r="AC564" s="71">
        <v>0</v>
      </c>
      <c r="AD564" s="71">
        <v>6.2979983435833962</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0</v>
      </c>
      <c r="BM564" s="71">
        <v>0</v>
      </c>
      <c r="BN564" s="72"/>
      <c r="BO564" s="71">
        <v>0</v>
      </c>
      <c r="BP564" s="71">
        <v>0</v>
      </c>
      <c r="BQ564" s="71">
        <v>0</v>
      </c>
      <c r="BR564" s="71">
        <v>0</v>
      </c>
      <c r="BS564" s="71">
        <v>0</v>
      </c>
      <c r="BT564" s="71">
        <v>0</v>
      </c>
      <c r="BU564"/>
      <c r="BV564" s="70">
        <v>0</v>
      </c>
      <c r="BW564" s="70">
        <v>0</v>
      </c>
      <c r="BX564" s="70">
        <v>0</v>
      </c>
      <c r="BY564" s="70">
        <v>0</v>
      </c>
      <c r="BZ564" s="70">
        <v>0</v>
      </c>
      <c r="CA564" s="70">
        <v>0</v>
      </c>
      <c r="CB564" s="70">
        <v>0</v>
      </c>
      <c r="CC564" s="70">
        <v>0</v>
      </c>
      <c r="CD564" s="70">
        <v>0</v>
      </c>
    </row>
    <row r="565" spans="1:82">
      <c r="A565" s="70" t="s">
        <v>2286</v>
      </c>
      <c r="B565" s="70">
        <v>453</v>
      </c>
      <c r="C565" s="70">
        <v>11</v>
      </c>
      <c r="D565" s="70">
        <v>27</v>
      </c>
      <c r="E565" s="70">
        <v>2014</v>
      </c>
      <c r="F565" s="70" t="s">
        <v>181</v>
      </c>
      <c r="G565" s="70" t="s">
        <v>2275</v>
      </c>
      <c r="H565" s="70" t="s">
        <v>2276</v>
      </c>
      <c r="I565" s="148"/>
      <c r="J565" s="71">
        <v>23.689716778825488</v>
      </c>
      <c r="K565" s="71">
        <v>1.779838634590224</v>
      </c>
      <c r="L565" s="71">
        <v>4.4950409553826853</v>
      </c>
      <c r="M565" s="71">
        <v>57.327600895834507</v>
      </c>
      <c r="N565" s="71">
        <v>76.227146002090052</v>
      </c>
      <c r="O565" s="71">
        <v>35.697016474528724</v>
      </c>
      <c r="P565" s="71">
        <v>22.57087411843267</v>
      </c>
      <c r="Q565" s="71">
        <v>4.1984048408669299</v>
      </c>
      <c r="R565" s="71">
        <v>0</v>
      </c>
      <c r="S565" s="71">
        <v>5.4114163963991651</v>
      </c>
      <c r="T565" s="72"/>
      <c r="U565" s="71">
        <v>2897339</v>
      </c>
      <c r="V565" s="71">
        <v>895</v>
      </c>
      <c r="W565" s="71">
        <v>49</v>
      </c>
      <c r="X565" s="71">
        <v>12104</v>
      </c>
      <c r="Y565" s="71">
        <v>23896</v>
      </c>
      <c r="Z565" s="71">
        <v>20542</v>
      </c>
      <c r="AA565" s="71">
        <v>4495</v>
      </c>
      <c r="AB565" s="71">
        <v>56569</v>
      </c>
      <c r="AC565" s="71">
        <v>0</v>
      </c>
      <c r="AD565" s="71">
        <v>5.4114163963991651</v>
      </c>
      <c r="AE565" s="72"/>
      <c r="AF565" s="71"/>
      <c r="AG565" s="71"/>
      <c r="AH565" s="71"/>
      <c r="AI565" s="71"/>
      <c r="AJ565" s="71"/>
      <c r="AK565" s="71"/>
      <c r="AL565" s="71"/>
      <c r="AM565" s="71"/>
      <c r="AN565" s="71"/>
      <c r="AO565" s="71"/>
      <c r="AP565" s="71"/>
      <c r="AQ565" s="72"/>
      <c r="AR565" s="71">
        <v>809</v>
      </c>
      <c r="AS565" s="71">
        <v>66</v>
      </c>
      <c r="AT565" s="71">
        <v>0</v>
      </c>
      <c r="AU565" s="71">
        <v>0</v>
      </c>
      <c r="AV565" s="71">
        <v>0</v>
      </c>
      <c r="AW565" s="71">
        <v>0</v>
      </c>
      <c r="AX565" s="71"/>
      <c r="AY565" s="72"/>
      <c r="AZ565" s="71">
        <v>3093.4</v>
      </c>
      <c r="BA565" s="71">
        <v>1245.8</v>
      </c>
      <c r="BB565" s="71">
        <v>0</v>
      </c>
      <c r="BC565" s="71">
        <v>0</v>
      </c>
      <c r="BD565" s="71">
        <v>0</v>
      </c>
      <c r="BE565" s="71">
        <v>0</v>
      </c>
      <c r="BF565" s="71"/>
      <c r="BG565" s="72"/>
      <c r="BH565" s="71">
        <v>0</v>
      </c>
      <c r="BI565" s="71">
        <v>0</v>
      </c>
      <c r="BJ565" s="71">
        <v>0</v>
      </c>
      <c r="BK565" s="71">
        <v>0</v>
      </c>
      <c r="BL565" s="71">
        <v>0</v>
      </c>
      <c r="BM565" s="71">
        <v>0</v>
      </c>
      <c r="BN565" s="72"/>
      <c r="BO565" s="71">
        <v>0</v>
      </c>
      <c r="BP565" s="71">
        <v>0</v>
      </c>
      <c r="BQ565" s="71">
        <v>0</v>
      </c>
      <c r="BR565" s="71">
        <v>0</v>
      </c>
      <c r="BS565" s="71">
        <v>0</v>
      </c>
      <c r="BT565" s="71">
        <v>0</v>
      </c>
      <c r="BU565"/>
      <c r="BV565" s="70">
        <v>0</v>
      </c>
      <c r="BW565" s="70">
        <v>0</v>
      </c>
      <c r="BX565" s="70">
        <v>0</v>
      </c>
      <c r="BY565" s="70">
        <v>0</v>
      </c>
      <c r="BZ565" s="70">
        <v>0</v>
      </c>
      <c r="CA565" s="70">
        <v>0</v>
      </c>
      <c r="CB565" s="70">
        <v>0</v>
      </c>
      <c r="CC565" s="70">
        <v>0</v>
      </c>
      <c r="CD565" s="70">
        <v>0</v>
      </c>
    </row>
    <row r="566" spans="1:82">
      <c r="A566" s="70" t="s">
        <v>2287</v>
      </c>
      <c r="B566" s="70">
        <v>454</v>
      </c>
      <c r="C566" s="70">
        <v>12</v>
      </c>
      <c r="D566" s="70">
        <v>27</v>
      </c>
      <c r="E566" s="70">
        <v>2015</v>
      </c>
      <c r="F566" s="70" t="s">
        <v>182</v>
      </c>
      <c r="G566" s="70" t="s">
        <v>2275</v>
      </c>
      <c r="H566" s="70" t="s">
        <v>2276</v>
      </c>
      <c r="I566" s="148"/>
      <c r="J566" s="71">
        <v>22.557122872588842</v>
      </c>
      <c r="K566" s="71">
        <v>1.700477229909622</v>
      </c>
      <c r="L566" s="71">
        <v>5.0516270732568334</v>
      </c>
      <c r="M566" s="71">
        <v>52.549720799744691</v>
      </c>
      <c r="N566" s="71">
        <v>70.21178816373498</v>
      </c>
      <c r="O566" s="71">
        <v>35.466902454481698</v>
      </c>
      <c r="P566" s="71">
        <v>22.553529354527949</v>
      </c>
      <c r="Q566" s="71">
        <v>4.0927487437362204</v>
      </c>
      <c r="R566" s="71">
        <v>0</v>
      </c>
      <c r="S566" s="71">
        <v>5.3048717849708442</v>
      </c>
      <c r="T566" s="72"/>
      <c r="U566" s="71">
        <v>2908614</v>
      </c>
      <c r="V566" s="71">
        <v>895</v>
      </c>
      <c r="W566" s="71">
        <v>49</v>
      </c>
      <c r="X566" s="71">
        <v>12104</v>
      </c>
      <c r="Y566" s="71">
        <v>23654</v>
      </c>
      <c r="Z566" s="71">
        <v>20606</v>
      </c>
      <c r="AA566" s="71">
        <v>4488</v>
      </c>
      <c r="AB566" s="71">
        <v>56332</v>
      </c>
      <c r="AC566" s="71">
        <v>0</v>
      </c>
      <c r="AD566" s="71">
        <v>5.3048717849708442</v>
      </c>
      <c r="AE566" s="72"/>
      <c r="AF566" s="71">
        <v>23646469.785070188</v>
      </c>
      <c r="AG566" s="71">
        <v>1431311.4116710839</v>
      </c>
      <c r="AH566" s="71">
        <v>1027595.88007354</v>
      </c>
      <c r="AI566" s="71">
        <v>75568989.077949226</v>
      </c>
      <c r="AJ566" s="71">
        <v>107091348.54986461</v>
      </c>
      <c r="AK566" s="71">
        <v>0</v>
      </c>
      <c r="AL566" s="71">
        <v>0</v>
      </c>
      <c r="AM566" s="71">
        <v>7720064.2961475579</v>
      </c>
      <c r="AN566" s="71">
        <v>0</v>
      </c>
      <c r="AO566" s="71">
        <v>0</v>
      </c>
      <c r="AP566" s="71">
        <v>216485779.0007762</v>
      </c>
      <c r="AQ566" s="72"/>
      <c r="AR566" s="71">
        <v>884</v>
      </c>
      <c r="AS566" s="71">
        <v>90</v>
      </c>
      <c r="AT566" s="71">
        <v>0</v>
      </c>
      <c r="AU566" s="71">
        <v>0</v>
      </c>
      <c r="AV566" s="71">
        <v>0</v>
      </c>
      <c r="AW566" s="71">
        <v>0</v>
      </c>
      <c r="AX566" s="71"/>
      <c r="AY566" s="72"/>
      <c r="AZ566" s="71">
        <v>3397.3</v>
      </c>
      <c r="BA566" s="71">
        <v>2409.6999999999998</v>
      </c>
      <c r="BB566" s="71">
        <v>0</v>
      </c>
      <c r="BC566" s="71">
        <v>0</v>
      </c>
      <c r="BD566" s="71">
        <v>0</v>
      </c>
      <c r="BE566" s="71">
        <v>0</v>
      </c>
      <c r="BF566" s="71"/>
      <c r="BG566" s="72"/>
      <c r="BH566" s="71">
        <v>0</v>
      </c>
      <c r="BI566" s="71">
        <v>0</v>
      </c>
      <c r="BJ566" s="71">
        <v>0</v>
      </c>
      <c r="BK566" s="71">
        <v>0</v>
      </c>
      <c r="BL566" s="71">
        <v>9.6300000000000008</v>
      </c>
      <c r="BM566" s="71">
        <v>0</v>
      </c>
      <c r="BN566" s="72"/>
      <c r="BO566" s="71">
        <v>0</v>
      </c>
      <c r="BP566" s="71">
        <v>0</v>
      </c>
      <c r="BQ566" s="71">
        <v>0</v>
      </c>
      <c r="BR566" s="71">
        <v>0</v>
      </c>
      <c r="BS566" s="71">
        <v>1</v>
      </c>
      <c r="BT566" s="71">
        <v>0</v>
      </c>
      <c r="BU566"/>
      <c r="BV566" s="70">
        <v>0</v>
      </c>
      <c r="BW566" s="70">
        <v>0</v>
      </c>
      <c r="BX566" s="70">
        <v>9.6300000000000008</v>
      </c>
      <c r="BY566" s="70">
        <v>0</v>
      </c>
      <c r="BZ566" s="70">
        <v>0</v>
      </c>
      <c r="CA566" s="70">
        <v>0</v>
      </c>
      <c r="CB566" s="70">
        <v>0</v>
      </c>
      <c r="CC566" s="70">
        <v>0</v>
      </c>
      <c r="CD566" s="70">
        <v>0</v>
      </c>
    </row>
    <row r="567" spans="1:82">
      <c r="A567" s="70" t="s">
        <v>2288</v>
      </c>
      <c r="B567" s="70">
        <v>455</v>
      </c>
      <c r="C567" s="70">
        <v>13</v>
      </c>
      <c r="D567" s="70">
        <v>27</v>
      </c>
      <c r="E567" s="70">
        <v>2016</v>
      </c>
      <c r="F567" s="70" t="s">
        <v>155</v>
      </c>
      <c r="G567" s="70" t="s">
        <v>2275</v>
      </c>
      <c r="H567" s="70" t="s">
        <v>2276</v>
      </c>
      <c r="I567" s="148"/>
      <c r="J567" s="71">
        <v>22.122090920238644</v>
      </c>
      <c r="K567" s="71">
        <v>1.6562473419488122</v>
      </c>
      <c r="L567" s="71">
        <v>4.829166556767027</v>
      </c>
      <c r="M567" s="71">
        <v>47.922690984199988</v>
      </c>
      <c r="N567" s="71">
        <v>71.658610663355603</v>
      </c>
      <c r="O567" s="71">
        <v>35.182435879535461</v>
      </c>
      <c r="P567" s="71">
        <v>21.587301553031775</v>
      </c>
      <c r="Q567" s="71">
        <v>3.9568768322580179</v>
      </c>
      <c r="R567" s="71">
        <v>0</v>
      </c>
      <c r="S567" s="71">
        <v>6.7982534179628091</v>
      </c>
      <c r="T567" s="72"/>
      <c r="U567" s="71">
        <v>2707497</v>
      </c>
      <c r="V567" s="71">
        <v>895</v>
      </c>
      <c r="W567" s="71">
        <v>49</v>
      </c>
      <c r="X567" s="71">
        <v>12104</v>
      </c>
      <c r="Y567" s="71">
        <v>24145</v>
      </c>
      <c r="Z567" s="71">
        <v>20692</v>
      </c>
      <c r="AA567" s="71">
        <v>4443</v>
      </c>
      <c r="AB567" s="71">
        <v>56021</v>
      </c>
      <c r="AC567" s="71">
        <v>0</v>
      </c>
      <c r="AD567" s="71">
        <v>6.7982534179628091</v>
      </c>
      <c r="AE567" s="72"/>
      <c r="AF567" s="71">
        <v>23097550.20173436</v>
      </c>
      <c r="AG567" s="71">
        <v>1299090.8515862271</v>
      </c>
      <c r="AH567" s="71">
        <v>730556.008111428</v>
      </c>
      <c r="AI567" s="71">
        <v>73550708.566554099</v>
      </c>
      <c r="AJ567" s="71">
        <v>103270667.4466638</v>
      </c>
      <c r="AK567" s="71">
        <v>0</v>
      </c>
      <c r="AL567" s="71">
        <v>0</v>
      </c>
      <c r="AM567" s="71">
        <v>7683407.67068996</v>
      </c>
      <c r="AN567" s="71">
        <v>0</v>
      </c>
      <c r="AO567" s="71">
        <v>0</v>
      </c>
      <c r="AP567" s="71">
        <v>209631980.7453399</v>
      </c>
      <c r="AQ567" s="72"/>
      <c r="AR567" s="71">
        <v>936</v>
      </c>
      <c r="AS567" s="71">
        <v>112</v>
      </c>
      <c r="AT567" s="71">
        <v>0</v>
      </c>
      <c r="AU567" s="71">
        <v>0</v>
      </c>
      <c r="AV567" s="71">
        <v>0</v>
      </c>
      <c r="AW567" s="71">
        <v>0</v>
      </c>
      <c r="AX567" s="71"/>
      <c r="AY567" s="72"/>
      <c r="AZ567" s="71">
        <v>3629.3</v>
      </c>
      <c r="BA567" s="71">
        <v>3124.2</v>
      </c>
      <c r="BB567" s="71">
        <v>0</v>
      </c>
      <c r="BC567" s="71">
        <v>0</v>
      </c>
      <c r="BD567" s="71">
        <v>0</v>
      </c>
      <c r="BE567" s="71">
        <v>0</v>
      </c>
      <c r="BF567" s="71"/>
      <c r="BG567" s="72"/>
      <c r="BH567" s="71">
        <v>0</v>
      </c>
      <c r="BI567" s="71">
        <v>0</v>
      </c>
      <c r="BJ567" s="71">
        <v>0</v>
      </c>
      <c r="BK567" s="71">
        <v>0</v>
      </c>
      <c r="BL567" s="71">
        <v>19.762999999999998</v>
      </c>
      <c r="BM567" s="71">
        <v>0</v>
      </c>
      <c r="BN567" s="72"/>
      <c r="BO567" s="71">
        <v>0</v>
      </c>
      <c r="BP567" s="71">
        <v>0</v>
      </c>
      <c r="BQ567" s="71">
        <v>0</v>
      </c>
      <c r="BR567" s="71">
        <v>0</v>
      </c>
      <c r="BS567" s="71">
        <v>3</v>
      </c>
      <c r="BT567" s="71">
        <v>0</v>
      </c>
      <c r="BU567"/>
      <c r="BV567" s="70">
        <v>6.8230000000000004</v>
      </c>
      <c r="BW567" s="70">
        <v>0</v>
      </c>
      <c r="BX567" s="70">
        <v>12.94</v>
      </c>
      <c r="BY567" s="70">
        <v>0</v>
      </c>
      <c r="BZ567" s="70">
        <v>0</v>
      </c>
      <c r="CA567" s="70">
        <v>0</v>
      </c>
      <c r="CB567" s="70">
        <v>0</v>
      </c>
      <c r="CC567" s="70">
        <v>0</v>
      </c>
      <c r="CD567" s="70">
        <v>0</v>
      </c>
    </row>
    <row r="568" spans="1:82">
      <c r="A568" s="70" t="s">
        <v>2289</v>
      </c>
      <c r="B568" s="70">
        <v>456</v>
      </c>
      <c r="C568" s="70">
        <v>14</v>
      </c>
      <c r="D568" s="70">
        <v>27</v>
      </c>
      <c r="E568" s="70">
        <v>2017</v>
      </c>
      <c r="F568" s="70" t="s">
        <v>156</v>
      </c>
      <c r="G568" s="70" t="s">
        <v>2275</v>
      </c>
      <c r="H568" s="70" t="s">
        <v>2276</v>
      </c>
      <c r="I568" s="148"/>
      <c r="J568" s="71">
        <v>18.325677980857375</v>
      </c>
      <c r="K568" s="71">
        <v>1.6295317582624291</v>
      </c>
      <c r="L568" s="71">
        <v>4.0905573699185034</v>
      </c>
      <c r="M568" s="71">
        <v>43.040229647182507</v>
      </c>
      <c r="N568" s="71">
        <v>66.657578858834881</v>
      </c>
      <c r="O568" s="71">
        <v>34.620050185656602</v>
      </c>
      <c r="P568" s="71">
        <v>21.064318212992497</v>
      </c>
      <c r="Q568" s="71">
        <v>3.8108832502076999</v>
      </c>
      <c r="R568" s="71">
        <v>0</v>
      </c>
      <c r="S568" s="71">
        <v>4.8999628080728916</v>
      </c>
      <c r="T568" s="72"/>
      <c r="U568" s="71">
        <v>2676930</v>
      </c>
      <c r="V568" s="71">
        <v>895</v>
      </c>
      <c r="W568" s="71">
        <v>49</v>
      </c>
      <c r="X568" s="71">
        <v>12104</v>
      </c>
      <c r="Y568" s="71">
        <v>24081</v>
      </c>
      <c r="Z568" s="71">
        <v>20699</v>
      </c>
      <c r="AA568" s="71">
        <v>4363</v>
      </c>
      <c r="AB568" s="71">
        <v>55794</v>
      </c>
      <c r="AC568" s="71">
        <v>0</v>
      </c>
      <c r="AD568" s="71">
        <v>4.8999628080728916</v>
      </c>
      <c r="AE568" s="72"/>
      <c r="AF568" s="71">
        <v>21499848.25531774</v>
      </c>
      <c r="AG568" s="71">
        <v>1368772.5935253799</v>
      </c>
      <c r="AH568" s="71">
        <v>856855.27316171839</v>
      </c>
      <c r="AI568" s="71">
        <v>75248637.948536709</v>
      </c>
      <c r="AJ568" s="71">
        <v>110406738.1845032</v>
      </c>
      <c r="AK568" s="71">
        <v>0</v>
      </c>
      <c r="AL568" s="71">
        <v>0</v>
      </c>
      <c r="AM568" s="71">
        <v>7664247.8240958899</v>
      </c>
      <c r="AN568" s="71">
        <v>0</v>
      </c>
      <c r="AO568" s="71">
        <v>0</v>
      </c>
      <c r="AP568" s="71">
        <v>217045100.07914066</v>
      </c>
      <c r="AQ568" s="72"/>
      <c r="AR568" s="71">
        <v>987</v>
      </c>
      <c r="AS568" s="71">
        <v>132</v>
      </c>
      <c r="AT568" s="71">
        <v>0</v>
      </c>
      <c r="AU568" s="71">
        <v>0</v>
      </c>
      <c r="AV568" s="71">
        <v>0</v>
      </c>
      <c r="AW568" s="71">
        <v>0</v>
      </c>
      <c r="AX568" s="71"/>
      <c r="AY568" s="72"/>
      <c r="AZ568" s="71">
        <v>3855.7</v>
      </c>
      <c r="BA568" s="71">
        <v>4590.4000000000005</v>
      </c>
      <c r="BB568" s="71">
        <v>0</v>
      </c>
      <c r="BC568" s="71">
        <v>0</v>
      </c>
      <c r="BD568" s="71">
        <v>0</v>
      </c>
      <c r="BE568" s="71">
        <v>0</v>
      </c>
      <c r="BF568" s="71"/>
      <c r="BG568" s="72"/>
      <c r="BH568" s="71">
        <v>0</v>
      </c>
      <c r="BI568" s="71">
        <v>0</v>
      </c>
      <c r="BJ568" s="71">
        <v>0</v>
      </c>
      <c r="BK568" s="71">
        <v>0</v>
      </c>
      <c r="BL568" s="71">
        <v>13.527000000000001</v>
      </c>
      <c r="BM568" s="71">
        <v>0</v>
      </c>
      <c r="BN568" s="72"/>
      <c r="BO568" s="71">
        <v>0</v>
      </c>
      <c r="BP568" s="71">
        <v>0</v>
      </c>
      <c r="BQ568" s="71">
        <v>0</v>
      </c>
      <c r="BR568" s="71">
        <v>0</v>
      </c>
      <c r="BS568" s="71">
        <v>3</v>
      </c>
      <c r="BT568" s="71">
        <v>0</v>
      </c>
      <c r="BU568"/>
      <c r="BV568" s="70">
        <v>6.3369999999999997</v>
      </c>
      <c r="BW568" s="70">
        <v>0</v>
      </c>
      <c r="BX568" s="70">
        <v>7.19</v>
      </c>
      <c r="BY568" s="70">
        <v>0</v>
      </c>
      <c r="BZ568" s="70">
        <v>0</v>
      </c>
      <c r="CA568" s="70">
        <v>0</v>
      </c>
      <c r="CB568" s="70">
        <v>0</v>
      </c>
      <c r="CC568" s="70">
        <v>0</v>
      </c>
      <c r="CD568" s="70">
        <v>0</v>
      </c>
    </row>
    <row r="569" spans="1:82">
      <c r="A569" s="70" t="s">
        <v>2290</v>
      </c>
      <c r="B569" s="70">
        <v>457</v>
      </c>
      <c r="C569" s="70">
        <v>15</v>
      </c>
      <c r="D569" s="70">
        <v>27</v>
      </c>
      <c r="E569" s="70">
        <v>2018</v>
      </c>
      <c r="F569" s="70" t="s">
        <v>183</v>
      </c>
      <c r="G569" s="70" t="s">
        <v>2275</v>
      </c>
      <c r="H569" s="70" t="s">
        <v>2276</v>
      </c>
      <c r="I569" s="148"/>
      <c r="J569" s="71">
        <v>16.598046690627253</v>
      </c>
      <c r="K569" s="71">
        <v>1.4643477694453328</v>
      </c>
      <c r="L569" s="71">
        <v>3.788029502693564</v>
      </c>
      <c r="M569" s="71">
        <v>37.548516756744178</v>
      </c>
      <c r="N569" s="71">
        <v>54.000707354918298</v>
      </c>
      <c r="O569" s="71">
        <v>34.324097671552543</v>
      </c>
      <c r="P569" s="71">
        <v>21.174891296022103</v>
      </c>
      <c r="Q569" s="71">
        <v>3.53677726428187</v>
      </c>
      <c r="R569" s="71">
        <v>0</v>
      </c>
      <c r="S569" s="71">
        <v>7.9307359358309437</v>
      </c>
      <c r="T569" s="72"/>
      <c r="U569" s="71">
        <v>2779036</v>
      </c>
      <c r="V569" s="71">
        <v>895</v>
      </c>
      <c r="W569" s="71">
        <v>49</v>
      </c>
      <c r="X569" s="71">
        <v>12104</v>
      </c>
      <c r="Y569" s="71">
        <v>24279</v>
      </c>
      <c r="Z569" s="71">
        <v>20915</v>
      </c>
      <c r="AA569" s="71">
        <v>4430</v>
      </c>
      <c r="AB569" s="71">
        <v>55802</v>
      </c>
      <c r="AC569" s="71">
        <v>0</v>
      </c>
      <c r="AD569" s="71">
        <v>7.9307359358309437</v>
      </c>
      <c r="AE569" s="72"/>
      <c r="AF569" s="71">
        <v>21370165.434930481</v>
      </c>
      <c r="AG569" s="71">
        <v>1252103.277021219</v>
      </c>
      <c r="AH569" s="71">
        <v>822766.23208105389</v>
      </c>
      <c r="AI569" s="71">
        <v>72669046.163575023</v>
      </c>
      <c r="AJ569" s="71">
        <v>99486764.497611359</v>
      </c>
      <c r="AK569" s="71">
        <v>0</v>
      </c>
      <c r="AL569" s="71">
        <v>0</v>
      </c>
      <c r="AM569" s="71">
        <v>7681207.2799314298</v>
      </c>
      <c r="AN569" s="71">
        <v>0</v>
      </c>
      <c r="AO569" s="71">
        <v>0</v>
      </c>
      <c r="AP569" s="71">
        <v>203282052.88515055</v>
      </c>
      <c r="AQ569" s="72"/>
      <c r="AR569" s="71">
        <v>1065</v>
      </c>
      <c r="AS569" s="71">
        <v>147</v>
      </c>
      <c r="AT569" s="71">
        <v>0</v>
      </c>
      <c r="AU569" s="71">
        <v>0</v>
      </c>
      <c r="AV569" s="71">
        <v>0</v>
      </c>
      <c r="AW569" s="71">
        <v>0</v>
      </c>
      <c r="AX569" s="71"/>
      <c r="AY569" s="72"/>
      <c r="AZ569" s="71">
        <v>4178</v>
      </c>
      <c r="BA569" s="71">
        <v>10811.3</v>
      </c>
      <c r="BB569" s="71">
        <v>0</v>
      </c>
      <c r="BC569" s="71">
        <v>0</v>
      </c>
      <c r="BD569" s="71">
        <v>0</v>
      </c>
      <c r="BE569" s="71">
        <v>0</v>
      </c>
      <c r="BF569" s="71"/>
      <c r="BG569" s="72"/>
      <c r="BH569" s="71">
        <v>0</v>
      </c>
      <c r="BI569" s="71">
        <v>0</v>
      </c>
      <c r="BJ569" s="71">
        <v>0</v>
      </c>
      <c r="BK569" s="71">
        <v>0</v>
      </c>
      <c r="BL569" s="71">
        <v>5.3369999999999997</v>
      </c>
      <c r="BM569" s="71">
        <v>0</v>
      </c>
      <c r="BN569" s="72"/>
      <c r="BO569" s="71">
        <v>0</v>
      </c>
      <c r="BP569" s="71">
        <v>0</v>
      </c>
      <c r="BQ569" s="71">
        <v>0</v>
      </c>
      <c r="BR569" s="71">
        <v>0</v>
      </c>
      <c r="BS569" s="71">
        <v>2</v>
      </c>
      <c r="BT569" s="71">
        <v>0</v>
      </c>
      <c r="BU569"/>
      <c r="BV569" s="70">
        <v>5.3369999999999997</v>
      </c>
      <c r="BW569" s="70">
        <v>0</v>
      </c>
      <c r="BX569" s="70">
        <v>0</v>
      </c>
      <c r="BY569" s="70">
        <v>0</v>
      </c>
      <c r="BZ569" s="70">
        <v>0</v>
      </c>
      <c r="CA569" s="70">
        <v>0</v>
      </c>
      <c r="CB569" s="70">
        <v>0</v>
      </c>
      <c r="CC569" s="70">
        <v>0</v>
      </c>
      <c r="CD569" s="70">
        <v>0</v>
      </c>
    </row>
    <row r="570" spans="1:82">
      <c r="A570" s="70" t="s">
        <v>2291</v>
      </c>
      <c r="B570" s="70">
        <v>458</v>
      </c>
      <c r="C570" s="70">
        <v>16</v>
      </c>
      <c r="D570" s="70">
        <v>27</v>
      </c>
      <c r="E570" s="70">
        <v>2019</v>
      </c>
      <c r="F570" s="70" t="s">
        <v>158</v>
      </c>
      <c r="G570" s="70" t="s">
        <v>2275</v>
      </c>
      <c r="H570" s="70" t="s">
        <v>2276</v>
      </c>
      <c r="I570" s="148"/>
      <c r="J570" s="71">
        <v>16.57662401134214</v>
      </c>
      <c r="K570" s="71">
        <v>1.3147151224799642</v>
      </c>
      <c r="L570" s="71">
        <v>3.8203582997571992</v>
      </c>
      <c r="M570" s="71">
        <v>35.77316334237679</v>
      </c>
      <c r="N570" s="71">
        <v>47.417097890943438</v>
      </c>
      <c r="O570" s="71">
        <v>33.252031364709445</v>
      </c>
      <c r="P570" s="71">
        <v>21.324950273004578</v>
      </c>
      <c r="Q570" s="71">
        <v>3.4388636943075102</v>
      </c>
      <c r="R570" s="71">
        <v>0</v>
      </c>
      <c r="S570" s="71">
        <v>9.2180340401443228</v>
      </c>
      <c r="T570" s="72"/>
      <c r="U570" s="71">
        <v>2849652</v>
      </c>
      <c r="V570" s="71">
        <v>895</v>
      </c>
      <c r="W570" s="71">
        <v>49</v>
      </c>
      <c r="X570" s="71">
        <v>12104</v>
      </c>
      <c r="Y570" s="71">
        <v>24515</v>
      </c>
      <c r="Z570" s="71">
        <v>20818</v>
      </c>
      <c r="AA570" s="71">
        <v>4428</v>
      </c>
      <c r="AB570" s="71">
        <v>55726</v>
      </c>
      <c r="AC570" s="71">
        <v>0</v>
      </c>
      <c r="AD570" s="71">
        <v>9.2180340401443228</v>
      </c>
      <c r="AE570" s="72"/>
      <c r="AF570" s="71">
        <v>21730688.999596208</v>
      </c>
      <c r="AG570" s="71">
        <v>1182983.0237461331</v>
      </c>
      <c r="AH570" s="71">
        <v>873104.19743016327</v>
      </c>
      <c r="AI570" s="71">
        <v>73223208.535609394</v>
      </c>
      <c r="AJ570" s="71">
        <v>90697079.72982727</v>
      </c>
      <c r="AK570" s="71">
        <v>0</v>
      </c>
      <c r="AL570" s="71">
        <v>0</v>
      </c>
      <c r="AM570" s="71">
        <v>7589461.6948966021</v>
      </c>
      <c r="AN570" s="71">
        <v>0</v>
      </c>
      <c r="AO570" s="71">
        <v>0</v>
      </c>
      <c r="AP570" s="71">
        <v>195296526.18110576</v>
      </c>
      <c r="AQ570" s="72"/>
      <c r="AR570" s="71">
        <v>1141</v>
      </c>
      <c r="AS570" s="71">
        <v>157</v>
      </c>
      <c r="AT570" s="71">
        <v>0</v>
      </c>
      <c r="AU570" s="71">
        <v>0</v>
      </c>
      <c r="AV570" s="71">
        <v>0</v>
      </c>
      <c r="AW570" s="71">
        <v>0</v>
      </c>
      <c r="AX570" s="71"/>
      <c r="AY570" s="72"/>
      <c r="AZ570" s="71">
        <v>4512.0000000000018</v>
      </c>
      <c r="BA570" s="71">
        <v>12480.6</v>
      </c>
      <c r="BB570" s="71">
        <v>0</v>
      </c>
      <c r="BC570" s="71">
        <v>0</v>
      </c>
      <c r="BD570" s="71">
        <v>0</v>
      </c>
      <c r="BE570" s="71">
        <v>0</v>
      </c>
      <c r="BF570" s="71"/>
      <c r="BG570" s="72"/>
      <c r="BH570" s="71">
        <v>0</v>
      </c>
      <c r="BI570" s="71">
        <v>0</v>
      </c>
      <c r="BJ570" s="71">
        <v>0</v>
      </c>
      <c r="BK570" s="71">
        <v>0</v>
      </c>
      <c r="BL570" s="71">
        <v>4.1639999999999997</v>
      </c>
      <c r="BM570" s="71">
        <v>0</v>
      </c>
      <c r="BN570" s="72"/>
      <c r="BO570" s="71">
        <v>0</v>
      </c>
      <c r="BP570" s="71">
        <v>0</v>
      </c>
      <c r="BQ570" s="71">
        <v>0</v>
      </c>
      <c r="BR570" s="71">
        <v>0</v>
      </c>
      <c r="BS570" s="71">
        <v>2</v>
      </c>
      <c r="BT570" s="71">
        <v>0</v>
      </c>
      <c r="BU570"/>
      <c r="BV570" s="70">
        <v>4.1639999999999997</v>
      </c>
      <c r="BW570" s="70">
        <v>0</v>
      </c>
      <c r="BX570" s="70">
        <v>0</v>
      </c>
      <c r="BY570" s="70">
        <v>0</v>
      </c>
      <c r="BZ570" s="70">
        <v>0</v>
      </c>
      <c r="CA570" s="70">
        <v>0</v>
      </c>
      <c r="CB570" s="70">
        <v>0</v>
      </c>
      <c r="CC570" s="70">
        <v>0</v>
      </c>
      <c r="CD570" s="70">
        <v>0</v>
      </c>
    </row>
    <row r="571" spans="1:82">
      <c r="A571" s="70" t="s">
        <v>2292</v>
      </c>
      <c r="B571" s="70">
        <v>459</v>
      </c>
      <c r="C571" s="70">
        <v>17</v>
      </c>
      <c r="D571" s="70">
        <v>27</v>
      </c>
      <c r="E571" s="70">
        <v>2020</v>
      </c>
      <c r="F571" s="70" t="s">
        <v>159</v>
      </c>
      <c r="G571" s="70" t="s">
        <v>2275</v>
      </c>
      <c r="H571" s="70" t="s">
        <v>2276</v>
      </c>
      <c r="I571" s="148"/>
      <c r="J571" s="71">
        <v>15.06547494944971</v>
      </c>
      <c r="K571" s="71">
        <v>1.4524264262987434</v>
      </c>
      <c r="L571" s="71">
        <v>0.55282818824171198</v>
      </c>
      <c r="M571" s="71">
        <v>42.127034705006473</v>
      </c>
      <c r="N571" s="71">
        <v>58.134977686936963</v>
      </c>
      <c r="O571" s="71">
        <v>29.406370973977481</v>
      </c>
      <c r="P571" s="71">
        <v>20.561494485245095</v>
      </c>
      <c r="Q571" s="71">
        <v>3.2674264085979399</v>
      </c>
      <c r="R571" s="71">
        <v>0</v>
      </c>
      <c r="S571" s="71">
        <v>8.2476314671528534</v>
      </c>
      <c r="T571" s="72"/>
      <c r="U571" s="71">
        <v>2652469</v>
      </c>
      <c r="V571" s="71">
        <v>949</v>
      </c>
      <c r="W571" s="71">
        <v>8</v>
      </c>
      <c r="X571" s="71">
        <v>15097</v>
      </c>
      <c r="Y571" s="71">
        <v>24649</v>
      </c>
      <c r="Z571" s="71">
        <v>21013</v>
      </c>
      <c r="AA571" s="71">
        <v>4538</v>
      </c>
      <c r="AB571" s="71">
        <v>55417</v>
      </c>
      <c r="AC571" s="71">
        <v>0</v>
      </c>
      <c r="AD571" s="71">
        <v>8.2476314671528534</v>
      </c>
      <c r="AE571" s="72"/>
      <c r="AF571" s="71">
        <v>19249200.575704291</v>
      </c>
      <c r="AG571" s="71">
        <v>1180442.9800424904</v>
      </c>
      <c r="AH571" s="71">
        <v>127672.08468793034</v>
      </c>
      <c r="AI571" s="71">
        <v>82522103.049368247</v>
      </c>
      <c r="AJ571" s="71">
        <v>109629278.33603109</v>
      </c>
      <c r="AK571" s="71"/>
      <c r="AL571" s="71"/>
      <c r="AM571" s="71">
        <v>7232534.1957115941</v>
      </c>
      <c r="AN571" s="71"/>
      <c r="AO571" s="71"/>
      <c r="AP571" s="71">
        <v>219941231.22154564</v>
      </c>
      <c r="AQ571" s="72"/>
      <c r="AR571" s="71">
        <v>1204</v>
      </c>
      <c r="AS571" s="71">
        <v>160</v>
      </c>
      <c r="AT571" s="71">
        <v>0</v>
      </c>
      <c r="AU571" s="71">
        <v>0</v>
      </c>
      <c r="AV571" s="71">
        <v>0</v>
      </c>
      <c r="AW571" s="71">
        <v>0</v>
      </c>
      <c r="AX571" s="71"/>
      <c r="AY571" s="72"/>
      <c r="AZ571" s="71">
        <v>4825.1000000000013</v>
      </c>
      <c r="BA571" s="71">
        <v>12535.1</v>
      </c>
      <c r="BB571" s="71">
        <v>0</v>
      </c>
      <c r="BC571" s="71">
        <v>0</v>
      </c>
      <c r="BD571" s="71">
        <v>0</v>
      </c>
      <c r="BE571" s="71">
        <v>0</v>
      </c>
      <c r="BF571" s="71"/>
      <c r="BG571" s="72"/>
      <c r="BH571" s="71">
        <v>0</v>
      </c>
      <c r="BI571" s="71">
        <v>0</v>
      </c>
      <c r="BJ571" s="71">
        <v>0</v>
      </c>
      <c r="BK571" s="71">
        <v>0</v>
      </c>
      <c r="BL571" s="71">
        <v>3.7160000000000002</v>
      </c>
      <c r="BM571" s="71">
        <v>0</v>
      </c>
      <c r="BN571" s="72"/>
      <c r="BO571" s="71">
        <v>0</v>
      </c>
      <c r="BP571" s="71">
        <v>0</v>
      </c>
      <c r="BQ571" s="71">
        <v>0</v>
      </c>
      <c r="BR571" s="71">
        <v>0</v>
      </c>
      <c r="BS571" s="71">
        <v>2</v>
      </c>
      <c r="BT571" s="71">
        <v>0</v>
      </c>
      <c r="BU571"/>
      <c r="BV571" s="70">
        <v>3.7160000000000002</v>
      </c>
      <c r="BW571" s="70">
        <v>0</v>
      </c>
      <c r="BX571" s="70">
        <v>0</v>
      </c>
      <c r="BY571" s="70">
        <v>0</v>
      </c>
      <c r="BZ571" s="70">
        <v>0</v>
      </c>
      <c r="CA571" s="70">
        <v>0</v>
      </c>
      <c r="CB571" s="70">
        <v>0</v>
      </c>
      <c r="CC571" s="70">
        <v>0</v>
      </c>
      <c r="CD571" s="70">
        <v>0</v>
      </c>
    </row>
    <row r="572" spans="1:82">
      <c r="A572" s="70" t="s">
        <v>2293</v>
      </c>
      <c r="B572" s="70">
        <v>459</v>
      </c>
      <c r="C572" s="70">
        <v>18</v>
      </c>
      <c r="D572" s="70">
        <v>27</v>
      </c>
      <c r="E572" s="70">
        <v>2021</v>
      </c>
      <c r="F572" s="70" t="s">
        <v>160</v>
      </c>
      <c r="G572" s="70" t="s">
        <v>2275</v>
      </c>
      <c r="H572" s="70" t="s">
        <v>2276</v>
      </c>
      <c r="I572" s="148"/>
      <c r="J572" s="71">
        <v>14.35685583501569</v>
      </c>
      <c r="K572" s="71">
        <v>1.5647633249624511</v>
      </c>
      <c r="L572" s="71">
        <v>0.52885614329291264</v>
      </c>
      <c r="M572" s="71">
        <v>42.630008813350187</v>
      </c>
      <c r="N572" s="71">
        <v>48.175885148065625</v>
      </c>
      <c r="O572" s="71">
        <v>28.505152349184922</v>
      </c>
      <c r="P572" s="71">
        <v>20.928330996932271</v>
      </c>
      <c r="Q572" s="71">
        <v>3.2121667134699399</v>
      </c>
      <c r="R572" s="71">
        <v>0</v>
      </c>
      <c r="S572" s="71">
        <v>6.6954863764973336</v>
      </c>
      <c r="T572" s="72"/>
      <c r="U572" s="71">
        <v>3000776</v>
      </c>
      <c r="V572" s="71">
        <v>949</v>
      </c>
      <c r="W572" s="71">
        <v>8</v>
      </c>
      <c r="X572" s="71">
        <v>15097</v>
      </c>
      <c r="Y572" s="71">
        <v>24706</v>
      </c>
      <c r="Z572" s="71">
        <v>20973</v>
      </c>
      <c r="AA572" s="71">
        <v>4504</v>
      </c>
      <c r="AB572" s="71">
        <v>55015</v>
      </c>
      <c r="AC572" s="71">
        <v>0</v>
      </c>
      <c r="AD572" s="71">
        <v>6.6954863764973336</v>
      </c>
      <c r="AE572" s="72"/>
      <c r="AF572" s="71">
        <v>20392868.397941403</v>
      </c>
      <c r="AG572" s="71">
        <v>1378193.9288784631</v>
      </c>
      <c r="AH572" s="71">
        <v>113108.16384081088</v>
      </c>
      <c r="AI572" s="71">
        <v>94337482.022883907</v>
      </c>
      <c r="AJ572" s="71">
        <v>100265437.8245125</v>
      </c>
      <c r="AK572" s="71">
        <v>0</v>
      </c>
      <c r="AL572" s="71">
        <v>0</v>
      </c>
      <c r="AM572" s="71">
        <v>7221482.7877462776</v>
      </c>
      <c r="AN572" s="71">
        <v>0</v>
      </c>
      <c r="AO572" s="71">
        <v>0</v>
      </c>
      <c r="AP572" s="71">
        <v>223708573.12580338</v>
      </c>
      <c r="AQ572" s="72"/>
      <c r="AR572" s="71">
        <v>1252</v>
      </c>
      <c r="AS572" s="71">
        <v>160</v>
      </c>
      <c r="AT572" s="71">
        <v>0</v>
      </c>
      <c r="AU572" s="71">
        <v>0</v>
      </c>
      <c r="AV572" s="71">
        <v>0</v>
      </c>
      <c r="AW572" s="71">
        <v>0</v>
      </c>
      <c r="AX572" s="71"/>
      <c r="AY572" s="72"/>
      <c r="AZ572" s="71">
        <v>5089.4000000000005</v>
      </c>
      <c r="BA572" s="71">
        <v>12535.1</v>
      </c>
      <c r="BB572" s="71">
        <v>0</v>
      </c>
      <c r="BC572" s="71">
        <v>0</v>
      </c>
      <c r="BD572" s="71">
        <v>0</v>
      </c>
      <c r="BE572" s="71">
        <v>0</v>
      </c>
      <c r="BF572" s="71"/>
      <c r="BG572" s="72"/>
      <c r="BH572" s="71">
        <v>0</v>
      </c>
      <c r="BI572" s="71">
        <v>0</v>
      </c>
      <c r="BJ572" s="71">
        <v>0</v>
      </c>
      <c r="BK572" s="71">
        <v>0</v>
      </c>
      <c r="BL572" s="71">
        <v>4.0229999999999997</v>
      </c>
      <c r="BM572" s="71">
        <v>0</v>
      </c>
      <c r="BN572" s="72"/>
      <c r="BO572" s="71">
        <v>0</v>
      </c>
      <c r="BP572" s="71">
        <v>0</v>
      </c>
      <c r="BQ572" s="71">
        <v>0</v>
      </c>
      <c r="BR572" s="71">
        <v>0</v>
      </c>
      <c r="BS572" s="71">
        <v>2</v>
      </c>
      <c r="BT572" s="71">
        <v>0</v>
      </c>
      <c r="BU572"/>
      <c r="BV572" s="70">
        <v>4.0229999999999997</v>
      </c>
      <c r="BW572" s="70">
        <v>0</v>
      </c>
      <c r="BX572" s="70">
        <v>0</v>
      </c>
      <c r="BY572" s="70">
        <v>0</v>
      </c>
      <c r="BZ572" s="70">
        <v>0</v>
      </c>
      <c r="CA572" s="70">
        <v>0</v>
      </c>
      <c r="CB572" s="70">
        <v>0</v>
      </c>
      <c r="CC572" s="70">
        <v>0</v>
      </c>
      <c r="CD572" s="70">
        <v>0</v>
      </c>
    </row>
    <row r="573" spans="1:82">
      <c r="A573" s="70" t="s">
        <v>2294</v>
      </c>
      <c r="B573" s="70">
        <v>459</v>
      </c>
      <c r="C573" s="70">
        <v>19</v>
      </c>
      <c r="D573" s="70">
        <v>27</v>
      </c>
      <c r="E573" s="70">
        <v>2022</v>
      </c>
      <c r="F573" s="70" t="s">
        <v>161</v>
      </c>
      <c r="G573" s="70" t="s">
        <v>2275</v>
      </c>
      <c r="H573" s="70" t="s">
        <v>2276</v>
      </c>
      <c r="I573" s="148"/>
      <c r="J573" s="71">
        <v>16.087631916724824</v>
      </c>
      <c r="K573" s="71">
        <v>1.6011502738081604</v>
      </c>
      <c r="L573" s="71">
        <v>0.48774262731219187</v>
      </c>
      <c r="M573" s="71">
        <v>45.936107684112145</v>
      </c>
      <c r="N573" s="71">
        <v>59.761484780671196</v>
      </c>
      <c r="O573" s="71">
        <v>30.096430581935742</v>
      </c>
      <c r="P573" s="71">
        <v>20.971074673163059</v>
      </c>
      <c r="Q573" s="71">
        <v>3.2240069249004697</v>
      </c>
      <c r="R573" s="71">
        <v>0</v>
      </c>
      <c r="S573" s="71">
        <v>6.2530857110601747</v>
      </c>
      <c r="T573" s="72"/>
      <c r="U573" s="71">
        <v>3494545</v>
      </c>
      <c r="V573" s="71">
        <v>949</v>
      </c>
      <c r="W573" s="71">
        <v>8</v>
      </c>
      <c r="X573" s="71">
        <v>15097</v>
      </c>
      <c r="Y573" s="71">
        <v>24914</v>
      </c>
      <c r="Z573" s="71">
        <v>21039</v>
      </c>
      <c r="AA573" s="71">
        <v>4582</v>
      </c>
      <c r="AB573" s="71">
        <v>54765</v>
      </c>
      <c r="AC573" s="71">
        <v>0</v>
      </c>
      <c r="AD573" s="71">
        <v>6.2530857110601747</v>
      </c>
      <c r="AE573" s="72"/>
      <c r="AF573" s="71">
        <v>19813702.923080616</v>
      </c>
      <c r="AG573" s="71">
        <v>1424097.0178192158</v>
      </c>
      <c r="AH573" s="71">
        <v>122563.9223171444</v>
      </c>
      <c r="AI573" s="71">
        <v>90454567.657986641</v>
      </c>
      <c r="AJ573" s="71">
        <v>116711395.5620615</v>
      </c>
      <c r="AK573" s="71">
        <v>0</v>
      </c>
      <c r="AL573" s="71">
        <v>0</v>
      </c>
      <c r="AM573" s="71">
        <v>7071656.2782056835</v>
      </c>
      <c r="AN573" s="71">
        <v>0</v>
      </c>
      <c r="AO573" s="71">
        <v>0</v>
      </c>
      <c r="AP573" s="71">
        <v>235597983.36147082</v>
      </c>
      <c r="AQ573" s="72"/>
      <c r="AR573" s="71">
        <v>1312</v>
      </c>
      <c r="AS573" s="71">
        <v>162</v>
      </c>
      <c r="AT573" s="71">
        <v>0</v>
      </c>
      <c r="AU573" s="71">
        <v>0</v>
      </c>
      <c r="AV573" s="71">
        <v>0</v>
      </c>
      <c r="AW573" s="71">
        <v>0</v>
      </c>
      <c r="AX573" s="71"/>
      <c r="AY573" s="72"/>
      <c r="AZ573" s="71">
        <v>5401.7000000000044</v>
      </c>
      <c r="BA573" s="71">
        <v>12569.800000000001</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2295</v>
      </c>
      <c r="B574" s="70">
        <v>459</v>
      </c>
      <c r="C574" s="70">
        <v>20</v>
      </c>
      <c r="D574" s="70">
        <v>27</v>
      </c>
      <c r="E574" s="70">
        <v>2023</v>
      </c>
      <c r="F574" s="70" t="s">
        <v>1539</v>
      </c>
      <c r="G574" s="70" t="s">
        <v>2275</v>
      </c>
      <c r="H574" s="70" t="s">
        <v>2276</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1383</v>
      </c>
      <c r="AS574" s="71">
        <v>162</v>
      </c>
      <c r="AT574" s="71">
        <v>0</v>
      </c>
      <c r="AU574" s="71">
        <v>0</v>
      </c>
      <c r="AV574" s="71">
        <v>0</v>
      </c>
      <c r="AW574" s="71">
        <v>0</v>
      </c>
      <c r="AX574" s="71"/>
      <c r="AY574" s="72"/>
      <c r="AZ574" s="71">
        <v>5793.6000000000058</v>
      </c>
      <c r="BA574" s="71">
        <v>12569.800000000001</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2296</v>
      </c>
      <c r="B575" s="70">
        <v>459</v>
      </c>
      <c r="C575" s="70">
        <v>21</v>
      </c>
      <c r="D575" s="70">
        <v>27</v>
      </c>
      <c r="E575" s="70">
        <v>2024</v>
      </c>
      <c r="F575" s="70" t="s">
        <v>1554</v>
      </c>
      <c r="G575" s="70" t="s">
        <v>2275</v>
      </c>
      <c r="H575" s="70" t="s">
        <v>2276</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2297</v>
      </c>
      <c r="B576" s="70">
        <v>426</v>
      </c>
      <c r="C576" s="70">
        <v>1</v>
      </c>
      <c r="D576" s="70">
        <v>26</v>
      </c>
      <c r="E576" s="70">
        <v>1990</v>
      </c>
      <c r="F576" s="70" t="s">
        <v>787</v>
      </c>
      <c r="G576" s="70" t="s">
        <v>2298</v>
      </c>
      <c r="H576" s="70" t="s">
        <v>2299</v>
      </c>
      <c r="I576" s="148"/>
      <c r="J576" s="71">
        <v>128.35020693530649</v>
      </c>
      <c r="K576" s="71">
        <v>6.8139570209086981</v>
      </c>
      <c r="L576" s="71">
        <v>3.3721406462045991</v>
      </c>
      <c r="M576" s="71">
        <v>36.871593173554928</v>
      </c>
      <c r="N576" s="71">
        <v>61.696628005785684</v>
      </c>
      <c r="O576" s="71">
        <v>44.764105373460211</v>
      </c>
      <c r="P576" s="71">
        <v>63.469093537645783</v>
      </c>
      <c r="Q576" s="71">
        <v>3.0834026380575499</v>
      </c>
      <c r="R576" s="71">
        <v>0</v>
      </c>
      <c r="S576" s="71">
        <v>2.7796481626389848</v>
      </c>
      <c r="T576" s="72"/>
      <c r="U576" s="71">
        <v>19108414</v>
      </c>
      <c r="V576" s="71">
        <v>1987</v>
      </c>
      <c r="W576" s="71">
        <v>48</v>
      </c>
      <c r="X576" s="71">
        <v>12689</v>
      </c>
      <c r="Y576" s="71">
        <v>15334</v>
      </c>
      <c r="Z576" s="71">
        <v>18412</v>
      </c>
      <c r="AA576" s="71">
        <v>15411</v>
      </c>
      <c r="AB576" s="71">
        <v>50064</v>
      </c>
      <c r="AC576" s="71">
        <v>0</v>
      </c>
      <c r="AD576" s="71">
        <v>2.7796481626389848</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2300</v>
      </c>
      <c r="B577" s="70">
        <v>427</v>
      </c>
      <c r="C577" s="70">
        <v>2</v>
      </c>
      <c r="D577" s="70">
        <v>26</v>
      </c>
      <c r="E577" s="70">
        <v>2005</v>
      </c>
      <c r="F577" s="70" t="s">
        <v>789</v>
      </c>
      <c r="G577" s="1064" t="s">
        <v>2298</v>
      </c>
      <c r="H577" s="70" t="s">
        <v>2299</v>
      </c>
      <c r="I577" s="148"/>
      <c r="J577" s="71">
        <v>168.31285070612321</v>
      </c>
      <c r="K577" s="71">
        <v>4.7040026309153422</v>
      </c>
      <c r="L577" s="71">
        <v>0.22435176588887859</v>
      </c>
      <c r="M577" s="71">
        <v>68.426263837487809</v>
      </c>
      <c r="N577" s="71">
        <v>109.7186634952005</v>
      </c>
      <c r="O577" s="71">
        <v>73.748956810967044</v>
      </c>
      <c r="P577" s="71">
        <v>65.790004675611712</v>
      </c>
      <c r="Q577" s="71">
        <v>3.2865351705245001</v>
      </c>
      <c r="R577" s="71">
        <v>0</v>
      </c>
      <c r="S577" s="71">
        <v>4.9653138015313143</v>
      </c>
      <c r="T577" s="72"/>
      <c r="U577" s="71">
        <v>30327746</v>
      </c>
      <c r="V577" s="71">
        <v>1807</v>
      </c>
      <c r="W577" s="71">
        <v>3</v>
      </c>
      <c r="X577" s="71">
        <v>12558</v>
      </c>
      <c r="Y577" s="71">
        <v>20502</v>
      </c>
      <c r="Z577" s="71">
        <v>35102</v>
      </c>
      <c r="AA577" s="71">
        <v>13083</v>
      </c>
      <c r="AB577" s="71">
        <v>55785</v>
      </c>
      <c r="AC577" s="71">
        <v>0</v>
      </c>
      <c r="AD577" s="71">
        <v>4.9653138015313143</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2301</v>
      </c>
      <c r="B578" s="70">
        <v>428</v>
      </c>
      <c r="C578" s="70">
        <v>3</v>
      </c>
      <c r="D578" s="70">
        <v>26</v>
      </c>
      <c r="E578" s="70">
        <v>2006</v>
      </c>
      <c r="F578" s="70" t="s">
        <v>790</v>
      </c>
      <c r="G578" s="1064" t="s">
        <v>2298</v>
      </c>
      <c r="H578" s="70" t="s">
        <v>2299</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2302</v>
      </c>
      <c r="B579" s="70">
        <v>429</v>
      </c>
      <c r="C579" s="70">
        <v>4</v>
      </c>
      <c r="D579" s="70">
        <v>26</v>
      </c>
      <c r="E579" s="70">
        <v>2007</v>
      </c>
      <c r="F579" s="70" t="s">
        <v>791</v>
      </c>
      <c r="G579" s="70" t="s">
        <v>2298</v>
      </c>
      <c r="H579" s="70" t="s">
        <v>2299</v>
      </c>
      <c r="I579" s="148"/>
      <c r="J579" s="71">
        <v>134.07295925002839</v>
      </c>
      <c r="K579" s="71">
        <v>4.6720922784655903</v>
      </c>
      <c r="L579" s="71">
        <v>4.1142454390424463</v>
      </c>
      <c r="M579" s="71">
        <v>73.681159691570286</v>
      </c>
      <c r="N579" s="71">
        <v>99.416238228044321</v>
      </c>
      <c r="O579" s="71">
        <v>72.452772420506207</v>
      </c>
      <c r="P579" s="71">
        <v>65.572584610789548</v>
      </c>
      <c r="Q579" s="71">
        <v>3.48489592266308</v>
      </c>
      <c r="R579" s="71">
        <v>0</v>
      </c>
      <c r="S579" s="71">
        <v>5.9280071777801373</v>
      </c>
      <c r="T579" s="72"/>
      <c r="U579" s="71">
        <v>24714461</v>
      </c>
      <c r="V579" s="71">
        <v>1746</v>
      </c>
      <c r="W579" s="71">
        <v>67</v>
      </c>
      <c r="X579" s="71">
        <v>15778</v>
      </c>
      <c r="Y579" s="71">
        <v>21162</v>
      </c>
      <c r="Z579" s="71">
        <v>35849</v>
      </c>
      <c r="AA579" s="71">
        <v>12841</v>
      </c>
      <c r="AB579" s="71">
        <v>56024</v>
      </c>
      <c r="AC579" s="71">
        <v>0</v>
      </c>
      <c r="AD579" s="71">
        <v>5.9280071777801373</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2303</v>
      </c>
      <c r="B580" s="70">
        <v>430</v>
      </c>
      <c r="C580" s="70">
        <v>5</v>
      </c>
      <c r="D580" s="70">
        <v>26</v>
      </c>
      <c r="E580" s="70">
        <v>2008</v>
      </c>
      <c r="F580" s="70" t="s">
        <v>792</v>
      </c>
      <c r="G580" s="70" t="s">
        <v>2298</v>
      </c>
      <c r="H580" s="70" t="s">
        <v>2299</v>
      </c>
      <c r="I580" s="148"/>
      <c r="J580" s="71">
        <v>99.902146449428088</v>
      </c>
      <c r="K580" s="71">
        <v>3.4633549572048432</v>
      </c>
      <c r="L580" s="71">
        <v>3.7378874186038851</v>
      </c>
      <c r="M580" s="71">
        <v>79.708567155141679</v>
      </c>
      <c r="N580" s="71">
        <v>91.42579884927477</v>
      </c>
      <c r="O580" s="71">
        <v>70.331868418719921</v>
      </c>
      <c r="P580" s="71">
        <v>64.141073586732062</v>
      </c>
      <c r="Q580" s="71">
        <v>3.4321149645610398</v>
      </c>
      <c r="R580" s="71">
        <v>0</v>
      </c>
      <c r="S580" s="71">
        <v>5.0337327133749783</v>
      </c>
      <c r="T580" s="72"/>
      <c r="U580" s="71">
        <v>21369716</v>
      </c>
      <c r="V580" s="71">
        <v>1746</v>
      </c>
      <c r="W580" s="71">
        <v>67</v>
      </c>
      <c r="X580" s="71">
        <v>15778</v>
      </c>
      <c r="Y580" s="71">
        <v>21413</v>
      </c>
      <c r="Z580" s="71">
        <v>36021</v>
      </c>
      <c r="AA580" s="71">
        <v>12575</v>
      </c>
      <c r="AB580" s="71">
        <v>56083</v>
      </c>
      <c r="AC580" s="71">
        <v>0</v>
      </c>
      <c r="AD580" s="71">
        <v>5.0337327133749783</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2304</v>
      </c>
      <c r="B581" s="70">
        <v>431</v>
      </c>
      <c r="C581" s="70">
        <v>6</v>
      </c>
      <c r="D581" s="70">
        <v>26</v>
      </c>
      <c r="E581" s="70">
        <v>2009</v>
      </c>
      <c r="F581" s="70" t="s">
        <v>176</v>
      </c>
      <c r="G581" s="70" t="s">
        <v>2298</v>
      </c>
      <c r="H581" s="70" t="s">
        <v>2299</v>
      </c>
      <c r="I581" s="148"/>
      <c r="J581" s="71">
        <v>94.705774270515278</v>
      </c>
      <c r="K581" s="71">
        <v>3.620734290100927</v>
      </c>
      <c r="L581" s="71">
        <v>3.7645576171805279</v>
      </c>
      <c r="M581" s="71">
        <v>83.287239147363223</v>
      </c>
      <c r="N581" s="71">
        <v>93.085824551414987</v>
      </c>
      <c r="O581" s="71">
        <v>71.949045915285737</v>
      </c>
      <c r="P581" s="71">
        <v>61.842382765183068</v>
      </c>
      <c r="Q581" s="71">
        <v>3.27263880606414</v>
      </c>
      <c r="R581" s="71">
        <v>0</v>
      </c>
      <c r="S581" s="71">
        <v>5.8698720823297013</v>
      </c>
      <c r="T581" s="72"/>
      <c r="U581" s="71">
        <v>15048955</v>
      </c>
      <c r="V581" s="71">
        <v>1749</v>
      </c>
      <c r="W581" s="71">
        <v>94</v>
      </c>
      <c r="X581" s="71">
        <v>16810</v>
      </c>
      <c r="Y581" s="71">
        <v>21634</v>
      </c>
      <c r="Z581" s="71">
        <v>36372</v>
      </c>
      <c r="AA581" s="71">
        <v>12447</v>
      </c>
      <c r="AB581" s="71">
        <v>56137</v>
      </c>
      <c r="AC581" s="71">
        <v>0</v>
      </c>
      <c r="AD581" s="71">
        <v>5.8698720823297013</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47.768000000000001</v>
      </c>
      <c r="BK581" s="71">
        <v>0</v>
      </c>
      <c r="BL581" s="71">
        <v>6.5629999999999997</v>
      </c>
      <c r="BM581" s="71">
        <v>0</v>
      </c>
      <c r="BN581" s="72"/>
      <c r="BO581" s="71">
        <v>0</v>
      </c>
      <c r="BP581" s="71">
        <v>0</v>
      </c>
      <c r="BQ581" s="71">
        <v>6</v>
      </c>
      <c r="BR581" s="71">
        <v>0</v>
      </c>
      <c r="BS581" s="71">
        <v>1</v>
      </c>
      <c r="BT581" s="71">
        <v>0</v>
      </c>
      <c r="BU581"/>
      <c r="BV581" s="70">
        <v>54.331000000000003</v>
      </c>
      <c r="BW581" s="70">
        <v>0</v>
      </c>
      <c r="BX581" s="70">
        <v>0</v>
      </c>
      <c r="BY581" s="70">
        <v>0</v>
      </c>
      <c r="BZ581" s="70">
        <v>0</v>
      </c>
      <c r="CA581" s="70">
        <v>0</v>
      </c>
      <c r="CB581" s="70">
        <v>0</v>
      </c>
      <c r="CC581" s="70">
        <v>0</v>
      </c>
      <c r="CD581" s="70">
        <v>0</v>
      </c>
    </row>
    <row r="582" spans="1:82">
      <c r="A582" s="70" t="s">
        <v>2305</v>
      </c>
      <c r="B582" s="70">
        <v>432</v>
      </c>
      <c r="C582" s="70">
        <v>7</v>
      </c>
      <c r="D582" s="70">
        <v>26</v>
      </c>
      <c r="E582" s="70">
        <v>2010</v>
      </c>
      <c r="F582" s="70" t="s">
        <v>177</v>
      </c>
      <c r="G582" s="70" t="s">
        <v>2298</v>
      </c>
      <c r="H582" s="70" t="s">
        <v>2299</v>
      </c>
      <c r="I582" s="148"/>
      <c r="J582" s="71">
        <v>95.823241963665311</v>
      </c>
      <c r="K582" s="71">
        <v>3.8788517997686021</v>
      </c>
      <c r="L582" s="71">
        <v>3.8336155099463611</v>
      </c>
      <c r="M582" s="71">
        <v>86.052151389028907</v>
      </c>
      <c r="N582" s="71">
        <v>100.102944878663</v>
      </c>
      <c r="O582" s="71">
        <v>71.905701671413297</v>
      </c>
      <c r="P582" s="71">
        <v>62.50404877721391</v>
      </c>
      <c r="Q582" s="71">
        <v>3.40771217485258</v>
      </c>
      <c r="R582" s="71">
        <v>0</v>
      </c>
      <c r="S582" s="71">
        <v>5.082999023583997</v>
      </c>
      <c r="T582" s="72"/>
      <c r="U582" s="71">
        <v>17780762</v>
      </c>
      <c r="V582" s="71">
        <v>1749</v>
      </c>
      <c r="W582" s="71">
        <v>94</v>
      </c>
      <c r="X582" s="71">
        <v>16810</v>
      </c>
      <c r="Y582" s="71">
        <v>21860</v>
      </c>
      <c r="Z582" s="71">
        <v>36519</v>
      </c>
      <c r="AA582" s="71">
        <v>12266</v>
      </c>
      <c r="AB582" s="71">
        <v>56012</v>
      </c>
      <c r="AC582" s="71">
        <v>0</v>
      </c>
      <c r="AD582" s="71">
        <v>5.082999023583997</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50.805</v>
      </c>
      <c r="BK582" s="71">
        <v>0</v>
      </c>
      <c r="BL582" s="71">
        <v>6.94</v>
      </c>
      <c r="BM582" s="71">
        <v>0</v>
      </c>
      <c r="BN582" s="72"/>
      <c r="BO582" s="71">
        <v>0</v>
      </c>
      <c r="BP582" s="71">
        <v>0</v>
      </c>
      <c r="BQ582" s="71">
        <v>6</v>
      </c>
      <c r="BR582" s="71">
        <v>0</v>
      </c>
      <c r="BS582" s="71">
        <v>1</v>
      </c>
      <c r="BT582" s="71">
        <v>0</v>
      </c>
      <c r="BU582"/>
      <c r="BV582" s="70">
        <v>57.744999999999997</v>
      </c>
      <c r="BW582" s="70">
        <v>0</v>
      </c>
      <c r="BX582" s="70">
        <v>0</v>
      </c>
      <c r="BY582" s="70">
        <v>0</v>
      </c>
      <c r="BZ582" s="70">
        <v>0</v>
      </c>
      <c r="CA582" s="70">
        <v>0</v>
      </c>
      <c r="CB582" s="70">
        <v>0</v>
      </c>
      <c r="CC582" s="70">
        <v>0</v>
      </c>
      <c r="CD582" s="70">
        <v>0</v>
      </c>
    </row>
    <row r="583" spans="1:82">
      <c r="A583" s="70" t="s">
        <v>2306</v>
      </c>
      <c r="B583" s="70">
        <v>433</v>
      </c>
      <c r="C583" s="70">
        <v>8</v>
      </c>
      <c r="D583" s="70">
        <v>26</v>
      </c>
      <c r="E583" s="70">
        <v>2011</v>
      </c>
      <c r="F583" s="70" t="s">
        <v>178</v>
      </c>
      <c r="G583" s="70" t="s">
        <v>2298</v>
      </c>
      <c r="H583" s="70" t="s">
        <v>2299</v>
      </c>
      <c r="I583" s="148"/>
      <c r="J583" s="71">
        <v>96.532258709244005</v>
      </c>
      <c r="K583" s="71">
        <v>4.8684634671275164</v>
      </c>
      <c r="L583" s="71">
        <v>3.4205871345333949</v>
      </c>
      <c r="M583" s="71">
        <v>94.701428902315357</v>
      </c>
      <c r="N583" s="71">
        <v>95.202938560707736</v>
      </c>
      <c r="O583" s="71">
        <v>70.883601040258171</v>
      </c>
      <c r="P583" s="71">
        <v>60.277163708931226</v>
      </c>
      <c r="Q583" s="71">
        <v>3.9242300006180399</v>
      </c>
      <c r="R583" s="71">
        <v>0</v>
      </c>
      <c r="S583" s="71">
        <v>6.2056753554685153</v>
      </c>
      <c r="T583" s="72"/>
      <c r="U583" s="71">
        <v>16985405</v>
      </c>
      <c r="V583" s="71">
        <v>1749</v>
      </c>
      <c r="W583" s="71">
        <v>94</v>
      </c>
      <c r="X583" s="71">
        <v>16810</v>
      </c>
      <c r="Y583" s="71">
        <v>22139</v>
      </c>
      <c r="Z583" s="71">
        <v>36782</v>
      </c>
      <c r="AA583" s="71">
        <v>12181</v>
      </c>
      <c r="AB583" s="71">
        <v>55919</v>
      </c>
      <c r="AC583" s="71">
        <v>0</v>
      </c>
      <c r="AD583" s="71">
        <v>6.2056753554685153</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43.45</v>
      </c>
      <c r="BK583" s="71">
        <v>0</v>
      </c>
      <c r="BL583" s="71">
        <v>6.9169999999999998</v>
      </c>
      <c r="BM583" s="71">
        <v>0</v>
      </c>
      <c r="BN583" s="72"/>
      <c r="BO583" s="71">
        <v>0</v>
      </c>
      <c r="BP583" s="71">
        <v>0</v>
      </c>
      <c r="BQ583" s="71">
        <v>5</v>
      </c>
      <c r="BR583" s="71">
        <v>0</v>
      </c>
      <c r="BS583" s="71">
        <v>1</v>
      </c>
      <c r="BT583" s="71">
        <v>0</v>
      </c>
      <c r="BU583"/>
      <c r="BV583" s="70">
        <v>50.366999999999997</v>
      </c>
      <c r="BW583" s="70">
        <v>0</v>
      </c>
      <c r="BX583" s="70">
        <v>0</v>
      </c>
      <c r="BY583" s="70">
        <v>0</v>
      </c>
      <c r="BZ583" s="70">
        <v>0</v>
      </c>
      <c r="CA583" s="70">
        <v>0</v>
      </c>
      <c r="CB583" s="70">
        <v>0</v>
      </c>
      <c r="CC583" s="70">
        <v>0</v>
      </c>
      <c r="CD583" s="70">
        <v>0</v>
      </c>
    </row>
    <row r="584" spans="1:82">
      <c r="A584" s="70" t="s">
        <v>2307</v>
      </c>
      <c r="B584" s="70">
        <v>434</v>
      </c>
      <c r="C584" s="70">
        <v>9</v>
      </c>
      <c r="D584" s="70">
        <v>26</v>
      </c>
      <c r="E584" s="70">
        <v>2012</v>
      </c>
      <c r="F584" s="70" t="s">
        <v>179</v>
      </c>
      <c r="G584" s="70" t="s">
        <v>2298</v>
      </c>
      <c r="H584" s="70" t="s">
        <v>2299</v>
      </c>
      <c r="I584" s="148"/>
      <c r="J584" s="71">
        <v>94.11279245647934</v>
      </c>
      <c r="K584" s="71">
        <v>4.3944042259858644</v>
      </c>
      <c r="L584" s="71">
        <v>3.4779256134374181</v>
      </c>
      <c r="M584" s="71">
        <v>85.260535109976587</v>
      </c>
      <c r="N584" s="71">
        <v>94.029497464437071</v>
      </c>
      <c r="O584" s="71">
        <v>71.323851584515992</v>
      </c>
      <c r="P584" s="71">
        <v>60.003011001486726</v>
      </c>
      <c r="Q584" s="71">
        <v>4.3146816035199498</v>
      </c>
      <c r="R584" s="71">
        <v>0</v>
      </c>
      <c r="S584" s="71">
        <v>4.6378885255990019</v>
      </c>
      <c r="T584" s="72"/>
      <c r="U584" s="71">
        <v>16991595</v>
      </c>
      <c r="V584" s="71">
        <v>1749</v>
      </c>
      <c r="W584" s="71">
        <v>94</v>
      </c>
      <c r="X584" s="71">
        <v>16810</v>
      </c>
      <c r="Y584" s="71">
        <v>22575</v>
      </c>
      <c r="Z584" s="71">
        <v>37304</v>
      </c>
      <c r="AA584" s="71">
        <v>12057</v>
      </c>
      <c r="AB584" s="71">
        <v>56589</v>
      </c>
      <c r="AC584" s="71">
        <v>0</v>
      </c>
      <c r="AD584" s="71">
        <v>4.6378885255990019</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41.543999999999997</v>
      </c>
      <c r="BK584" s="71">
        <v>0</v>
      </c>
      <c r="BL584" s="71">
        <v>15.176000000000002</v>
      </c>
      <c r="BM584" s="71">
        <v>0</v>
      </c>
      <c r="BN584" s="72"/>
      <c r="BO584" s="71">
        <v>0</v>
      </c>
      <c r="BP584" s="71">
        <v>0</v>
      </c>
      <c r="BQ584" s="71">
        <v>4</v>
      </c>
      <c r="BR584" s="71">
        <v>0</v>
      </c>
      <c r="BS584" s="71">
        <v>3</v>
      </c>
      <c r="BT584" s="71">
        <v>0</v>
      </c>
      <c r="BU584"/>
      <c r="BV584" s="70">
        <v>56.72</v>
      </c>
      <c r="BW584" s="70">
        <v>0</v>
      </c>
      <c r="BX584" s="70">
        <v>0</v>
      </c>
      <c r="BY584" s="70">
        <v>0</v>
      </c>
      <c r="BZ584" s="70">
        <v>0</v>
      </c>
      <c r="CA584" s="70">
        <v>0</v>
      </c>
      <c r="CB584" s="70">
        <v>0</v>
      </c>
      <c r="CC584" s="70">
        <v>0</v>
      </c>
      <c r="CD584" s="70">
        <v>0</v>
      </c>
    </row>
    <row r="585" spans="1:82">
      <c r="A585" s="70" t="s">
        <v>2308</v>
      </c>
      <c r="B585" s="70">
        <v>435</v>
      </c>
      <c r="C585" s="70">
        <v>10</v>
      </c>
      <c r="D585" s="70">
        <v>26</v>
      </c>
      <c r="E585" s="70">
        <v>2013</v>
      </c>
      <c r="F585" s="70" t="s">
        <v>180</v>
      </c>
      <c r="G585" s="70" t="s">
        <v>2298</v>
      </c>
      <c r="H585" s="70" t="s">
        <v>2299</v>
      </c>
      <c r="I585" s="148"/>
      <c r="J585" s="71">
        <v>101.2437102907534</v>
      </c>
      <c r="K585" s="71">
        <v>3.6147716254073221</v>
      </c>
      <c r="L585" s="71">
        <v>3.535437704231744</v>
      </c>
      <c r="M585" s="71">
        <v>82.192748287903569</v>
      </c>
      <c r="N585" s="71">
        <v>100.8503025428322</v>
      </c>
      <c r="O585" s="71">
        <v>69.137522974883197</v>
      </c>
      <c r="P585" s="71">
        <v>59.999316041766726</v>
      </c>
      <c r="Q585" s="71">
        <v>4.3646725276584304</v>
      </c>
      <c r="R585" s="71">
        <v>0</v>
      </c>
      <c r="S585" s="71">
        <v>6.0055500858032431</v>
      </c>
      <c r="T585" s="72"/>
      <c r="U585" s="71">
        <v>18151815</v>
      </c>
      <c r="V585" s="71">
        <v>1749</v>
      </c>
      <c r="W585" s="71">
        <v>94</v>
      </c>
      <c r="X585" s="71">
        <v>16810</v>
      </c>
      <c r="Y585" s="71">
        <v>22623</v>
      </c>
      <c r="Z585" s="71">
        <v>37775</v>
      </c>
      <c r="AA585" s="71">
        <v>12011</v>
      </c>
      <c r="AB585" s="71">
        <v>56424</v>
      </c>
      <c r="AC585" s="71">
        <v>0</v>
      </c>
      <c r="AD585" s="71">
        <v>6.0055500858032431</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62.152000000000001</v>
      </c>
      <c r="BK585" s="71">
        <v>0</v>
      </c>
      <c r="BL585" s="71">
        <v>15.241</v>
      </c>
      <c r="BM585" s="71">
        <v>0</v>
      </c>
      <c r="BN585" s="72"/>
      <c r="BO585" s="71">
        <v>0</v>
      </c>
      <c r="BP585" s="71">
        <v>0</v>
      </c>
      <c r="BQ585" s="71">
        <v>8</v>
      </c>
      <c r="BR585" s="71">
        <v>0</v>
      </c>
      <c r="BS585" s="71">
        <v>3</v>
      </c>
      <c r="BT585" s="71">
        <v>0</v>
      </c>
      <c r="BU585"/>
      <c r="BV585" s="70">
        <v>77.393000000000001</v>
      </c>
      <c r="BW585" s="70">
        <v>0</v>
      </c>
      <c r="BX585" s="70">
        <v>0</v>
      </c>
      <c r="BY585" s="70">
        <v>0</v>
      </c>
      <c r="BZ585" s="70">
        <v>0</v>
      </c>
      <c r="CA585" s="70">
        <v>0</v>
      </c>
      <c r="CB585" s="70">
        <v>0</v>
      </c>
      <c r="CC585" s="70">
        <v>0</v>
      </c>
      <c r="CD585" s="70">
        <v>0</v>
      </c>
    </row>
    <row r="586" spans="1:82">
      <c r="A586" s="70" t="s">
        <v>2309</v>
      </c>
      <c r="B586" s="70">
        <v>436</v>
      </c>
      <c r="C586" s="70">
        <v>11</v>
      </c>
      <c r="D586" s="70">
        <v>26</v>
      </c>
      <c r="E586" s="70">
        <v>2014</v>
      </c>
      <c r="F586" s="70" t="s">
        <v>181</v>
      </c>
      <c r="G586" s="70" t="s">
        <v>2298</v>
      </c>
      <c r="H586" s="70" t="s">
        <v>2299</v>
      </c>
      <c r="I586" s="148"/>
      <c r="J586" s="71">
        <v>101.02092348920731</v>
      </c>
      <c r="K586" s="71">
        <v>3.7861498683744008</v>
      </c>
      <c r="L586" s="71">
        <v>3.521166485531082</v>
      </c>
      <c r="M586" s="71">
        <v>81.304310943864735</v>
      </c>
      <c r="N586" s="71">
        <v>102.16937761178239</v>
      </c>
      <c r="O586" s="71">
        <v>66.206826534079937</v>
      </c>
      <c r="P586" s="71">
        <v>60.170586109272236</v>
      </c>
      <c r="Q586" s="71">
        <v>4.1818543577487404</v>
      </c>
      <c r="R586" s="71">
        <v>0</v>
      </c>
      <c r="S586" s="71">
        <v>5.9842802402984763</v>
      </c>
      <c r="T586" s="72"/>
      <c r="U586" s="71">
        <v>19826359</v>
      </c>
      <c r="V586" s="71">
        <v>1560</v>
      </c>
      <c r="W586" s="71">
        <v>130</v>
      </c>
      <c r="X586" s="71">
        <v>16703</v>
      </c>
      <c r="Y586" s="71">
        <v>23118</v>
      </c>
      <c r="Z586" s="71">
        <v>38099</v>
      </c>
      <c r="AA586" s="71">
        <v>11983</v>
      </c>
      <c r="AB586" s="71">
        <v>56346</v>
      </c>
      <c r="AC586" s="71">
        <v>0</v>
      </c>
      <c r="AD586" s="71">
        <v>5.9842802402984763</v>
      </c>
      <c r="AE586" s="72"/>
      <c r="AF586" s="71"/>
      <c r="AG586" s="71"/>
      <c r="AH586" s="71"/>
      <c r="AI586" s="71"/>
      <c r="AJ586" s="71"/>
      <c r="AK586" s="71"/>
      <c r="AL586" s="71"/>
      <c r="AM586" s="71"/>
      <c r="AN586" s="71"/>
      <c r="AO586" s="71"/>
      <c r="AP586" s="71"/>
      <c r="AQ586" s="72"/>
      <c r="AR586" s="71">
        <v>2037</v>
      </c>
      <c r="AS586" s="71">
        <v>399</v>
      </c>
      <c r="AT586" s="71">
        <v>0</v>
      </c>
      <c r="AU586" s="71">
        <v>2</v>
      </c>
      <c r="AV586" s="71">
        <v>0</v>
      </c>
      <c r="AW586" s="71">
        <v>0</v>
      </c>
      <c r="AX586" s="71"/>
      <c r="AY586" s="72"/>
      <c r="AZ586" s="71">
        <v>8626.4</v>
      </c>
      <c r="BA586" s="71">
        <v>12769.2</v>
      </c>
      <c r="BB586" s="71">
        <v>0</v>
      </c>
      <c r="BC586" s="71">
        <v>401</v>
      </c>
      <c r="BD586" s="71">
        <v>0</v>
      </c>
      <c r="BE586" s="71">
        <v>0</v>
      </c>
      <c r="BF586" s="71"/>
      <c r="BG586" s="72"/>
      <c r="BH586" s="71">
        <v>0</v>
      </c>
      <c r="BI586" s="71">
        <v>0</v>
      </c>
      <c r="BJ586" s="71">
        <v>78.944999999999993</v>
      </c>
      <c r="BK586" s="71">
        <v>0</v>
      </c>
      <c r="BL586" s="71">
        <v>14.637</v>
      </c>
      <c r="BM586" s="71">
        <v>0</v>
      </c>
      <c r="BN586" s="72"/>
      <c r="BO586" s="71">
        <v>0</v>
      </c>
      <c r="BP586" s="71">
        <v>0</v>
      </c>
      <c r="BQ586" s="71">
        <v>10</v>
      </c>
      <c r="BR586" s="71">
        <v>0</v>
      </c>
      <c r="BS586" s="71">
        <v>3</v>
      </c>
      <c r="BT586" s="71">
        <v>0</v>
      </c>
      <c r="BU586"/>
      <c r="BV586" s="70">
        <v>93.581999999999994</v>
      </c>
      <c r="BW586" s="70">
        <v>0</v>
      </c>
      <c r="BX586" s="70">
        <v>0</v>
      </c>
      <c r="BY586" s="70">
        <v>0</v>
      </c>
      <c r="BZ586" s="70">
        <v>0</v>
      </c>
      <c r="CA586" s="70">
        <v>0</v>
      </c>
      <c r="CB586" s="70">
        <v>0</v>
      </c>
      <c r="CC586" s="70">
        <v>0</v>
      </c>
      <c r="CD586" s="70">
        <v>0</v>
      </c>
    </row>
    <row r="587" spans="1:82">
      <c r="A587" s="70" t="s">
        <v>2310</v>
      </c>
      <c r="B587" s="70">
        <v>437</v>
      </c>
      <c r="C587" s="70">
        <v>12</v>
      </c>
      <c r="D587" s="70">
        <v>26</v>
      </c>
      <c r="E587" s="70">
        <v>2015</v>
      </c>
      <c r="F587" s="70" t="s">
        <v>182</v>
      </c>
      <c r="G587" s="70" t="s">
        <v>2298</v>
      </c>
      <c r="H587" s="70" t="s">
        <v>2299</v>
      </c>
      <c r="I587" s="148"/>
      <c r="J587" s="71">
        <v>96.699247712816515</v>
      </c>
      <c r="K587" s="71">
        <v>3.5233857681637781</v>
      </c>
      <c r="L587" s="71">
        <v>3.798805398407068</v>
      </c>
      <c r="M587" s="71">
        <v>86.674382508514228</v>
      </c>
      <c r="N587" s="71">
        <v>88.1518304816408</v>
      </c>
      <c r="O587" s="71">
        <v>66.183312296405404</v>
      </c>
      <c r="P587" s="71">
        <v>60.152795537811834</v>
      </c>
      <c r="Q587" s="71">
        <v>4.0812694015947999</v>
      </c>
      <c r="R587" s="71">
        <v>0</v>
      </c>
      <c r="S587" s="71">
        <v>6.6745478999865124</v>
      </c>
      <c r="T587" s="72"/>
      <c r="U587" s="71">
        <v>20485832</v>
      </c>
      <c r="V587" s="71">
        <v>1560</v>
      </c>
      <c r="W587" s="71">
        <v>130</v>
      </c>
      <c r="X587" s="71">
        <v>16703</v>
      </c>
      <c r="Y587" s="71">
        <v>23272</v>
      </c>
      <c r="Z587" s="71">
        <v>38452</v>
      </c>
      <c r="AA587" s="71">
        <v>11970</v>
      </c>
      <c r="AB587" s="71">
        <v>56174</v>
      </c>
      <c r="AC587" s="71">
        <v>0</v>
      </c>
      <c r="AD587" s="71">
        <v>6.6745478999865124</v>
      </c>
      <c r="AE587" s="72"/>
      <c r="AF587" s="71">
        <v>139137465.59569231</v>
      </c>
      <c r="AG587" s="71">
        <v>2708847.200151463</v>
      </c>
      <c r="AH587" s="71">
        <v>798864.82978983875</v>
      </c>
      <c r="AI587" s="71">
        <v>108469734.9342382</v>
      </c>
      <c r="AJ587" s="71">
        <v>114404407.6627153</v>
      </c>
      <c r="AK587" s="71">
        <v>0</v>
      </c>
      <c r="AL587" s="71">
        <v>0</v>
      </c>
      <c r="AM587" s="71">
        <v>7698411.0589326294</v>
      </c>
      <c r="AN587" s="71">
        <v>0</v>
      </c>
      <c r="AO587" s="71">
        <v>0</v>
      </c>
      <c r="AP587" s="71">
        <v>373217731.28151971</v>
      </c>
      <c r="AQ587" s="72"/>
      <c r="AR587" s="71">
        <v>2147</v>
      </c>
      <c r="AS587" s="71">
        <v>603</v>
      </c>
      <c r="AT587" s="71">
        <v>0</v>
      </c>
      <c r="AU587" s="71">
        <v>2</v>
      </c>
      <c r="AV587" s="71">
        <v>0</v>
      </c>
      <c r="AW587" s="71">
        <v>0</v>
      </c>
      <c r="AX587" s="71"/>
      <c r="AY587" s="72"/>
      <c r="AZ587" s="71">
        <v>9193.6</v>
      </c>
      <c r="BA587" s="71">
        <v>20358.400000000001</v>
      </c>
      <c r="BB587" s="71">
        <v>0</v>
      </c>
      <c r="BC587" s="71">
        <v>401</v>
      </c>
      <c r="BD587" s="71">
        <v>0</v>
      </c>
      <c r="BE587" s="71">
        <v>0</v>
      </c>
      <c r="BF587" s="71"/>
      <c r="BG587" s="72"/>
      <c r="BH587" s="71">
        <v>0</v>
      </c>
      <c r="BI587" s="71">
        <v>0</v>
      </c>
      <c r="BJ587" s="71">
        <v>75.668999999999997</v>
      </c>
      <c r="BK587" s="71">
        <v>0</v>
      </c>
      <c r="BL587" s="71">
        <v>13.889999999999999</v>
      </c>
      <c r="BM587" s="71">
        <v>0</v>
      </c>
      <c r="BN587" s="72"/>
      <c r="BO587" s="71">
        <v>0</v>
      </c>
      <c r="BP587" s="71">
        <v>0</v>
      </c>
      <c r="BQ587" s="71">
        <v>10</v>
      </c>
      <c r="BR587" s="71">
        <v>0</v>
      </c>
      <c r="BS587" s="71">
        <v>3</v>
      </c>
      <c r="BT587" s="71">
        <v>0</v>
      </c>
      <c r="BU587"/>
      <c r="BV587" s="70">
        <v>89.558999999999997</v>
      </c>
      <c r="BW587" s="70">
        <v>0</v>
      </c>
      <c r="BX587" s="70">
        <v>0</v>
      </c>
      <c r="BY587" s="70">
        <v>0</v>
      </c>
      <c r="BZ587" s="70">
        <v>0</v>
      </c>
      <c r="CA587" s="70">
        <v>0</v>
      </c>
      <c r="CB587" s="70">
        <v>0</v>
      </c>
      <c r="CC587" s="70">
        <v>0</v>
      </c>
      <c r="CD587" s="70">
        <v>0</v>
      </c>
    </row>
    <row r="588" spans="1:82">
      <c r="A588" s="70" t="s">
        <v>2311</v>
      </c>
      <c r="B588" s="70">
        <v>438</v>
      </c>
      <c r="C588" s="70">
        <v>13</v>
      </c>
      <c r="D588" s="70">
        <v>26</v>
      </c>
      <c r="E588" s="70">
        <v>2016</v>
      </c>
      <c r="F588" s="70" t="s">
        <v>155</v>
      </c>
      <c r="G588" s="70" t="s">
        <v>2298</v>
      </c>
      <c r="H588" s="70" t="s">
        <v>2299</v>
      </c>
      <c r="I588" s="148"/>
      <c r="J588" s="71">
        <v>91.970160198752453</v>
      </c>
      <c r="K588" s="71">
        <v>3.5445584247751531</v>
      </c>
      <c r="L588" s="71">
        <v>3.6507567633254197</v>
      </c>
      <c r="M588" s="71">
        <v>70.066388681435768</v>
      </c>
      <c r="N588" s="71">
        <v>93.963300306046293</v>
      </c>
      <c r="O588" s="71">
        <v>65.544544786401133</v>
      </c>
      <c r="P588" s="71">
        <v>58.707937129255669</v>
      </c>
      <c r="Q588" s="71">
        <v>3.9625273944861226</v>
      </c>
      <c r="R588" s="71">
        <v>0</v>
      </c>
      <c r="S588" s="71">
        <v>5.9376008416191848</v>
      </c>
      <c r="T588" s="72"/>
      <c r="U588" s="71">
        <v>19335738</v>
      </c>
      <c r="V588" s="71">
        <v>1560</v>
      </c>
      <c r="W588" s="71">
        <v>130</v>
      </c>
      <c r="X588" s="71">
        <v>16703</v>
      </c>
      <c r="Y588" s="71">
        <v>23300</v>
      </c>
      <c r="Z588" s="71">
        <v>38549</v>
      </c>
      <c r="AA588" s="71">
        <v>12083</v>
      </c>
      <c r="AB588" s="71">
        <v>56101</v>
      </c>
      <c r="AC588" s="71">
        <v>0</v>
      </c>
      <c r="AD588" s="71">
        <v>5.9376008416191848</v>
      </c>
      <c r="AE588" s="72"/>
      <c r="AF588" s="71">
        <v>135096201.64121929</v>
      </c>
      <c r="AG588" s="71">
        <v>2619328.1322936271</v>
      </c>
      <c r="AH588" s="71">
        <v>596215.6343774267</v>
      </c>
      <c r="AI588" s="71">
        <v>105523175.3371997</v>
      </c>
      <c r="AJ588" s="71">
        <v>114398915.3318681</v>
      </c>
      <c r="AK588" s="71">
        <v>0</v>
      </c>
      <c r="AL588" s="71">
        <v>0</v>
      </c>
      <c r="AM588" s="71">
        <v>7694379.8527940838</v>
      </c>
      <c r="AN588" s="71">
        <v>0</v>
      </c>
      <c r="AO588" s="71">
        <v>0</v>
      </c>
      <c r="AP588" s="71">
        <v>365928215.92975229</v>
      </c>
      <c r="AQ588" s="72"/>
      <c r="AR588" s="71">
        <v>2248</v>
      </c>
      <c r="AS588" s="71">
        <v>700</v>
      </c>
      <c r="AT588" s="71">
        <v>0</v>
      </c>
      <c r="AU588" s="71">
        <v>2</v>
      </c>
      <c r="AV588" s="71">
        <v>0</v>
      </c>
      <c r="AW588" s="71">
        <v>0</v>
      </c>
      <c r="AX588" s="71"/>
      <c r="AY588" s="72"/>
      <c r="AZ588" s="71">
        <v>9747.4000000000015</v>
      </c>
      <c r="BA588" s="71">
        <v>24878.1</v>
      </c>
      <c r="BB588" s="71">
        <v>0</v>
      </c>
      <c r="BC588" s="71">
        <v>401</v>
      </c>
      <c r="BD588" s="71">
        <v>0</v>
      </c>
      <c r="BE588" s="71">
        <v>0</v>
      </c>
      <c r="BF588" s="71"/>
      <c r="BG588" s="72"/>
      <c r="BH588" s="71">
        <v>0</v>
      </c>
      <c r="BI588" s="71">
        <v>0</v>
      </c>
      <c r="BJ588" s="71">
        <v>74.902000000000001</v>
      </c>
      <c r="BK588" s="71">
        <v>0</v>
      </c>
      <c r="BL588" s="71">
        <v>14.493</v>
      </c>
      <c r="BM588" s="71">
        <v>0</v>
      </c>
      <c r="BN588" s="72"/>
      <c r="BO588" s="71">
        <v>0</v>
      </c>
      <c r="BP588" s="71">
        <v>0</v>
      </c>
      <c r="BQ588" s="71">
        <v>11</v>
      </c>
      <c r="BR588" s="71">
        <v>0</v>
      </c>
      <c r="BS588" s="71">
        <v>3</v>
      </c>
      <c r="BT588" s="71">
        <v>0</v>
      </c>
      <c r="BU588"/>
      <c r="BV588" s="70">
        <v>89.394999999999996</v>
      </c>
      <c r="BW588" s="70">
        <v>0</v>
      </c>
      <c r="BX588" s="70">
        <v>0</v>
      </c>
      <c r="BY588" s="70">
        <v>0</v>
      </c>
      <c r="BZ588" s="70">
        <v>0</v>
      </c>
      <c r="CA588" s="70">
        <v>0</v>
      </c>
      <c r="CB588" s="70">
        <v>0</v>
      </c>
      <c r="CC588" s="70">
        <v>0</v>
      </c>
      <c r="CD588" s="70">
        <v>0</v>
      </c>
    </row>
    <row r="589" spans="1:82">
      <c r="A589" s="70" t="s">
        <v>2312</v>
      </c>
      <c r="B589" s="70">
        <v>439</v>
      </c>
      <c r="C589" s="70">
        <v>14</v>
      </c>
      <c r="D589" s="70">
        <v>26</v>
      </c>
      <c r="E589" s="70">
        <v>2017</v>
      </c>
      <c r="F589" s="70" t="s">
        <v>156</v>
      </c>
      <c r="G589" s="70" t="s">
        <v>2298</v>
      </c>
      <c r="H589" s="70" t="s">
        <v>2299</v>
      </c>
      <c r="I589" s="148"/>
      <c r="J589" s="71">
        <v>95.746563503567728</v>
      </c>
      <c r="K589" s="71">
        <v>3.4955655324510886</v>
      </c>
      <c r="L589" s="71">
        <v>3.5900988334851927</v>
      </c>
      <c r="M589" s="71">
        <v>66.562906243773568</v>
      </c>
      <c r="N589" s="71">
        <v>98.220331217405914</v>
      </c>
      <c r="O589" s="71">
        <v>64.744294057044655</v>
      </c>
      <c r="P589" s="71">
        <v>58.138097621099163</v>
      </c>
      <c r="Q589" s="71">
        <v>3.8322620088074699</v>
      </c>
      <c r="R589" s="71">
        <v>0</v>
      </c>
      <c r="S589" s="71">
        <v>6.6243564751032293</v>
      </c>
      <c r="T589" s="72"/>
      <c r="U589" s="71">
        <v>21370169</v>
      </c>
      <c r="V589" s="71">
        <v>1560</v>
      </c>
      <c r="W589" s="71">
        <v>130</v>
      </c>
      <c r="X589" s="71">
        <v>16703</v>
      </c>
      <c r="Y589" s="71">
        <v>23640</v>
      </c>
      <c r="Z589" s="71">
        <v>38710</v>
      </c>
      <c r="AA589" s="71">
        <v>12042</v>
      </c>
      <c r="AB589" s="71">
        <v>56107</v>
      </c>
      <c r="AC589" s="71">
        <v>0</v>
      </c>
      <c r="AD589" s="71">
        <v>6.6243564751032293</v>
      </c>
      <c r="AE589" s="72"/>
      <c r="AF589" s="71">
        <v>142560373.39875671</v>
      </c>
      <c r="AG589" s="71">
        <v>2612305.7374194711</v>
      </c>
      <c r="AH589" s="71">
        <v>768934.97365852655</v>
      </c>
      <c r="AI589" s="71">
        <v>104519197.03831591</v>
      </c>
      <c r="AJ589" s="71">
        <v>115734729.4039418</v>
      </c>
      <c r="AK589" s="71">
        <v>0</v>
      </c>
      <c r="AL589" s="71">
        <v>0</v>
      </c>
      <c r="AM589" s="71">
        <v>7707243.6582167996</v>
      </c>
      <c r="AN589" s="71">
        <v>0</v>
      </c>
      <c r="AO589" s="71">
        <v>0</v>
      </c>
      <c r="AP589" s="71">
        <v>373902784.21030921</v>
      </c>
      <c r="AQ589" s="72"/>
      <c r="AR589" s="71">
        <v>2350</v>
      </c>
      <c r="AS589" s="71">
        <v>773</v>
      </c>
      <c r="AT589" s="71">
        <v>0</v>
      </c>
      <c r="AU589" s="71">
        <v>4</v>
      </c>
      <c r="AV589" s="71">
        <v>0</v>
      </c>
      <c r="AW589" s="71">
        <v>0</v>
      </c>
      <c r="AX589" s="71"/>
      <c r="AY589" s="72"/>
      <c r="AZ589" s="71">
        <v>10302.1</v>
      </c>
      <c r="BA589" s="71">
        <v>28744</v>
      </c>
      <c r="BB589" s="71">
        <v>0</v>
      </c>
      <c r="BC589" s="71">
        <v>639</v>
      </c>
      <c r="BD589" s="71">
        <v>0</v>
      </c>
      <c r="BE589" s="71">
        <v>0</v>
      </c>
      <c r="BF589" s="71"/>
      <c r="BG589" s="72"/>
      <c r="BH589" s="71">
        <v>0</v>
      </c>
      <c r="BI589" s="71">
        <v>0</v>
      </c>
      <c r="BJ589" s="71">
        <v>76.275000000000006</v>
      </c>
      <c r="BK589" s="71">
        <v>0</v>
      </c>
      <c r="BL589" s="71">
        <v>14.417999999999999</v>
      </c>
      <c r="BM589" s="71">
        <v>0</v>
      </c>
      <c r="BN589" s="72"/>
      <c r="BO589" s="71">
        <v>0</v>
      </c>
      <c r="BP589" s="71">
        <v>0</v>
      </c>
      <c r="BQ589" s="71">
        <v>11</v>
      </c>
      <c r="BR589" s="71">
        <v>0</v>
      </c>
      <c r="BS589" s="71">
        <v>3</v>
      </c>
      <c r="BT589" s="71">
        <v>0</v>
      </c>
      <c r="BU589"/>
      <c r="BV589" s="70">
        <v>90.692999999999998</v>
      </c>
      <c r="BW589" s="70">
        <v>0</v>
      </c>
      <c r="BX589" s="70">
        <v>0</v>
      </c>
      <c r="BY589" s="70">
        <v>0</v>
      </c>
      <c r="BZ589" s="70">
        <v>0</v>
      </c>
      <c r="CA589" s="70">
        <v>0</v>
      </c>
      <c r="CB589" s="70">
        <v>0</v>
      </c>
      <c r="CC589" s="70">
        <v>0</v>
      </c>
      <c r="CD589" s="70">
        <v>0</v>
      </c>
    </row>
    <row r="590" spans="1:82">
      <c r="A590" s="70" t="s">
        <v>2313</v>
      </c>
      <c r="B590" s="70">
        <v>440</v>
      </c>
      <c r="C590" s="70">
        <v>15</v>
      </c>
      <c r="D590" s="70">
        <v>26</v>
      </c>
      <c r="E590" s="70">
        <v>2018</v>
      </c>
      <c r="F590" s="70" t="s">
        <v>183</v>
      </c>
      <c r="G590" s="70" t="s">
        <v>2298</v>
      </c>
      <c r="H590" s="70" t="s">
        <v>2299</v>
      </c>
      <c r="I590" s="148"/>
      <c r="J590" s="71">
        <v>95.137820322759069</v>
      </c>
      <c r="K590" s="71">
        <v>3.2800869066783229</v>
      </c>
      <c r="L590" s="71">
        <v>3.2185215584505067</v>
      </c>
      <c r="M590" s="71">
        <v>64.780193666401303</v>
      </c>
      <c r="N590" s="71">
        <v>96.485401950033904</v>
      </c>
      <c r="O590" s="71">
        <v>63.813445558720971</v>
      </c>
      <c r="P590" s="71">
        <v>57.549817427563468</v>
      </c>
      <c r="Q590" s="71">
        <v>3.5500238584583301</v>
      </c>
      <c r="R590" s="71">
        <v>0</v>
      </c>
      <c r="S590" s="71">
        <v>6.0467655947714061</v>
      </c>
      <c r="T590" s="72"/>
      <c r="U590" s="71">
        <v>22828736</v>
      </c>
      <c r="V590" s="71">
        <v>1560</v>
      </c>
      <c r="W590" s="71">
        <v>130</v>
      </c>
      <c r="X590" s="71">
        <v>16703</v>
      </c>
      <c r="Y590" s="71">
        <v>23960</v>
      </c>
      <c r="Z590" s="71">
        <v>38884</v>
      </c>
      <c r="AA590" s="71">
        <v>12040</v>
      </c>
      <c r="AB590" s="71">
        <v>56011</v>
      </c>
      <c r="AC590" s="71">
        <v>0</v>
      </c>
      <c r="AD590" s="71">
        <v>6.0467655947714061</v>
      </c>
      <c r="AE590" s="72"/>
      <c r="AF590" s="71">
        <v>145616102.90971619</v>
      </c>
      <c r="AG590" s="71">
        <v>2320495.4590904298</v>
      </c>
      <c r="AH590" s="71">
        <v>726587.37625106319</v>
      </c>
      <c r="AI590" s="71">
        <v>99834662.416592047</v>
      </c>
      <c r="AJ590" s="71">
        <v>112575712.4715834</v>
      </c>
      <c r="AK590" s="71">
        <v>0</v>
      </c>
      <c r="AL590" s="71">
        <v>0</v>
      </c>
      <c r="AM590" s="71">
        <v>7709976.3620701646</v>
      </c>
      <c r="AN590" s="71">
        <v>0</v>
      </c>
      <c r="AO590" s="71">
        <v>0</v>
      </c>
      <c r="AP590" s="71">
        <v>368783536.99530321</v>
      </c>
      <c r="AQ590" s="72"/>
      <c r="AR590" s="71">
        <v>2482</v>
      </c>
      <c r="AS590" s="71">
        <v>854</v>
      </c>
      <c r="AT590" s="71">
        <v>0</v>
      </c>
      <c r="AU590" s="71">
        <v>4</v>
      </c>
      <c r="AV590" s="71">
        <v>0</v>
      </c>
      <c r="AW590" s="71">
        <v>0</v>
      </c>
      <c r="AX590" s="71"/>
      <c r="AY590" s="72"/>
      <c r="AZ590" s="71">
        <v>10968.399999999998</v>
      </c>
      <c r="BA590" s="71">
        <v>31721</v>
      </c>
      <c r="BB590" s="71">
        <v>0</v>
      </c>
      <c r="BC590" s="71">
        <v>639</v>
      </c>
      <c r="BD590" s="71">
        <v>0</v>
      </c>
      <c r="BE590" s="71">
        <v>0</v>
      </c>
      <c r="BF590" s="71"/>
      <c r="BG590" s="72"/>
      <c r="BH590" s="71">
        <v>0</v>
      </c>
      <c r="BI590" s="71">
        <v>0</v>
      </c>
      <c r="BJ590" s="71">
        <v>77.027000000000001</v>
      </c>
      <c r="BK590" s="71">
        <v>0</v>
      </c>
      <c r="BL590" s="71">
        <v>13.283999999999999</v>
      </c>
      <c r="BM590" s="71">
        <v>0</v>
      </c>
      <c r="BN590" s="72"/>
      <c r="BO590" s="71">
        <v>0</v>
      </c>
      <c r="BP590" s="71">
        <v>0</v>
      </c>
      <c r="BQ590" s="71">
        <v>11</v>
      </c>
      <c r="BR590" s="71">
        <v>0</v>
      </c>
      <c r="BS590" s="71">
        <v>3</v>
      </c>
      <c r="BT590" s="71">
        <v>0</v>
      </c>
      <c r="BU590"/>
      <c r="BV590" s="70">
        <v>90.311000000000007</v>
      </c>
      <c r="BW590" s="70">
        <v>0</v>
      </c>
      <c r="BX590" s="70">
        <v>0</v>
      </c>
      <c r="BY590" s="70">
        <v>0</v>
      </c>
      <c r="BZ590" s="70">
        <v>0</v>
      </c>
      <c r="CA590" s="70">
        <v>0</v>
      </c>
      <c r="CB590" s="70">
        <v>0</v>
      </c>
      <c r="CC590" s="70">
        <v>0</v>
      </c>
      <c r="CD590" s="70">
        <v>0</v>
      </c>
    </row>
    <row r="591" spans="1:82">
      <c r="A591" s="70" t="s">
        <v>2314</v>
      </c>
      <c r="B591" s="70">
        <v>441</v>
      </c>
      <c r="C591" s="70">
        <v>16</v>
      </c>
      <c r="D591" s="70">
        <v>26</v>
      </c>
      <c r="E591" s="70">
        <v>2019</v>
      </c>
      <c r="F591" s="70" t="s">
        <v>158</v>
      </c>
      <c r="G591" s="70" t="s">
        <v>2298</v>
      </c>
      <c r="H591" s="70" t="s">
        <v>2299</v>
      </c>
      <c r="I591" s="148"/>
      <c r="J591" s="71">
        <v>84.793097405378376</v>
      </c>
      <c r="K591" s="71">
        <v>2.9773963598633575</v>
      </c>
      <c r="L591" s="71">
        <v>3.236040724181553</v>
      </c>
      <c r="M591" s="71">
        <v>62.033922522116654</v>
      </c>
      <c r="N591" s="71">
        <v>86.121133055940163</v>
      </c>
      <c r="O591" s="71">
        <v>62.339971761612325</v>
      </c>
      <c r="P591" s="71">
        <v>57.035091708038216</v>
      </c>
      <c r="Q591" s="71">
        <v>3.4355313424521401</v>
      </c>
      <c r="R591" s="71">
        <v>0</v>
      </c>
      <c r="S591" s="71">
        <v>6.9283834035441618</v>
      </c>
      <c r="T591" s="72"/>
      <c r="U591" s="71">
        <v>20624478</v>
      </c>
      <c r="V591" s="71">
        <v>1560</v>
      </c>
      <c r="W591" s="71">
        <v>130</v>
      </c>
      <c r="X591" s="71">
        <v>16703</v>
      </c>
      <c r="Y591" s="71">
        <v>24095</v>
      </c>
      <c r="Z591" s="71">
        <v>39029</v>
      </c>
      <c r="AA591" s="71">
        <v>11843</v>
      </c>
      <c r="AB591" s="71">
        <v>55672</v>
      </c>
      <c r="AC591" s="71">
        <v>0</v>
      </c>
      <c r="AD591" s="71">
        <v>6.9283834035441618</v>
      </c>
      <c r="AE591" s="72"/>
      <c r="AF591" s="71">
        <v>137731804.80794829</v>
      </c>
      <c r="AG591" s="71">
        <v>2246854.2884053499</v>
      </c>
      <c r="AH591" s="71">
        <v>767459.60313735623</v>
      </c>
      <c r="AI591" s="71">
        <v>102305532.5255837</v>
      </c>
      <c r="AJ591" s="71">
        <v>109986717.6117413</v>
      </c>
      <c r="AK591" s="71">
        <v>0</v>
      </c>
      <c r="AL591" s="71">
        <v>0</v>
      </c>
      <c r="AM591" s="71">
        <v>7582107.301408384</v>
      </c>
      <c r="AN591" s="71">
        <v>0</v>
      </c>
      <c r="AO591" s="71">
        <v>0</v>
      </c>
      <c r="AP591" s="71">
        <v>360620476.13822442</v>
      </c>
      <c r="AQ591" s="72"/>
      <c r="AR591" s="71">
        <v>2599</v>
      </c>
      <c r="AS591" s="71">
        <v>954</v>
      </c>
      <c r="AT591" s="71">
        <v>0</v>
      </c>
      <c r="AU591" s="71">
        <v>6</v>
      </c>
      <c r="AV591" s="71">
        <v>0</v>
      </c>
      <c r="AW591" s="71">
        <v>0</v>
      </c>
      <c r="AX591" s="71"/>
      <c r="AY591" s="72"/>
      <c r="AZ591" s="71">
        <v>11629.599999999989</v>
      </c>
      <c r="BA591" s="71">
        <v>35852.300000000017</v>
      </c>
      <c r="BB591" s="71">
        <v>0</v>
      </c>
      <c r="BC591" s="71">
        <v>664.7</v>
      </c>
      <c r="BD591" s="71">
        <v>0</v>
      </c>
      <c r="BE591" s="71">
        <v>0</v>
      </c>
      <c r="BF591" s="71"/>
      <c r="BG591" s="72"/>
      <c r="BH591" s="71">
        <v>0</v>
      </c>
      <c r="BI591" s="71">
        <v>0</v>
      </c>
      <c r="BJ591" s="71">
        <v>67.064999999999998</v>
      </c>
      <c r="BK591" s="71">
        <v>0</v>
      </c>
      <c r="BL591" s="71">
        <v>12.824999999999999</v>
      </c>
      <c r="BM591" s="71">
        <v>0</v>
      </c>
      <c r="BN591" s="72"/>
      <c r="BO591" s="71">
        <v>0</v>
      </c>
      <c r="BP591" s="71">
        <v>0</v>
      </c>
      <c r="BQ591" s="71">
        <v>10</v>
      </c>
      <c r="BR591" s="71">
        <v>0</v>
      </c>
      <c r="BS591" s="71">
        <v>3</v>
      </c>
      <c r="BT591" s="71">
        <v>0</v>
      </c>
      <c r="BU591"/>
      <c r="BV591" s="70">
        <v>79.89</v>
      </c>
      <c r="BW591" s="70">
        <v>0</v>
      </c>
      <c r="BX591" s="70">
        <v>0</v>
      </c>
      <c r="BY591" s="70">
        <v>0</v>
      </c>
      <c r="BZ591" s="70">
        <v>0</v>
      </c>
      <c r="CA591" s="70">
        <v>0</v>
      </c>
      <c r="CB591" s="70">
        <v>0</v>
      </c>
      <c r="CC591" s="70">
        <v>0</v>
      </c>
      <c r="CD591" s="70">
        <v>0</v>
      </c>
    </row>
    <row r="592" spans="1:82">
      <c r="A592" s="70" t="s">
        <v>2315</v>
      </c>
      <c r="B592" s="70">
        <v>442</v>
      </c>
      <c r="C592" s="70">
        <v>17</v>
      </c>
      <c r="D592" s="70">
        <v>26</v>
      </c>
      <c r="E592" s="70">
        <v>2020</v>
      </c>
      <c r="F592" s="70" t="s">
        <v>159</v>
      </c>
      <c r="G592" s="70" t="s">
        <v>2298</v>
      </c>
      <c r="H592" s="70" t="s">
        <v>2299</v>
      </c>
      <c r="I592" s="148"/>
      <c r="J592" s="71">
        <v>92.104134810324425</v>
      </c>
      <c r="K592" s="71">
        <v>3.0038344422950769</v>
      </c>
      <c r="L592" s="71">
        <v>3.0913854352997419</v>
      </c>
      <c r="M592" s="71">
        <v>53.320595303775278</v>
      </c>
      <c r="N592" s="71">
        <v>84.825061658759495</v>
      </c>
      <c r="O592" s="71">
        <v>54.710991920603888</v>
      </c>
      <c r="P592" s="71">
        <v>53.909356850032196</v>
      </c>
      <c r="Q592" s="71">
        <v>3.2624147471090299</v>
      </c>
      <c r="R592" s="71">
        <v>0</v>
      </c>
      <c r="S592" s="71">
        <v>5.2013862392877659</v>
      </c>
      <c r="T592" s="72"/>
      <c r="U592" s="71">
        <v>22792746</v>
      </c>
      <c r="V592" s="71">
        <v>1377</v>
      </c>
      <c r="W592" s="71">
        <v>139</v>
      </c>
      <c r="X592" s="71">
        <v>15952</v>
      </c>
      <c r="Y592" s="71">
        <v>24208</v>
      </c>
      <c r="Z592" s="71">
        <v>39095</v>
      </c>
      <c r="AA592" s="71">
        <v>11898</v>
      </c>
      <c r="AB592" s="71">
        <v>55332</v>
      </c>
      <c r="AC592" s="71">
        <v>0</v>
      </c>
      <c r="AD592" s="71">
        <v>5.2013862392877659</v>
      </c>
      <c r="AE592" s="72"/>
      <c r="AF592" s="71">
        <v>153659253.0493539</v>
      </c>
      <c r="AG592" s="71">
        <v>2166003.2581556635</v>
      </c>
      <c r="AH592" s="71">
        <v>795450.88140453503</v>
      </c>
      <c r="AI592" s="71">
        <v>92174952.250616327</v>
      </c>
      <c r="AJ592" s="71">
        <v>110576587.11082061</v>
      </c>
      <c r="AK592" s="71"/>
      <c r="AL592" s="71"/>
      <c r="AM592" s="71">
        <v>7221440.7513418971</v>
      </c>
      <c r="AN592" s="71"/>
      <c r="AO592" s="71"/>
      <c r="AP592" s="71">
        <v>366593687.3016929</v>
      </c>
      <c r="AQ592" s="72"/>
      <c r="AR592" s="71">
        <v>2712</v>
      </c>
      <c r="AS592" s="71">
        <v>1010</v>
      </c>
      <c r="AT592" s="71">
        <v>0</v>
      </c>
      <c r="AU592" s="71">
        <v>6</v>
      </c>
      <c r="AV592" s="71">
        <v>0</v>
      </c>
      <c r="AW592" s="71">
        <v>0</v>
      </c>
      <c r="AX592" s="71"/>
      <c r="AY592" s="72"/>
      <c r="AZ592" s="71">
        <v>12333.199999999981</v>
      </c>
      <c r="BA592" s="71">
        <v>40070.400000000038</v>
      </c>
      <c r="BB592" s="71">
        <v>0</v>
      </c>
      <c r="BC592" s="71">
        <v>664.7</v>
      </c>
      <c r="BD592" s="71">
        <v>0</v>
      </c>
      <c r="BE592" s="71">
        <v>0</v>
      </c>
      <c r="BF592" s="71"/>
      <c r="BG592" s="72"/>
      <c r="BH592" s="71">
        <v>0</v>
      </c>
      <c r="BI592" s="71">
        <v>0</v>
      </c>
      <c r="BJ592" s="71">
        <v>60.171999999999997</v>
      </c>
      <c r="BK592" s="71">
        <v>0</v>
      </c>
      <c r="BL592" s="71">
        <v>11.824999999999999</v>
      </c>
      <c r="BM592" s="71">
        <v>0</v>
      </c>
      <c r="BN592" s="72"/>
      <c r="BO592" s="71">
        <v>0</v>
      </c>
      <c r="BP592" s="71">
        <v>0</v>
      </c>
      <c r="BQ592" s="71">
        <v>10</v>
      </c>
      <c r="BR592" s="71">
        <v>0</v>
      </c>
      <c r="BS592" s="71">
        <v>3</v>
      </c>
      <c r="BT592" s="71">
        <v>0</v>
      </c>
      <c r="BU592"/>
      <c r="BV592" s="70">
        <v>71.997</v>
      </c>
      <c r="BW592" s="70">
        <v>0</v>
      </c>
      <c r="BX592" s="70">
        <v>0</v>
      </c>
      <c r="BY592" s="70">
        <v>0</v>
      </c>
      <c r="BZ592" s="70">
        <v>0</v>
      </c>
      <c r="CA592" s="70">
        <v>0</v>
      </c>
      <c r="CB592" s="70">
        <v>0</v>
      </c>
      <c r="CC592" s="70">
        <v>0</v>
      </c>
      <c r="CD592" s="70">
        <v>0</v>
      </c>
    </row>
    <row r="593" spans="1:82">
      <c r="A593" s="70" t="s">
        <v>2316</v>
      </c>
      <c r="B593" s="70">
        <v>442</v>
      </c>
      <c r="C593" s="70">
        <v>18</v>
      </c>
      <c r="D593" s="70">
        <v>26</v>
      </c>
      <c r="E593" s="70">
        <v>2021</v>
      </c>
      <c r="F593" s="70" t="s">
        <v>160</v>
      </c>
      <c r="G593" s="70" t="s">
        <v>2298</v>
      </c>
      <c r="H593" s="70" t="s">
        <v>2299</v>
      </c>
      <c r="I593" s="148"/>
      <c r="J593" s="71">
        <v>93.543796774196991</v>
      </c>
      <c r="K593" s="71">
        <v>3.2210530401000339</v>
      </c>
      <c r="L593" s="71">
        <v>4.0556535086770324</v>
      </c>
      <c r="M593" s="71">
        <v>60.313609442262134</v>
      </c>
      <c r="N593" s="71">
        <v>93.607981770344665</v>
      </c>
      <c r="O593" s="71">
        <v>53.321610497459716</v>
      </c>
      <c r="P593" s="71">
        <v>55.852251017567916</v>
      </c>
      <c r="Q593" s="71">
        <v>3.2175967144578999</v>
      </c>
      <c r="R593" s="71">
        <v>0</v>
      </c>
      <c r="S593" s="71">
        <v>7.7125836735575737</v>
      </c>
      <c r="T593" s="72"/>
      <c r="U593" s="71">
        <v>24484770</v>
      </c>
      <c r="V593" s="71">
        <v>1377</v>
      </c>
      <c r="W593" s="71">
        <v>139</v>
      </c>
      <c r="X593" s="71">
        <v>15952</v>
      </c>
      <c r="Y593" s="71">
        <v>24470</v>
      </c>
      <c r="Z593" s="71">
        <v>39232</v>
      </c>
      <c r="AA593" s="71">
        <v>12020</v>
      </c>
      <c r="AB593" s="71">
        <v>55108</v>
      </c>
      <c r="AC593" s="71">
        <v>0</v>
      </c>
      <c r="AD593" s="71">
        <v>7.7125836735575737</v>
      </c>
      <c r="AE593" s="72"/>
      <c r="AF593" s="71">
        <v>147747276.34638506</v>
      </c>
      <c r="AG593" s="71">
        <v>2230535.2052855524</v>
      </c>
      <c r="AH593" s="71">
        <v>952840.30017259321</v>
      </c>
      <c r="AI593" s="71">
        <v>98645344.428740487</v>
      </c>
      <c r="AJ593" s="71">
        <v>118553030.3931863</v>
      </c>
      <c r="AK593" s="71">
        <v>0</v>
      </c>
      <c r="AL593" s="71">
        <v>0</v>
      </c>
      <c r="AM593" s="71">
        <v>7233690.3293124037</v>
      </c>
      <c r="AN593" s="71">
        <v>0</v>
      </c>
      <c r="AO593" s="71">
        <v>0</v>
      </c>
      <c r="AP593" s="71">
        <v>375362717.00308233</v>
      </c>
      <c r="AQ593" s="72"/>
      <c r="AR593" s="71">
        <v>2836</v>
      </c>
      <c r="AS593" s="71">
        <v>1028</v>
      </c>
      <c r="AT593" s="71">
        <v>0</v>
      </c>
      <c r="AU593" s="71">
        <v>7</v>
      </c>
      <c r="AV593" s="71">
        <v>0</v>
      </c>
      <c r="AW593" s="71">
        <v>0</v>
      </c>
      <c r="AX593" s="71"/>
      <c r="AY593" s="72"/>
      <c r="AZ593" s="71">
        <v>13089.199999999981</v>
      </c>
      <c r="BA593" s="71">
        <v>41089.900000000052</v>
      </c>
      <c r="BB593" s="71">
        <v>0</v>
      </c>
      <c r="BC593" s="71">
        <v>767.7</v>
      </c>
      <c r="BD593" s="71">
        <v>0</v>
      </c>
      <c r="BE593" s="71">
        <v>0</v>
      </c>
      <c r="BF593" s="71"/>
      <c r="BG593" s="72"/>
      <c r="BH593" s="71">
        <v>0</v>
      </c>
      <c r="BI593" s="71">
        <v>0</v>
      </c>
      <c r="BJ593" s="71">
        <v>60.956000000000003</v>
      </c>
      <c r="BK593" s="71">
        <v>0</v>
      </c>
      <c r="BL593" s="71">
        <v>12.36</v>
      </c>
      <c r="BM593" s="71">
        <v>0</v>
      </c>
      <c r="BN593" s="72"/>
      <c r="BO593" s="71">
        <v>0</v>
      </c>
      <c r="BP593" s="71">
        <v>0</v>
      </c>
      <c r="BQ593" s="71">
        <v>10</v>
      </c>
      <c r="BR593" s="71">
        <v>0</v>
      </c>
      <c r="BS593" s="71">
        <v>3</v>
      </c>
      <c r="BT593" s="71">
        <v>0</v>
      </c>
      <c r="BU593"/>
      <c r="BV593" s="70">
        <v>73.316000000000003</v>
      </c>
      <c r="BW593" s="70">
        <v>0</v>
      </c>
      <c r="BX593" s="70">
        <v>0</v>
      </c>
      <c r="BY593" s="70">
        <v>0</v>
      </c>
      <c r="BZ593" s="70">
        <v>0</v>
      </c>
      <c r="CA593" s="70">
        <v>0</v>
      </c>
      <c r="CB593" s="70">
        <v>0</v>
      </c>
      <c r="CC593" s="70">
        <v>0</v>
      </c>
      <c r="CD593" s="70">
        <v>0</v>
      </c>
    </row>
    <row r="594" spans="1:82">
      <c r="A594" s="70" t="s">
        <v>2317</v>
      </c>
      <c r="B594" s="70">
        <v>442</v>
      </c>
      <c r="C594" s="70">
        <v>19</v>
      </c>
      <c r="D594" s="70">
        <v>26</v>
      </c>
      <c r="E594" s="70">
        <v>2022</v>
      </c>
      <c r="F594" s="70" t="s">
        <v>161</v>
      </c>
      <c r="G594" s="70" t="s">
        <v>2298</v>
      </c>
      <c r="H594" s="70" t="s">
        <v>2299</v>
      </c>
      <c r="I594" s="148"/>
      <c r="J594" s="71">
        <v>94.079563509246867</v>
      </c>
      <c r="K594" s="71">
        <v>2.9019379988257907</v>
      </c>
      <c r="L594" s="71">
        <v>2.5987336085861688</v>
      </c>
      <c r="M594" s="71">
        <v>59.5630315198948</v>
      </c>
      <c r="N594" s="71">
        <v>91.984502142535973</v>
      </c>
      <c r="O594" s="71">
        <v>56.582262238599093</v>
      </c>
      <c r="P594" s="71">
        <v>55.512475929898457</v>
      </c>
      <c r="Q594" s="71">
        <v>3.2164715850595633</v>
      </c>
      <c r="R594" s="71">
        <v>0</v>
      </c>
      <c r="S594" s="71">
        <v>6.1238851431940837</v>
      </c>
      <c r="T594" s="72"/>
      <c r="U594" s="71">
        <v>27325782</v>
      </c>
      <c r="V594" s="71">
        <v>1377</v>
      </c>
      <c r="W594" s="71">
        <v>139</v>
      </c>
      <c r="X594" s="71">
        <v>15952</v>
      </c>
      <c r="Y594" s="71">
        <v>24589</v>
      </c>
      <c r="Z594" s="71">
        <v>39554</v>
      </c>
      <c r="AA594" s="71">
        <v>12129</v>
      </c>
      <c r="AB594" s="71">
        <v>54637</v>
      </c>
      <c r="AC594" s="71">
        <v>0</v>
      </c>
      <c r="AD594" s="71">
        <v>6.1238851431940837</v>
      </c>
      <c r="AE594" s="72"/>
      <c r="AF594" s="71">
        <v>146453586.70061588</v>
      </c>
      <c r="AG594" s="71">
        <v>2166270.69498384</v>
      </c>
      <c r="AH594" s="71">
        <v>743890.69792456168</v>
      </c>
      <c r="AI594" s="71">
        <v>97965638.03874594</v>
      </c>
      <c r="AJ594" s="71">
        <v>118116748.96156348</v>
      </c>
      <c r="AK594" s="71">
        <v>0</v>
      </c>
      <c r="AL594" s="71">
        <v>0</v>
      </c>
      <c r="AM594" s="71">
        <v>7055127.9845215734</v>
      </c>
      <c r="AN594" s="71">
        <v>0</v>
      </c>
      <c r="AO594" s="71">
        <v>0</v>
      </c>
      <c r="AP594" s="71">
        <v>372501263.07835525</v>
      </c>
      <c r="AQ594" s="72"/>
      <c r="AR594" s="71">
        <v>2968</v>
      </c>
      <c r="AS594" s="71">
        <v>1035</v>
      </c>
      <c r="AT594" s="71">
        <v>0</v>
      </c>
      <c r="AU594" s="71">
        <v>8</v>
      </c>
      <c r="AV594" s="71">
        <v>0</v>
      </c>
      <c r="AW594" s="71">
        <v>0</v>
      </c>
      <c r="AX594" s="71"/>
      <c r="AY594" s="72"/>
      <c r="AZ594" s="71">
        <v>13917.899999999972</v>
      </c>
      <c r="BA594" s="71">
        <v>41415.200000000055</v>
      </c>
      <c r="BB594" s="71">
        <v>0</v>
      </c>
      <c r="BC594" s="71">
        <v>966.40000000000009</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2318</v>
      </c>
      <c r="B595" s="70">
        <v>442</v>
      </c>
      <c r="C595" s="70">
        <v>20</v>
      </c>
      <c r="D595" s="70">
        <v>26</v>
      </c>
      <c r="E595" s="70">
        <v>2023</v>
      </c>
      <c r="F595" s="70" t="s">
        <v>1539</v>
      </c>
      <c r="G595" s="70" t="s">
        <v>2298</v>
      </c>
      <c r="H595" s="70" t="s">
        <v>2299</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3110</v>
      </c>
      <c r="AS595" s="71">
        <v>1040</v>
      </c>
      <c r="AT595" s="71">
        <v>0</v>
      </c>
      <c r="AU595" s="71">
        <v>8</v>
      </c>
      <c r="AV595" s="71">
        <v>0</v>
      </c>
      <c r="AW595" s="71">
        <v>0</v>
      </c>
      <c r="AX595" s="71"/>
      <c r="AY595" s="72"/>
      <c r="AZ595" s="71">
        <v>14811.899999999958</v>
      </c>
      <c r="BA595" s="71">
        <v>42461.600000000057</v>
      </c>
      <c r="BB595" s="71">
        <v>0</v>
      </c>
      <c r="BC595" s="71">
        <v>966.40000000000009</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2319</v>
      </c>
      <c r="B596" s="70">
        <v>442</v>
      </c>
      <c r="C596" s="70">
        <v>21</v>
      </c>
      <c r="D596" s="70">
        <v>26</v>
      </c>
      <c r="E596" s="70">
        <v>2024</v>
      </c>
      <c r="F596" s="70" t="s">
        <v>1554</v>
      </c>
      <c r="G596" s="1064" t="s">
        <v>2298</v>
      </c>
      <c r="H596" s="70" t="s">
        <v>2299</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2320</v>
      </c>
      <c r="B597" s="70">
        <v>409</v>
      </c>
      <c r="C597" s="70">
        <v>1</v>
      </c>
      <c r="D597" s="70">
        <v>25</v>
      </c>
      <c r="E597" s="70">
        <v>1990</v>
      </c>
      <c r="F597" s="70" t="s">
        <v>787</v>
      </c>
      <c r="G597" s="1064" t="s">
        <v>2321</v>
      </c>
      <c r="H597" s="70" t="s">
        <v>2322</v>
      </c>
      <c r="I597" s="148"/>
      <c r="J597" s="71">
        <v>38.189086144185872</v>
      </c>
      <c r="K597" s="71">
        <v>6.0471162620154528</v>
      </c>
      <c r="L597" s="71">
        <v>2.423033938871721</v>
      </c>
      <c r="M597" s="71">
        <v>36.764569312291947</v>
      </c>
      <c r="N597" s="71">
        <v>49.316846836417902</v>
      </c>
      <c r="O597" s="71">
        <v>34.528558793932319</v>
      </c>
      <c r="P597" s="71">
        <v>32.461449306581279</v>
      </c>
      <c r="Q597" s="71">
        <v>2.44934163296801</v>
      </c>
      <c r="R597" s="71">
        <v>0</v>
      </c>
      <c r="S597" s="71">
        <v>2.8564392908207599</v>
      </c>
      <c r="T597" s="72"/>
      <c r="U597" s="71">
        <v>4797681</v>
      </c>
      <c r="V597" s="71">
        <v>2146</v>
      </c>
      <c r="W597" s="71">
        <v>21</v>
      </c>
      <c r="X597" s="71">
        <v>13782</v>
      </c>
      <c r="Y597" s="71">
        <v>14835</v>
      </c>
      <c r="Z597" s="71">
        <v>14202</v>
      </c>
      <c r="AA597" s="71">
        <v>7882</v>
      </c>
      <c r="AB597" s="71">
        <v>39769</v>
      </c>
      <c r="AC597" s="71">
        <v>0</v>
      </c>
      <c r="AD597" s="71">
        <v>2.8564392908207599</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2323</v>
      </c>
      <c r="B598" s="70">
        <v>410</v>
      </c>
      <c r="C598" s="70">
        <v>2</v>
      </c>
      <c r="D598" s="70">
        <v>25</v>
      </c>
      <c r="E598" s="70">
        <v>2005</v>
      </c>
      <c r="F598" s="70" t="s">
        <v>789</v>
      </c>
      <c r="G598" s="70" t="s">
        <v>2321</v>
      </c>
      <c r="H598" s="70" t="s">
        <v>2322</v>
      </c>
      <c r="I598" s="148"/>
      <c r="J598" s="71">
        <v>27.029811688126632</v>
      </c>
      <c r="K598" s="71">
        <v>4.7585248222746888</v>
      </c>
      <c r="L598" s="71">
        <v>0.14080207079829651</v>
      </c>
      <c r="M598" s="71">
        <v>89.66637280793698</v>
      </c>
      <c r="N598" s="71">
        <v>76.203768154164507</v>
      </c>
      <c r="O598" s="71">
        <v>58.249952355537047</v>
      </c>
      <c r="P598" s="71">
        <v>30.599417446388241</v>
      </c>
      <c r="Q598" s="71">
        <v>2.5455108920471798</v>
      </c>
      <c r="R598" s="71">
        <v>0</v>
      </c>
      <c r="S598" s="71">
        <v>6.0381875989857834</v>
      </c>
      <c r="T598" s="72"/>
      <c r="U598" s="71">
        <v>3735243</v>
      </c>
      <c r="V598" s="71">
        <v>2058</v>
      </c>
      <c r="W598" s="71">
        <v>1</v>
      </c>
      <c r="X598" s="71">
        <v>17935</v>
      </c>
      <c r="Y598" s="71">
        <v>17347</v>
      </c>
      <c r="Z598" s="71">
        <v>27725</v>
      </c>
      <c r="AA598" s="71">
        <v>6085</v>
      </c>
      <c r="AB598" s="71">
        <v>43207</v>
      </c>
      <c r="AC598" s="71">
        <v>0</v>
      </c>
      <c r="AD598" s="71">
        <v>6.0381875989857834</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2324</v>
      </c>
      <c r="B599" s="70">
        <v>411</v>
      </c>
      <c r="C599" s="70">
        <v>3</v>
      </c>
      <c r="D599" s="70">
        <v>25</v>
      </c>
      <c r="E599" s="70">
        <v>2006</v>
      </c>
      <c r="F599" s="70" t="s">
        <v>790</v>
      </c>
      <c r="G599" s="70" t="s">
        <v>2321</v>
      </c>
      <c r="H599" s="70" t="s">
        <v>2322</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2325</v>
      </c>
      <c r="B600" s="70">
        <v>412</v>
      </c>
      <c r="C600" s="70">
        <v>4</v>
      </c>
      <c r="D600" s="70">
        <v>25</v>
      </c>
      <c r="E600" s="70">
        <v>2007</v>
      </c>
      <c r="F600" s="70" t="s">
        <v>791</v>
      </c>
      <c r="G600" s="70" t="s">
        <v>2321</v>
      </c>
      <c r="H600" s="70" t="s">
        <v>2322</v>
      </c>
      <c r="I600" s="148"/>
      <c r="J600" s="71">
        <v>31.07198755040751</v>
      </c>
      <c r="K600" s="71">
        <v>5.8660589629364832</v>
      </c>
      <c r="L600" s="71">
        <v>1.6915846528067719</v>
      </c>
      <c r="M600" s="71">
        <v>112.50436794982529</v>
      </c>
      <c r="N600" s="71">
        <v>109.2515177694504</v>
      </c>
      <c r="O600" s="71">
        <v>57.003834029411628</v>
      </c>
      <c r="P600" s="71">
        <v>30.24070135231646</v>
      </c>
      <c r="Q600" s="71">
        <v>2.7625874217712498</v>
      </c>
      <c r="R600" s="71">
        <v>0</v>
      </c>
      <c r="S600" s="71">
        <v>5.7840285984264792</v>
      </c>
      <c r="T600" s="72"/>
      <c r="U600" s="71">
        <v>3452242</v>
      </c>
      <c r="V600" s="71">
        <v>2028</v>
      </c>
      <c r="W600" s="71">
        <v>14</v>
      </c>
      <c r="X600" s="71">
        <v>19582</v>
      </c>
      <c r="Y600" s="71">
        <v>18177</v>
      </c>
      <c r="Z600" s="71">
        <v>28205</v>
      </c>
      <c r="AA600" s="71">
        <v>5922</v>
      </c>
      <c r="AB600" s="71">
        <v>44412</v>
      </c>
      <c r="AC600" s="71">
        <v>0</v>
      </c>
      <c r="AD600" s="71">
        <v>5.7840285984264792</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2326</v>
      </c>
      <c r="B601" s="70">
        <v>413</v>
      </c>
      <c r="C601" s="70">
        <v>5</v>
      </c>
      <c r="D601" s="70">
        <v>25</v>
      </c>
      <c r="E601" s="70">
        <v>2008</v>
      </c>
      <c r="F601" s="70" t="s">
        <v>792</v>
      </c>
      <c r="G601" s="70" t="s">
        <v>2321</v>
      </c>
      <c r="H601" s="70" t="s">
        <v>2322</v>
      </c>
      <c r="I601" s="148"/>
      <c r="J601" s="71">
        <v>26.630047756720479</v>
      </c>
      <c r="K601" s="71">
        <v>4.0549991585187053</v>
      </c>
      <c r="L601" s="71">
        <v>9.743795074745186E-2</v>
      </c>
      <c r="M601" s="71">
        <v>106.1494341154323</v>
      </c>
      <c r="N601" s="71">
        <v>91.012564141476403</v>
      </c>
      <c r="O601" s="71">
        <v>55.250572739360862</v>
      </c>
      <c r="P601" s="71">
        <v>29.007577374770989</v>
      </c>
      <c r="Q601" s="71">
        <v>2.7684939978563401</v>
      </c>
      <c r="R601" s="71">
        <v>0</v>
      </c>
      <c r="S601" s="71">
        <v>6.5965005976847211</v>
      </c>
      <c r="T601" s="72"/>
      <c r="U601" s="71">
        <v>3706940</v>
      </c>
      <c r="V601" s="71">
        <v>2028</v>
      </c>
      <c r="W601" s="71">
        <v>1</v>
      </c>
      <c r="X601" s="71">
        <v>19582</v>
      </c>
      <c r="Y601" s="71">
        <v>18763</v>
      </c>
      <c r="Z601" s="71">
        <v>28297</v>
      </c>
      <c r="AA601" s="71">
        <v>5687</v>
      </c>
      <c r="AB601" s="71">
        <v>45239</v>
      </c>
      <c r="AC601" s="71">
        <v>0</v>
      </c>
      <c r="AD601" s="71">
        <v>6.5965005976847211</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2327</v>
      </c>
      <c r="B602" s="70">
        <v>414</v>
      </c>
      <c r="C602" s="70">
        <v>6</v>
      </c>
      <c r="D602" s="70">
        <v>25</v>
      </c>
      <c r="E602" s="70">
        <v>2009</v>
      </c>
      <c r="F602" s="70" t="s">
        <v>176</v>
      </c>
      <c r="G602" s="70" t="s">
        <v>2321</v>
      </c>
      <c r="H602" s="70" t="s">
        <v>2322</v>
      </c>
      <c r="I602" s="148"/>
      <c r="J602" s="71">
        <v>16.18837073223542</v>
      </c>
      <c r="K602" s="71">
        <v>3.3311978969028382</v>
      </c>
      <c r="L602" s="71">
        <v>1.824704859320385</v>
      </c>
      <c r="M602" s="71">
        <v>85.687048367908773</v>
      </c>
      <c r="N602" s="71">
        <v>71.507069935749414</v>
      </c>
      <c r="O602" s="71">
        <v>56.697557297479378</v>
      </c>
      <c r="P602" s="71">
        <v>27.202301409124871</v>
      </c>
      <c r="Q602" s="71">
        <v>2.6987596104018201</v>
      </c>
      <c r="R602" s="71">
        <v>0</v>
      </c>
      <c r="S602" s="71">
        <v>9.5017423817680253</v>
      </c>
      <c r="T602" s="72"/>
      <c r="U602" s="71">
        <v>2280270</v>
      </c>
      <c r="V602" s="71">
        <v>1987</v>
      </c>
      <c r="W602" s="71">
        <v>28</v>
      </c>
      <c r="X602" s="71">
        <v>21488</v>
      </c>
      <c r="Y602" s="71">
        <v>19537</v>
      </c>
      <c r="Z602" s="71">
        <v>28662</v>
      </c>
      <c r="AA602" s="71">
        <v>5475</v>
      </c>
      <c r="AB602" s="71">
        <v>46293</v>
      </c>
      <c r="AC602" s="71">
        <v>0</v>
      </c>
      <c r="AD602" s="71">
        <v>9.5017423817680253</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8.86</v>
      </c>
      <c r="BK602" s="71">
        <v>0</v>
      </c>
      <c r="BL602" s="71">
        <v>13.23</v>
      </c>
      <c r="BM602" s="71">
        <v>0</v>
      </c>
      <c r="BN602" s="72"/>
      <c r="BO602" s="71">
        <v>0</v>
      </c>
      <c r="BP602" s="71">
        <v>0</v>
      </c>
      <c r="BQ602" s="71">
        <v>2</v>
      </c>
      <c r="BR602" s="71">
        <v>0</v>
      </c>
      <c r="BS602" s="71">
        <v>2</v>
      </c>
      <c r="BT602" s="71">
        <v>0</v>
      </c>
      <c r="BU602"/>
      <c r="BV602" s="70">
        <v>22.09</v>
      </c>
      <c r="BW602" s="70">
        <v>0</v>
      </c>
      <c r="BX602" s="70">
        <v>0</v>
      </c>
      <c r="BY602" s="70">
        <v>0</v>
      </c>
      <c r="BZ602" s="70">
        <v>0</v>
      </c>
      <c r="CA602" s="70">
        <v>0</v>
      </c>
      <c r="CB602" s="70">
        <v>0</v>
      </c>
      <c r="CC602" s="70">
        <v>0</v>
      </c>
      <c r="CD602" s="70">
        <v>0</v>
      </c>
    </row>
    <row r="603" spans="1:82">
      <c r="A603" s="70" t="s">
        <v>2328</v>
      </c>
      <c r="B603" s="70">
        <v>415</v>
      </c>
      <c r="C603" s="70">
        <v>7</v>
      </c>
      <c r="D603" s="70">
        <v>25</v>
      </c>
      <c r="E603" s="70">
        <v>2010</v>
      </c>
      <c r="F603" s="70" t="s">
        <v>177</v>
      </c>
      <c r="G603" s="70" t="s">
        <v>2321</v>
      </c>
      <c r="H603" s="70" t="s">
        <v>2322</v>
      </c>
      <c r="I603" s="148"/>
      <c r="J603" s="71">
        <v>15.865757993687531</v>
      </c>
      <c r="K603" s="71">
        <v>3.7833866695536749</v>
      </c>
      <c r="L603" s="71">
        <v>1.6400971625654861</v>
      </c>
      <c r="M603" s="71">
        <v>94.098090144552955</v>
      </c>
      <c r="N603" s="71">
        <v>91.05603195854016</v>
      </c>
      <c r="O603" s="71">
        <v>57.228818398083952</v>
      </c>
      <c r="P603" s="71">
        <v>26.762698856834131</v>
      </c>
      <c r="Q603" s="71">
        <v>2.8607698687052401</v>
      </c>
      <c r="R603" s="71">
        <v>0</v>
      </c>
      <c r="S603" s="71">
        <v>9.1115632401440916</v>
      </c>
      <c r="T603" s="72"/>
      <c r="U603" s="71">
        <v>2327425</v>
      </c>
      <c r="V603" s="71">
        <v>1987</v>
      </c>
      <c r="W603" s="71">
        <v>28</v>
      </c>
      <c r="X603" s="71">
        <v>21488</v>
      </c>
      <c r="Y603" s="71">
        <v>20078</v>
      </c>
      <c r="Z603" s="71">
        <v>29065</v>
      </c>
      <c r="AA603" s="71">
        <v>5252</v>
      </c>
      <c r="AB603" s="71">
        <v>47022</v>
      </c>
      <c r="AC603" s="71">
        <v>0</v>
      </c>
      <c r="AD603" s="71">
        <v>9.1115632401440916</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7.5250000000000004</v>
      </c>
      <c r="BK603" s="71">
        <v>0</v>
      </c>
      <c r="BL603" s="71">
        <v>6.0609999999999999</v>
      </c>
      <c r="BM603" s="71">
        <v>0</v>
      </c>
      <c r="BN603" s="72"/>
      <c r="BO603" s="71">
        <v>0</v>
      </c>
      <c r="BP603" s="71">
        <v>0</v>
      </c>
      <c r="BQ603" s="71">
        <v>2</v>
      </c>
      <c r="BR603" s="71">
        <v>0</v>
      </c>
      <c r="BS603" s="71">
        <v>1</v>
      </c>
      <c r="BT603" s="71">
        <v>0</v>
      </c>
      <c r="BU603"/>
      <c r="BV603" s="70">
        <v>13.586</v>
      </c>
      <c r="BW603" s="70">
        <v>0</v>
      </c>
      <c r="BX603" s="70">
        <v>0</v>
      </c>
      <c r="BY603" s="70">
        <v>0</v>
      </c>
      <c r="BZ603" s="70">
        <v>0</v>
      </c>
      <c r="CA603" s="70">
        <v>0</v>
      </c>
      <c r="CB603" s="70">
        <v>0</v>
      </c>
      <c r="CC603" s="70">
        <v>0</v>
      </c>
      <c r="CD603" s="70">
        <v>0</v>
      </c>
    </row>
    <row r="604" spans="1:82">
      <c r="A604" s="70" t="s">
        <v>2329</v>
      </c>
      <c r="B604" s="70">
        <v>416</v>
      </c>
      <c r="C604" s="70">
        <v>8</v>
      </c>
      <c r="D604" s="70">
        <v>25</v>
      </c>
      <c r="E604" s="70">
        <v>2011</v>
      </c>
      <c r="F604" s="70" t="s">
        <v>178</v>
      </c>
      <c r="G604" s="70" t="s">
        <v>2321</v>
      </c>
      <c r="H604" s="70" t="s">
        <v>2322</v>
      </c>
      <c r="I604" s="148"/>
      <c r="J604" s="71">
        <v>23.940878403173471</v>
      </c>
      <c r="K604" s="71">
        <v>5.5346623074831118</v>
      </c>
      <c r="L604" s="71">
        <v>1.956046030137867</v>
      </c>
      <c r="M604" s="71">
        <v>127.5669183657282</v>
      </c>
      <c r="N604" s="71">
        <v>130.83294002324331</v>
      </c>
      <c r="O604" s="71">
        <v>57.226048961189349</v>
      </c>
      <c r="P604" s="71">
        <v>25.613217252887942</v>
      </c>
      <c r="Q604" s="71">
        <v>3.38765633898737</v>
      </c>
      <c r="R604" s="71">
        <v>0</v>
      </c>
      <c r="S604" s="71">
        <v>9.5932277327326929</v>
      </c>
      <c r="T604" s="72"/>
      <c r="U604" s="71">
        <v>3023253</v>
      </c>
      <c r="V604" s="71">
        <v>1987</v>
      </c>
      <c r="W604" s="71">
        <v>28</v>
      </c>
      <c r="X604" s="71">
        <v>21488</v>
      </c>
      <c r="Y604" s="71">
        <v>20823</v>
      </c>
      <c r="Z604" s="71">
        <v>29695</v>
      </c>
      <c r="AA604" s="71">
        <v>5176</v>
      </c>
      <c r="AB604" s="71">
        <v>48273</v>
      </c>
      <c r="AC604" s="71">
        <v>0</v>
      </c>
      <c r="AD604" s="71">
        <v>9.5932277327326929</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8.1440000000000001</v>
      </c>
      <c r="BK604" s="71">
        <v>0</v>
      </c>
      <c r="BL604" s="71">
        <v>6.4829999999999997</v>
      </c>
      <c r="BM604" s="71">
        <v>0</v>
      </c>
      <c r="BN604" s="72"/>
      <c r="BO604" s="71">
        <v>0</v>
      </c>
      <c r="BP604" s="71">
        <v>0</v>
      </c>
      <c r="BQ604" s="71">
        <v>2</v>
      </c>
      <c r="BR604" s="71">
        <v>0</v>
      </c>
      <c r="BS604" s="71">
        <v>1</v>
      </c>
      <c r="BT604" s="71">
        <v>0</v>
      </c>
      <c r="BU604"/>
      <c r="BV604" s="70">
        <v>14.627000000000001</v>
      </c>
      <c r="BW604" s="70">
        <v>0</v>
      </c>
      <c r="BX604" s="70">
        <v>0</v>
      </c>
      <c r="BY604" s="70">
        <v>0</v>
      </c>
      <c r="BZ604" s="70">
        <v>0</v>
      </c>
      <c r="CA604" s="70">
        <v>0</v>
      </c>
      <c r="CB604" s="70">
        <v>0</v>
      </c>
      <c r="CC604" s="70">
        <v>0</v>
      </c>
      <c r="CD604" s="70">
        <v>0</v>
      </c>
    </row>
    <row r="605" spans="1:82">
      <c r="A605" s="70" t="s">
        <v>2330</v>
      </c>
      <c r="B605" s="70">
        <v>417</v>
      </c>
      <c r="C605" s="70">
        <v>9</v>
      </c>
      <c r="D605" s="70">
        <v>25</v>
      </c>
      <c r="E605" s="70">
        <v>2012</v>
      </c>
      <c r="F605" s="70" t="s">
        <v>179</v>
      </c>
      <c r="G605" s="70" t="s">
        <v>2321</v>
      </c>
      <c r="H605" s="70" t="s">
        <v>2322</v>
      </c>
      <c r="I605" s="148"/>
      <c r="J605" s="71">
        <v>20.347583212425899</v>
      </c>
      <c r="K605" s="71">
        <v>5.0120702483337123</v>
      </c>
      <c r="L605" s="71">
        <v>1.8815711579372061</v>
      </c>
      <c r="M605" s="71">
        <v>127.87079034920519</v>
      </c>
      <c r="N605" s="71">
        <v>141.46522839929889</v>
      </c>
      <c r="O605" s="71">
        <v>58.148517538062535</v>
      </c>
      <c r="P605" s="71">
        <v>25.659411522241481</v>
      </c>
      <c r="Q605" s="71">
        <v>3.7948367719661298</v>
      </c>
      <c r="R605" s="71">
        <v>0</v>
      </c>
      <c r="S605" s="71">
        <v>7.9254266154073374</v>
      </c>
      <c r="T605" s="72"/>
      <c r="U605" s="71">
        <v>2611835</v>
      </c>
      <c r="V605" s="71">
        <v>1987</v>
      </c>
      <c r="W605" s="71">
        <v>28</v>
      </c>
      <c r="X605" s="71">
        <v>21488</v>
      </c>
      <c r="Y605" s="71">
        <v>21633</v>
      </c>
      <c r="Z605" s="71">
        <v>30413</v>
      </c>
      <c r="AA605" s="71">
        <v>5156</v>
      </c>
      <c r="AB605" s="71">
        <v>49771</v>
      </c>
      <c r="AC605" s="71">
        <v>0</v>
      </c>
      <c r="AD605" s="71">
        <v>7.9254266154073374</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8.1319999999999997</v>
      </c>
      <c r="BK605" s="71">
        <v>0</v>
      </c>
      <c r="BL605" s="71">
        <v>14.777999999999999</v>
      </c>
      <c r="BM605" s="71">
        <v>0</v>
      </c>
      <c r="BN605" s="72"/>
      <c r="BO605" s="71">
        <v>0</v>
      </c>
      <c r="BP605" s="71">
        <v>0</v>
      </c>
      <c r="BQ605" s="71">
        <v>2</v>
      </c>
      <c r="BR605" s="71">
        <v>0</v>
      </c>
      <c r="BS605" s="71">
        <v>2</v>
      </c>
      <c r="BT605" s="71">
        <v>0</v>
      </c>
      <c r="BU605"/>
      <c r="BV605" s="70">
        <v>22.91</v>
      </c>
      <c r="BW605" s="70">
        <v>0</v>
      </c>
      <c r="BX605" s="70">
        <v>0</v>
      </c>
      <c r="BY605" s="70">
        <v>0</v>
      </c>
      <c r="BZ605" s="70">
        <v>0</v>
      </c>
      <c r="CA605" s="70">
        <v>0</v>
      </c>
      <c r="CB605" s="70">
        <v>0</v>
      </c>
      <c r="CC605" s="70">
        <v>0</v>
      </c>
      <c r="CD605" s="70">
        <v>0</v>
      </c>
    </row>
    <row r="606" spans="1:82">
      <c r="A606" s="70" t="s">
        <v>2331</v>
      </c>
      <c r="B606" s="70">
        <v>418</v>
      </c>
      <c r="C606" s="70">
        <v>10</v>
      </c>
      <c r="D606" s="70">
        <v>25</v>
      </c>
      <c r="E606" s="70">
        <v>2013</v>
      </c>
      <c r="F606" s="70" t="s">
        <v>180</v>
      </c>
      <c r="G606" s="70" t="s">
        <v>2321</v>
      </c>
      <c r="H606" s="70" t="s">
        <v>2322</v>
      </c>
      <c r="I606" s="148"/>
      <c r="J606" s="71">
        <v>20.83816281746272</v>
      </c>
      <c r="K606" s="71">
        <v>3.863582284591764</v>
      </c>
      <c r="L606" s="71">
        <v>1.7115550168597009</v>
      </c>
      <c r="M606" s="71">
        <v>129.70724201376279</v>
      </c>
      <c r="N606" s="71">
        <v>123.94463978233649</v>
      </c>
      <c r="O606" s="71">
        <v>57.376365525866667</v>
      </c>
      <c r="P606" s="71">
        <v>26.260628126847696</v>
      </c>
      <c r="Q606" s="71">
        <v>3.9054165231796998</v>
      </c>
      <c r="R606" s="71">
        <v>0</v>
      </c>
      <c r="S606" s="71">
        <v>7.6981095730677929</v>
      </c>
      <c r="T606" s="72"/>
      <c r="U606" s="71">
        <v>2633760</v>
      </c>
      <c r="V606" s="71">
        <v>1987</v>
      </c>
      <c r="W606" s="71">
        <v>28</v>
      </c>
      <c r="X606" s="71">
        <v>21488</v>
      </c>
      <c r="Y606" s="71">
        <v>22006</v>
      </c>
      <c r="Z606" s="71">
        <v>31349</v>
      </c>
      <c r="AA606" s="71">
        <v>5257</v>
      </c>
      <c r="AB606" s="71">
        <v>50487</v>
      </c>
      <c r="AC606" s="71">
        <v>0</v>
      </c>
      <c r="AD606" s="71">
        <v>7.6981095730677929</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8.2189999999999994</v>
      </c>
      <c r="BK606" s="71">
        <v>0</v>
      </c>
      <c r="BL606" s="71">
        <v>14.308</v>
      </c>
      <c r="BM606" s="71">
        <v>0</v>
      </c>
      <c r="BN606" s="72"/>
      <c r="BO606" s="71">
        <v>0</v>
      </c>
      <c r="BP606" s="71">
        <v>0</v>
      </c>
      <c r="BQ606" s="71">
        <v>2</v>
      </c>
      <c r="BR606" s="71">
        <v>0</v>
      </c>
      <c r="BS606" s="71">
        <v>2</v>
      </c>
      <c r="BT606" s="71">
        <v>0</v>
      </c>
      <c r="BU606"/>
      <c r="BV606" s="70">
        <v>22.527000000000001</v>
      </c>
      <c r="BW606" s="70">
        <v>0</v>
      </c>
      <c r="BX606" s="70">
        <v>0</v>
      </c>
      <c r="BY606" s="70">
        <v>0</v>
      </c>
      <c r="BZ606" s="70">
        <v>0</v>
      </c>
      <c r="CA606" s="70">
        <v>0</v>
      </c>
      <c r="CB606" s="70">
        <v>0</v>
      </c>
      <c r="CC606" s="70">
        <v>0</v>
      </c>
      <c r="CD606" s="70">
        <v>0</v>
      </c>
    </row>
    <row r="607" spans="1:82">
      <c r="A607" s="70" t="s">
        <v>2332</v>
      </c>
      <c r="B607" s="70">
        <v>419</v>
      </c>
      <c r="C607" s="70">
        <v>11</v>
      </c>
      <c r="D607" s="70">
        <v>25</v>
      </c>
      <c r="E607" s="70">
        <v>2014</v>
      </c>
      <c r="F607" s="70" t="s">
        <v>181</v>
      </c>
      <c r="G607" s="70" t="s">
        <v>2321</v>
      </c>
      <c r="H607" s="70" t="s">
        <v>2322</v>
      </c>
      <c r="I607" s="148"/>
      <c r="J607" s="71">
        <v>20.579256170125959</v>
      </c>
      <c r="K607" s="71">
        <v>3.5899737227812558</v>
      </c>
      <c r="L607" s="71">
        <v>0.33822321947449219</v>
      </c>
      <c r="M607" s="71">
        <v>127.23378491537321</v>
      </c>
      <c r="N607" s="71">
        <v>122.0517827183064</v>
      </c>
      <c r="O607" s="71">
        <v>55.696868611874223</v>
      </c>
      <c r="P607" s="71">
        <v>26.341892241445557</v>
      </c>
      <c r="Q607" s="71">
        <v>3.7944394614393602</v>
      </c>
      <c r="R607" s="71">
        <v>0</v>
      </c>
      <c r="S607" s="71">
        <v>7.7248545522578329</v>
      </c>
      <c r="T607" s="72"/>
      <c r="U607" s="71">
        <v>2953593</v>
      </c>
      <c r="V607" s="71">
        <v>1496</v>
      </c>
      <c r="W607" s="71">
        <v>6</v>
      </c>
      <c r="X607" s="71">
        <v>21598</v>
      </c>
      <c r="Y607" s="71">
        <v>22338</v>
      </c>
      <c r="Z607" s="71">
        <v>32051</v>
      </c>
      <c r="AA607" s="71">
        <v>5246</v>
      </c>
      <c r="AB607" s="71">
        <v>51126</v>
      </c>
      <c r="AC607" s="71">
        <v>0</v>
      </c>
      <c r="AD607" s="71">
        <v>7.7248545522578329</v>
      </c>
      <c r="AE607" s="72"/>
      <c r="AF607" s="71"/>
      <c r="AG607" s="71"/>
      <c r="AH607" s="71"/>
      <c r="AI607" s="71"/>
      <c r="AJ607" s="71"/>
      <c r="AK607" s="71"/>
      <c r="AL607" s="71"/>
      <c r="AM607" s="71"/>
      <c r="AN607" s="71"/>
      <c r="AO607" s="71"/>
      <c r="AP607" s="71"/>
      <c r="AQ607" s="72"/>
      <c r="AR607" s="71">
        <v>512</v>
      </c>
      <c r="AS607" s="71">
        <v>71</v>
      </c>
      <c r="AT607" s="71">
        <v>0</v>
      </c>
      <c r="AU607" s="71">
        <v>1</v>
      </c>
      <c r="AV607" s="71">
        <v>0</v>
      </c>
      <c r="AW607" s="71">
        <v>0</v>
      </c>
      <c r="AX607" s="71"/>
      <c r="AY607" s="72"/>
      <c r="AZ607" s="71">
        <v>2144.9540000000002</v>
      </c>
      <c r="BA607" s="71">
        <v>1977.5</v>
      </c>
      <c r="BB607" s="71">
        <v>0</v>
      </c>
      <c r="BC607" s="71">
        <v>2.4</v>
      </c>
      <c r="BD607" s="71">
        <v>0</v>
      </c>
      <c r="BE607" s="71">
        <v>0</v>
      </c>
      <c r="BF607" s="71"/>
      <c r="BG607" s="72"/>
      <c r="BH607" s="71">
        <v>0</v>
      </c>
      <c r="BI607" s="71">
        <v>0</v>
      </c>
      <c r="BJ607" s="71">
        <v>9.9640000000000004</v>
      </c>
      <c r="BK607" s="71">
        <v>0</v>
      </c>
      <c r="BL607" s="71">
        <v>13.779</v>
      </c>
      <c r="BM607" s="71">
        <v>0</v>
      </c>
      <c r="BN607" s="72"/>
      <c r="BO607" s="71">
        <v>0</v>
      </c>
      <c r="BP607" s="71">
        <v>0</v>
      </c>
      <c r="BQ607" s="71">
        <v>2</v>
      </c>
      <c r="BR607" s="71">
        <v>0</v>
      </c>
      <c r="BS607" s="71">
        <v>2</v>
      </c>
      <c r="BT607" s="71">
        <v>0</v>
      </c>
      <c r="BU607"/>
      <c r="BV607" s="70">
        <v>23.742999999999999</v>
      </c>
      <c r="BW607" s="70">
        <v>0</v>
      </c>
      <c r="BX607" s="70">
        <v>0</v>
      </c>
      <c r="BY607" s="70">
        <v>0</v>
      </c>
      <c r="BZ607" s="70">
        <v>0</v>
      </c>
      <c r="CA607" s="70">
        <v>0</v>
      </c>
      <c r="CB607" s="70">
        <v>0</v>
      </c>
      <c r="CC607" s="70">
        <v>0</v>
      </c>
      <c r="CD607" s="70">
        <v>0</v>
      </c>
    </row>
    <row r="608" spans="1:82">
      <c r="A608" s="70" t="s">
        <v>2333</v>
      </c>
      <c r="B608" s="70">
        <v>420</v>
      </c>
      <c r="C608" s="70">
        <v>12</v>
      </c>
      <c r="D608" s="70">
        <v>25</v>
      </c>
      <c r="E608" s="70">
        <v>2015</v>
      </c>
      <c r="F608" s="70" t="s">
        <v>182</v>
      </c>
      <c r="G608" s="70" t="s">
        <v>2321</v>
      </c>
      <c r="H608" s="70" t="s">
        <v>2322</v>
      </c>
      <c r="I608" s="148"/>
      <c r="J608" s="71">
        <v>21.57145912342909</v>
      </c>
      <c r="K608" s="71">
        <v>3.5808167415456031</v>
      </c>
      <c r="L608" s="71">
        <v>0.36634927731633671</v>
      </c>
      <c r="M608" s="71">
        <v>123.95489889943531</v>
      </c>
      <c r="N608" s="71">
        <v>121.5332193255928</v>
      </c>
      <c r="O608" s="71">
        <v>56.307107002616426</v>
      </c>
      <c r="P608" s="71">
        <v>26.106413769334377</v>
      </c>
      <c r="Q608" s="71">
        <v>3.7516379123820802</v>
      </c>
      <c r="R608" s="71">
        <v>0</v>
      </c>
      <c r="S608" s="71">
        <v>8.9424041539215136</v>
      </c>
      <c r="T608" s="72"/>
      <c r="U608" s="71">
        <v>2865704</v>
      </c>
      <c r="V608" s="71">
        <v>1496</v>
      </c>
      <c r="W608" s="71">
        <v>6</v>
      </c>
      <c r="X608" s="71">
        <v>21598</v>
      </c>
      <c r="Y608" s="71">
        <v>22797</v>
      </c>
      <c r="Z608" s="71">
        <v>32714</v>
      </c>
      <c r="AA608" s="71">
        <v>5195</v>
      </c>
      <c r="AB608" s="71">
        <v>51637</v>
      </c>
      <c r="AC608" s="71">
        <v>0</v>
      </c>
      <c r="AD608" s="71">
        <v>8.9424041539215136</v>
      </c>
      <c r="AE608" s="72"/>
      <c r="AF608" s="71">
        <v>23986879.802770201</v>
      </c>
      <c r="AG608" s="71">
        <v>2584259.7468819208</v>
      </c>
      <c r="AH608" s="71">
        <v>30658.868359061478</v>
      </c>
      <c r="AI608" s="71">
        <v>141319092.20144841</v>
      </c>
      <c r="AJ608" s="71">
        <v>170628727.89359471</v>
      </c>
      <c r="AK608" s="71">
        <v>0</v>
      </c>
      <c r="AL608" s="71">
        <v>0</v>
      </c>
      <c r="AM608" s="71">
        <v>7076634.2409318229</v>
      </c>
      <c r="AN608" s="71">
        <v>0</v>
      </c>
      <c r="AO608" s="71">
        <v>0</v>
      </c>
      <c r="AP608" s="71">
        <v>345626252.75398612</v>
      </c>
      <c r="AQ608" s="72"/>
      <c r="AR608" s="71">
        <v>565</v>
      </c>
      <c r="AS608" s="71">
        <v>95</v>
      </c>
      <c r="AT608" s="71">
        <v>0</v>
      </c>
      <c r="AU608" s="71">
        <v>1</v>
      </c>
      <c r="AV608" s="71">
        <v>0</v>
      </c>
      <c r="AW608" s="71">
        <v>0</v>
      </c>
      <c r="AX608" s="71"/>
      <c r="AY608" s="72"/>
      <c r="AZ608" s="71">
        <v>2382.34</v>
      </c>
      <c r="BA608" s="71">
        <v>2425.3000000000002</v>
      </c>
      <c r="BB608" s="71">
        <v>0</v>
      </c>
      <c r="BC608" s="71">
        <v>2.4</v>
      </c>
      <c r="BD608" s="71">
        <v>0</v>
      </c>
      <c r="BE608" s="71">
        <v>0</v>
      </c>
      <c r="BF608" s="71"/>
      <c r="BG608" s="72"/>
      <c r="BH608" s="71">
        <v>0</v>
      </c>
      <c r="BI608" s="71">
        <v>0</v>
      </c>
      <c r="BJ608" s="71">
        <v>8.298</v>
      </c>
      <c r="BK608" s="71">
        <v>0</v>
      </c>
      <c r="BL608" s="71">
        <v>13.271999999999998</v>
      </c>
      <c r="BM608" s="71">
        <v>0</v>
      </c>
      <c r="BN608" s="72"/>
      <c r="BO608" s="71">
        <v>0</v>
      </c>
      <c r="BP608" s="71">
        <v>0</v>
      </c>
      <c r="BQ608" s="71">
        <v>2</v>
      </c>
      <c r="BR608" s="71">
        <v>0</v>
      </c>
      <c r="BS608" s="71">
        <v>2</v>
      </c>
      <c r="BT608" s="71">
        <v>0</v>
      </c>
      <c r="BU608"/>
      <c r="BV608" s="70">
        <v>21.57</v>
      </c>
      <c r="BW608" s="70">
        <v>0</v>
      </c>
      <c r="BX608" s="70">
        <v>0</v>
      </c>
      <c r="BY608" s="70">
        <v>0</v>
      </c>
      <c r="BZ608" s="70">
        <v>0</v>
      </c>
      <c r="CA608" s="70">
        <v>0</v>
      </c>
      <c r="CB608" s="70">
        <v>0</v>
      </c>
      <c r="CC608" s="70">
        <v>0</v>
      </c>
      <c r="CD608" s="70">
        <v>0</v>
      </c>
    </row>
    <row r="609" spans="1:82">
      <c r="A609" s="70" t="s">
        <v>2334</v>
      </c>
      <c r="B609" s="70">
        <v>421</v>
      </c>
      <c r="C609" s="70">
        <v>13</v>
      </c>
      <c r="D609" s="70">
        <v>25</v>
      </c>
      <c r="E609" s="70">
        <v>2016</v>
      </c>
      <c r="F609" s="70" t="s">
        <v>155</v>
      </c>
      <c r="G609" s="70" t="s">
        <v>2321</v>
      </c>
      <c r="H609" s="70" t="s">
        <v>2322</v>
      </c>
      <c r="I609" s="148"/>
      <c r="J609" s="71">
        <v>23.511738810461271</v>
      </c>
      <c r="K609" s="71">
        <v>3.5894377855669575</v>
      </c>
      <c r="L609" s="71">
        <v>0.38551941176343646</v>
      </c>
      <c r="M609" s="71">
        <v>116.6033140697956</v>
      </c>
      <c r="N609" s="71">
        <v>114.73713784931216</v>
      </c>
      <c r="O609" s="71">
        <v>56.742134649712796</v>
      </c>
      <c r="P609" s="71">
        <v>25.707497753115259</v>
      </c>
      <c r="Q609" s="71">
        <v>3.6602223152825322</v>
      </c>
      <c r="R609" s="71">
        <v>0</v>
      </c>
      <c r="S609" s="71">
        <v>7.9484624300827855</v>
      </c>
      <c r="T609" s="72"/>
      <c r="U609" s="71">
        <v>3200528</v>
      </c>
      <c r="V609" s="71">
        <v>1496</v>
      </c>
      <c r="W609" s="71">
        <v>6</v>
      </c>
      <c r="X609" s="71">
        <v>21598</v>
      </c>
      <c r="Y609" s="71">
        <v>22964</v>
      </c>
      <c r="Z609" s="71">
        <v>33372</v>
      </c>
      <c r="AA609" s="71">
        <v>5291</v>
      </c>
      <c r="AB609" s="71">
        <v>51821</v>
      </c>
      <c r="AC609" s="71">
        <v>0</v>
      </c>
      <c r="AD609" s="71">
        <v>7.9484624300827864</v>
      </c>
      <c r="AE609" s="72"/>
      <c r="AF609" s="71">
        <v>26856099.029086109</v>
      </c>
      <c r="AG609" s="71">
        <v>2450262.5484058252</v>
      </c>
      <c r="AH609" s="71">
        <v>26095.268605790989</v>
      </c>
      <c r="AI609" s="71">
        <v>143990766.69863871</v>
      </c>
      <c r="AJ609" s="71">
        <v>156279572.99512929</v>
      </c>
      <c r="AK609" s="71">
        <v>0</v>
      </c>
      <c r="AL609" s="71">
        <v>0</v>
      </c>
      <c r="AM609" s="71">
        <v>7107368.1102233864</v>
      </c>
      <c r="AN609" s="71">
        <v>0</v>
      </c>
      <c r="AO609" s="71">
        <v>0</v>
      </c>
      <c r="AP609" s="71">
        <v>336710164.65008914</v>
      </c>
      <c r="AQ609" s="72"/>
      <c r="AR609" s="71">
        <v>620</v>
      </c>
      <c r="AS609" s="71">
        <v>112</v>
      </c>
      <c r="AT609" s="71">
        <v>0</v>
      </c>
      <c r="AU609" s="71">
        <v>1</v>
      </c>
      <c r="AV609" s="71">
        <v>0</v>
      </c>
      <c r="AW609" s="71">
        <v>0</v>
      </c>
      <c r="AX609" s="71"/>
      <c r="AY609" s="72"/>
      <c r="AZ609" s="71">
        <v>2654.64</v>
      </c>
      <c r="BA609" s="71">
        <v>2826.8</v>
      </c>
      <c r="BB609" s="71">
        <v>0</v>
      </c>
      <c r="BC609" s="71">
        <v>2.4</v>
      </c>
      <c r="BD609" s="71">
        <v>0</v>
      </c>
      <c r="BE609" s="71">
        <v>0</v>
      </c>
      <c r="BF609" s="71"/>
      <c r="BG609" s="72"/>
      <c r="BH609" s="71">
        <v>0</v>
      </c>
      <c r="BI609" s="71">
        <v>0</v>
      </c>
      <c r="BJ609" s="71">
        <v>8.4540000000000006</v>
      </c>
      <c r="BK609" s="71">
        <v>0</v>
      </c>
      <c r="BL609" s="71">
        <v>12.824</v>
      </c>
      <c r="BM609" s="71">
        <v>0</v>
      </c>
      <c r="BN609" s="72"/>
      <c r="BO609" s="71">
        <v>0</v>
      </c>
      <c r="BP609" s="71">
        <v>0</v>
      </c>
      <c r="BQ609" s="71">
        <v>2</v>
      </c>
      <c r="BR609" s="71">
        <v>0</v>
      </c>
      <c r="BS609" s="71">
        <v>2</v>
      </c>
      <c r="BT609" s="71">
        <v>0</v>
      </c>
      <c r="BU609"/>
      <c r="BV609" s="70">
        <v>21.277999999999999</v>
      </c>
      <c r="BW609" s="70">
        <v>0</v>
      </c>
      <c r="BX609" s="70">
        <v>0</v>
      </c>
      <c r="BY609" s="70">
        <v>0</v>
      </c>
      <c r="BZ609" s="70">
        <v>0</v>
      </c>
      <c r="CA609" s="70">
        <v>0</v>
      </c>
      <c r="CB609" s="70">
        <v>0</v>
      </c>
      <c r="CC609" s="70">
        <v>0</v>
      </c>
      <c r="CD609" s="70">
        <v>0</v>
      </c>
    </row>
    <row r="610" spans="1:82">
      <c r="A610" s="70" t="s">
        <v>2335</v>
      </c>
      <c r="B610" s="70">
        <v>422</v>
      </c>
      <c r="C610" s="70">
        <v>14</v>
      </c>
      <c r="D610" s="70">
        <v>25</v>
      </c>
      <c r="E610" s="70">
        <v>2017</v>
      </c>
      <c r="F610" s="70" t="s">
        <v>156</v>
      </c>
      <c r="G610" s="70" t="s">
        <v>2321</v>
      </c>
      <c r="H610" s="70" t="s">
        <v>2322</v>
      </c>
      <c r="I610" s="148"/>
      <c r="J610" s="71">
        <v>22.844966089655973</v>
      </c>
      <c r="K610" s="71">
        <v>3.4499045844428187</v>
      </c>
      <c r="L610" s="71">
        <v>0.36965530466584695</v>
      </c>
      <c r="M610" s="71">
        <v>102.74398125997511</v>
      </c>
      <c r="N610" s="71">
        <v>120.89207106748481</v>
      </c>
      <c r="O610" s="71">
        <v>56.577247095521813</v>
      </c>
      <c r="P610" s="71">
        <v>25.588101427655335</v>
      </c>
      <c r="Q610" s="71">
        <v>3.56185144875491</v>
      </c>
      <c r="R610" s="71">
        <v>0</v>
      </c>
      <c r="S610" s="71">
        <v>6.5825212520205056</v>
      </c>
      <c r="T610" s="72"/>
      <c r="U610" s="71">
        <v>3553118</v>
      </c>
      <c r="V610" s="71">
        <v>1496</v>
      </c>
      <c r="W610" s="71">
        <v>6</v>
      </c>
      <c r="X610" s="71">
        <v>21598</v>
      </c>
      <c r="Y610" s="71">
        <v>23116</v>
      </c>
      <c r="Z610" s="71">
        <v>33827</v>
      </c>
      <c r="AA610" s="71">
        <v>5300</v>
      </c>
      <c r="AB610" s="71">
        <v>52148</v>
      </c>
      <c r="AC610" s="71">
        <v>0</v>
      </c>
      <c r="AD610" s="71">
        <v>6.5825212520205056</v>
      </c>
      <c r="AE610" s="72"/>
      <c r="AF610" s="71">
        <v>26920499.20124032</v>
      </c>
      <c r="AG610" s="71">
        <v>2430239.33206385</v>
      </c>
      <c r="AH610" s="71">
        <v>38411.454350061853</v>
      </c>
      <c r="AI610" s="71">
        <v>135837447.74564561</v>
      </c>
      <c r="AJ610" s="71">
        <v>173789712.70540261</v>
      </c>
      <c r="AK610" s="71">
        <v>0</v>
      </c>
      <c r="AL610" s="71">
        <v>0</v>
      </c>
      <c r="AM610" s="71">
        <v>7163408.1716842763</v>
      </c>
      <c r="AN610" s="71">
        <v>0</v>
      </c>
      <c r="AO610" s="71">
        <v>0</v>
      </c>
      <c r="AP610" s="71">
        <v>346179718.61038673</v>
      </c>
      <c r="AQ610" s="72"/>
      <c r="AR610" s="71">
        <v>650</v>
      </c>
      <c r="AS610" s="71">
        <v>120</v>
      </c>
      <c r="AT610" s="71">
        <v>0</v>
      </c>
      <c r="AU610" s="71">
        <v>1</v>
      </c>
      <c r="AV610" s="71">
        <v>0</v>
      </c>
      <c r="AW610" s="71">
        <v>0</v>
      </c>
      <c r="AX610" s="71"/>
      <c r="AY610" s="72"/>
      <c r="AZ610" s="71">
        <v>2810.14</v>
      </c>
      <c r="BA610" s="71">
        <v>2931.5</v>
      </c>
      <c r="BB610" s="71">
        <v>0</v>
      </c>
      <c r="BC610" s="71">
        <v>2.4</v>
      </c>
      <c r="BD610" s="71">
        <v>0</v>
      </c>
      <c r="BE610" s="71">
        <v>0</v>
      </c>
      <c r="BF610" s="71"/>
      <c r="BG610" s="72"/>
      <c r="BH610" s="71">
        <v>0</v>
      </c>
      <c r="BI610" s="71">
        <v>0</v>
      </c>
      <c r="BJ610" s="71">
        <v>8.6950000000000003</v>
      </c>
      <c r="BK610" s="71">
        <v>0</v>
      </c>
      <c r="BL610" s="71">
        <v>12.693000000000001</v>
      </c>
      <c r="BM610" s="71">
        <v>0</v>
      </c>
      <c r="BN610" s="72"/>
      <c r="BO610" s="71">
        <v>0</v>
      </c>
      <c r="BP610" s="71">
        <v>0</v>
      </c>
      <c r="BQ610" s="71">
        <v>2</v>
      </c>
      <c r="BR610" s="71">
        <v>0</v>
      </c>
      <c r="BS610" s="71">
        <v>2</v>
      </c>
      <c r="BT610" s="71">
        <v>0</v>
      </c>
      <c r="BU610"/>
      <c r="BV610" s="70">
        <v>21.388000000000002</v>
      </c>
      <c r="BW610" s="70">
        <v>0</v>
      </c>
      <c r="BX610" s="70">
        <v>0</v>
      </c>
      <c r="BY610" s="70">
        <v>0</v>
      </c>
      <c r="BZ610" s="70">
        <v>0</v>
      </c>
      <c r="CA610" s="70">
        <v>0</v>
      </c>
      <c r="CB610" s="70">
        <v>0</v>
      </c>
      <c r="CC610" s="70">
        <v>0</v>
      </c>
      <c r="CD610" s="70">
        <v>0</v>
      </c>
    </row>
    <row r="611" spans="1:82">
      <c r="A611" s="70" t="s">
        <v>2336</v>
      </c>
      <c r="B611" s="70">
        <v>423</v>
      </c>
      <c r="C611" s="70">
        <v>15</v>
      </c>
      <c r="D611" s="70">
        <v>25</v>
      </c>
      <c r="E611" s="70">
        <v>2018</v>
      </c>
      <c r="F611" s="70" t="s">
        <v>183</v>
      </c>
      <c r="G611" s="70" t="s">
        <v>2321</v>
      </c>
      <c r="H611" s="70" t="s">
        <v>2322</v>
      </c>
      <c r="I611" s="148"/>
      <c r="J611" s="71">
        <v>18.531383029582454</v>
      </c>
      <c r="K611" s="71">
        <v>3.1492742072808357</v>
      </c>
      <c r="L611" s="71">
        <v>0.3408176024897529</v>
      </c>
      <c r="M611" s="71">
        <v>97.908656100675898</v>
      </c>
      <c r="N611" s="71">
        <v>104.88533139677892</v>
      </c>
      <c r="O611" s="71">
        <v>56.474341337483445</v>
      </c>
      <c r="P611" s="71">
        <v>25.476787947584157</v>
      </c>
      <c r="Q611" s="71">
        <v>3.3344656441322802</v>
      </c>
      <c r="R611" s="71">
        <v>0</v>
      </c>
      <c r="S611" s="71">
        <v>6.7448587429059259</v>
      </c>
      <c r="T611" s="72"/>
      <c r="U611" s="71">
        <v>3049158</v>
      </c>
      <c r="V611" s="71">
        <v>1496</v>
      </c>
      <c r="W611" s="71">
        <v>6</v>
      </c>
      <c r="X611" s="71">
        <v>21598</v>
      </c>
      <c r="Y611" s="71">
        <v>23539</v>
      </c>
      <c r="Z611" s="71">
        <v>34412</v>
      </c>
      <c r="AA611" s="71">
        <v>5330</v>
      </c>
      <c r="AB611" s="71">
        <v>52610</v>
      </c>
      <c r="AC611" s="71">
        <v>0</v>
      </c>
      <c r="AD611" s="71">
        <v>6.7448587429059259</v>
      </c>
      <c r="AE611" s="72"/>
      <c r="AF611" s="71">
        <v>23588376.387547892</v>
      </c>
      <c r="AG611" s="71">
        <v>2160583.2434334401</v>
      </c>
      <c r="AH611" s="71">
        <v>36902.130907068648</v>
      </c>
      <c r="AI611" s="71">
        <v>134752990.0752936</v>
      </c>
      <c r="AJ611" s="71">
        <v>156560256.67599511</v>
      </c>
      <c r="AK611" s="71">
        <v>0</v>
      </c>
      <c r="AL611" s="71">
        <v>0</v>
      </c>
      <c r="AM611" s="71">
        <v>7241824.9345398452</v>
      </c>
      <c r="AN611" s="71">
        <v>0</v>
      </c>
      <c r="AO611" s="71">
        <v>0</v>
      </c>
      <c r="AP611" s="71">
        <v>324340933.44771695</v>
      </c>
      <c r="AQ611" s="72"/>
      <c r="AR611" s="71">
        <v>697</v>
      </c>
      <c r="AS611" s="71">
        <v>127</v>
      </c>
      <c r="AT611" s="71">
        <v>0</v>
      </c>
      <c r="AU611" s="71">
        <v>1</v>
      </c>
      <c r="AV611" s="71">
        <v>0</v>
      </c>
      <c r="AW611" s="71">
        <v>0</v>
      </c>
      <c r="AX611" s="71"/>
      <c r="AY611" s="72"/>
      <c r="AZ611" s="71">
        <v>3037.4400000000005</v>
      </c>
      <c r="BA611" s="71">
        <v>3069</v>
      </c>
      <c r="BB611" s="71">
        <v>0</v>
      </c>
      <c r="BC611" s="71">
        <v>2.4</v>
      </c>
      <c r="BD611" s="71">
        <v>0</v>
      </c>
      <c r="BE611" s="71">
        <v>0</v>
      </c>
      <c r="BF611" s="71"/>
      <c r="BG611" s="72"/>
      <c r="BH611" s="71">
        <v>0</v>
      </c>
      <c r="BI611" s="71">
        <v>0</v>
      </c>
      <c r="BJ611" s="71">
        <v>7.8090000000000002</v>
      </c>
      <c r="BK611" s="71">
        <v>0</v>
      </c>
      <c r="BL611" s="71">
        <v>11.353999999999999</v>
      </c>
      <c r="BM611" s="71">
        <v>0</v>
      </c>
      <c r="BN611" s="72"/>
      <c r="BO611" s="71">
        <v>0</v>
      </c>
      <c r="BP611" s="71">
        <v>0</v>
      </c>
      <c r="BQ611" s="71">
        <v>2</v>
      </c>
      <c r="BR611" s="71">
        <v>0</v>
      </c>
      <c r="BS611" s="71">
        <v>2</v>
      </c>
      <c r="BT611" s="71">
        <v>0</v>
      </c>
      <c r="BU611"/>
      <c r="BV611" s="70">
        <v>19.163</v>
      </c>
      <c r="BW611" s="70">
        <v>0</v>
      </c>
      <c r="BX611" s="70">
        <v>0</v>
      </c>
      <c r="BY611" s="70">
        <v>0</v>
      </c>
      <c r="BZ611" s="70">
        <v>0</v>
      </c>
      <c r="CA611" s="70">
        <v>0</v>
      </c>
      <c r="CB611" s="70">
        <v>0</v>
      </c>
      <c r="CC611" s="70">
        <v>0</v>
      </c>
      <c r="CD611" s="70">
        <v>0</v>
      </c>
    </row>
    <row r="612" spans="1:82">
      <c r="A612" s="70" t="s">
        <v>2337</v>
      </c>
      <c r="B612" s="70">
        <v>424</v>
      </c>
      <c r="C612" s="70">
        <v>16</v>
      </c>
      <c r="D612" s="70">
        <v>25</v>
      </c>
      <c r="E612" s="70">
        <v>2019</v>
      </c>
      <c r="F612" s="70" t="s">
        <v>158</v>
      </c>
      <c r="G612" s="70" t="s">
        <v>2321</v>
      </c>
      <c r="H612" s="70" t="s">
        <v>2322</v>
      </c>
      <c r="I612" s="148"/>
      <c r="J612" s="71">
        <v>18.157158883518075</v>
      </c>
      <c r="K612" s="71">
        <v>2.8427319729051375</v>
      </c>
      <c r="L612" s="71">
        <v>0.34334252790256159</v>
      </c>
      <c r="M612" s="71">
        <v>91.674258616709309</v>
      </c>
      <c r="N612" s="71">
        <v>90.736703529946482</v>
      </c>
      <c r="O612" s="71">
        <v>56.126579408421819</v>
      </c>
      <c r="P612" s="71">
        <v>24.994691038142225</v>
      </c>
      <c r="Q612" s="71">
        <v>3.2652111365107701</v>
      </c>
      <c r="R612" s="71">
        <v>0</v>
      </c>
      <c r="S612" s="71">
        <v>8.326056353014506</v>
      </c>
      <c r="T612" s="72"/>
      <c r="U612" s="71">
        <v>3228296</v>
      </c>
      <c r="V612" s="71">
        <v>1496</v>
      </c>
      <c r="W612" s="71">
        <v>6</v>
      </c>
      <c r="X612" s="71">
        <v>21598</v>
      </c>
      <c r="Y612" s="71">
        <v>23778</v>
      </c>
      <c r="Z612" s="71">
        <v>35139</v>
      </c>
      <c r="AA612" s="71">
        <v>5190</v>
      </c>
      <c r="AB612" s="71">
        <v>52912</v>
      </c>
      <c r="AC612" s="71">
        <v>0</v>
      </c>
      <c r="AD612" s="71">
        <v>8.326056353014506</v>
      </c>
      <c r="AE612" s="72"/>
      <c r="AF612" s="71">
        <v>24251866.51265835</v>
      </c>
      <c r="AG612" s="71">
        <v>2087605.2677624519</v>
      </c>
      <c r="AH612" s="71">
        <v>39055.058106317039</v>
      </c>
      <c r="AI612" s="71">
        <v>134420337.28706729</v>
      </c>
      <c r="AJ612" s="71">
        <v>150632388.61295119</v>
      </c>
      <c r="AK612" s="71">
        <v>0</v>
      </c>
      <c r="AL612" s="71">
        <v>0</v>
      </c>
      <c r="AM612" s="71">
        <v>7206216.0786772594</v>
      </c>
      <c r="AN612" s="71">
        <v>0</v>
      </c>
      <c r="AO612" s="71">
        <v>0</v>
      </c>
      <c r="AP612" s="71">
        <v>318637468.81722283</v>
      </c>
      <c r="AQ612" s="72"/>
      <c r="AR612" s="71">
        <v>769</v>
      </c>
      <c r="AS612" s="71">
        <v>139</v>
      </c>
      <c r="AT612" s="71">
        <v>0</v>
      </c>
      <c r="AU612" s="71">
        <v>1</v>
      </c>
      <c r="AV612" s="71">
        <v>0</v>
      </c>
      <c r="AW612" s="71">
        <v>0</v>
      </c>
      <c r="AX612" s="71"/>
      <c r="AY612" s="72"/>
      <c r="AZ612" s="71">
        <v>3405.400000000001</v>
      </c>
      <c r="BA612" s="71">
        <v>3796.6</v>
      </c>
      <c r="BB612" s="71">
        <v>0</v>
      </c>
      <c r="BC612" s="71">
        <v>2.4</v>
      </c>
      <c r="BD612" s="71">
        <v>0</v>
      </c>
      <c r="BE612" s="71">
        <v>0</v>
      </c>
      <c r="BF612" s="71"/>
      <c r="BG612" s="72"/>
      <c r="BH612" s="71">
        <v>0</v>
      </c>
      <c r="BI612" s="71">
        <v>0</v>
      </c>
      <c r="BJ612" s="71">
        <v>4.7530000000000001</v>
      </c>
      <c r="BK612" s="71">
        <v>0</v>
      </c>
      <c r="BL612" s="71">
        <v>10.313000000000001</v>
      </c>
      <c r="BM612" s="71">
        <v>0</v>
      </c>
      <c r="BN612" s="72"/>
      <c r="BO612" s="71">
        <v>0</v>
      </c>
      <c r="BP612" s="71">
        <v>0</v>
      </c>
      <c r="BQ612" s="71">
        <v>2</v>
      </c>
      <c r="BR612" s="71">
        <v>0</v>
      </c>
      <c r="BS612" s="71">
        <v>2</v>
      </c>
      <c r="BT612" s="71">
        <v>0</v>
      </c>
      <c r="BU612"/>
      <c r="BV612" s="70">
        <v>15.066000000000001</v>
      </c>
      <c r="BW612" s="70">
        <v>0</v>
      </c>
      <c r="BX612" s="70">
        <v>0</v>
      </c>
      <c r="BY612" s="70">
        <v>0</v>
      </c>
      <c r="BZ612" s="70">
        <v>0</v>
      </c>
      <c r="CA612" s="70">
        <v>0</v>
      </c>
      <c r="CB612" s="70">
        <v>0</v>
      </c>
      <c r="CC612" s="70">
        <v>0</v>
      </c>
      <c r="CD612" s="70">
        <v>0</v>
      </c>
    </row>
    <row r="613" spans="1:82">
      <c r="A613" s="70" t="s">
        <v>2338</v>
      </c>
      <c r="B613" s="70">
        <v>425</v>
      </c>
      <c r="C613" s="70">
        <v>17</v>
      </c>
      <c r="D613" s="70">
        <v>25</v>
      </c>
      <c r="E613" s="70">
        <v>2020</v>
      </c>
      <c r="F613" s="70" t="s">
        <v>159</v>
      </c>
      <c r="G613" s="70" t="s">
        <v>2321</v>
      </c>
      <c r="H613" s="70" t="s">
        <v>2322</v>
      </c>
      <c r="I613" s="148"/>
      <c r="J613" s="71">
        <v>14.994238349258991</v>
      </c>
      <c r="K613" s="71">
        <v>3.0199790036653753</v>
      </c>
      <c r="L613" s="71">
        <v>0.46655255286531599</v>
      </c>
      <c r="M613" s="71">
        <v>91.29584301168677</v>
      </c>
      <c r="N613" s="71">
        <v>87.236381011989153</v>
      </c>
      <c r="O613" s="71">
        <v>49.374938404981364</v>
      </c>
      <c r="P613" s="71">
        <v>23.243822545021448</v>
      </c>
      <c r="Q613" s="71">
        <v>3.1581132274163402</v>
      </c>
      <c r="R613" s="71">
        <v>0</v>
      </c>
      <c r="S613" s="71">
        <v>7.4029453297772418</v>
      </c>
      <c r="T613" s="72"/>
      <c r="U613" s="71">
        <v>2425268</v>
      </c>
      <c r="V613" s="71">
        <v>1451</v>
      </c>
      <c r="W613" s="71">
        <v>8</v>
      </c>
      <c r="X613" s="71">
        <v>23539</v>
      </c>
      <c r="Y613" s="71">
        <v>24384</v>
      </c>
      <c r="Z613" s="71">
        <v>35282</v>
      </c>
      <c r="AA613" s="71">
        <v>5130</v>
      </c>
      <c r="AB613" s="71">
        <v>53563</v>
      </c>
      <c r="AC613" s="71">
        <v>0</v>
      </c>
      <c r="AD613" s="71">
        <v>7.4029453297772418</v>
      </c>
      <c r="AE613" s="72"/>
      <c r="AF613" s="71">
        <v>21836276.822119989</v>
      </c>
      <c r="AG613" s="71">
        <v>2137481.0986392959</v>
      </c>
      <c r="AH613" s="71">
        <v>49112.239883682778</v>
      </c>
      <c r="AI613" s="71">
        <v>144791356.14910227</v>
      </c>
      <c r="AJ613" s="71">
        <v>157090309.69157881</v>
      </c>
      <c r="AK613" s="71"/>
      <c r="AL613" s="71"/>
      <c r="AM613" s="71">
        <v>6990566.5973419724</v>
      </c>
      <c r="AN613" s="71"/>
      <c r="AO613" s="71"/>
      <c r="AP613" s="71">
        <v>332895102.59866601</v>
      </c>
      <c r="AQ613" s="72"/>
      <c r="AR613" s="71">
        <v>826</v>
      </c>
      <c r="AS613" s="71">
        <v>144</v>
      </c>
      <c r="AT613" s="71">
        <v>0</v>
      </c>
      <c r="AU613" s="71">
        <v>1</v>
      </c>
      <c r="AV613" s="71">
        <v>0</v>
      </c>
      <c r="AW613" s="71">
        <v>0</v>
      </c>
      <c r="AX613" s="71"/>
      <c r="AY613" s="72"/>
      <c r="AZ613" s="71">
        <v>3647.9850000000001</v>
      </c>
      <c r="BA613" s="71">
        <v>4332.7000000000007</v>
      </c>
      <c r="BB613" s="71">
        <v>0</v>
      </c>
      <c r="BC613" s="71">
        <v>2.4</v>
      </c>
      <c r="BD613" s="71">
        <v>0</v>
      </c>
      <c r="BE613" s="71">
        <v>0</v>
      </c>
      <c r="BF613" s="71"/>
      <c r="BG613" s="72"/>
      <c r="BH613" s="71">
        <v>0</v>
      </c>
      <c r="BI613" s="71">
        <v>0</v>
      </c>
      <c r="BJ613" s="71">
        <v>2.7250000000000001</v>
      </c>
      <c r="BK613" s="71">
        <v>0</v>
      </c>
      <c r="BL613" s="71">
        <v>8.8069999999999986</v>
      </c>
      <c r="BM613" s="71">
        <v>0</v>
      </c>
      <c r="BN613" s="72"/>
      <c r="BO613" s="71">
        <v>0</v>
      </c>
      <c r="BP613" s="71">
        <v>0</v>
      </c>
      <c r="BQ613" s="71">
        <v>1</v>
      </c>
      <c r="BR613" s="71">
        <v>0</v>
      </c>
      <c r="BS613" s="71">
        <v>2</v>
      </c>
      <c r="BT613" s="71">
        <v>0</v>
      </c>
      <c r="BU613"/>
      <c r="BV613" s="70">
        <v>11.532</v>
      </c>
      <c r="BW613" s="70">
        <v>0</v>
      </c>
      <c r="BX613" s="70">
        <v>0</v>
      </c>
      <c r="BY613" s="70">
        <v>0</v>
      </c>
      <c r="BZ613" s="70">
        <v>0</v>
      </c>
      <c r="CA613" s="70">
        <v>0</v>
      </c>
      <c r="CB613" s="70">
        <v>0</v>
      </c>
      <c r="CC613" s="70">
        <v>0</v>
      </c>
      <c r="CD613" s="70">
        <v>0</v>
      </c>
    </row>
    <row r="614" spans="1:82">
      <c r="A614" s="70" t="s">
        <v>2339</v>
      </c>
      <c r="B614" s="70">
        <v>425</v>
      </c>
      <c r="C614" s="70">
        <v>18</v>
      </c>
      <c r="D614" s="70">
        <v>25</v>
      </c>
      <c r="E614" s="70">
        <v>2021</v>
      </c>
      <c r="F614" s="70" t="s">
        <v>160</v>
      </c>
      <c r="G614" s="70" t="s">
        <v>2321</v>
      </c>
      <c r="H614" s="70" t="s">
        <v>2322</v>
      </c>
      <c r="I614" s="148"/>
      <c r="J614" s="71">
        <v>17.86116687735932</v>
      </c>
      <c r="K614" s="71">
        <v>3.2012604754228633</v>
      </c>
      <c r="L614" s="71">
        <v>0.46043102631960003</v>
      </c>
      <c r="M614" s="71">
        <v>96.26589790105848</v>
      </c>
      <c r="N614" s="71">
        <v>94.017711981183993</v>
      </c>
      <c r="O614" s="71">
        <v>48.638028988124326</v>
      </c>
      <c r="P614" s="71">
        <v>23.902161333974153</v>
      </c>
      <c r="Q614" s="71">
        <v>3.15179444442099</v>
      </c>
      <c r="R614" s="71">
        <v>0</v>
      </c>
      <c r="S614" s="71">
        <v>6.7049876572484139</v>
      </c>
      <c r="T614" s="72"/>
      <c r="U614" s="71">
        <v>2424380</v>
      </c>
      <c r="V614" s="71">
        <v>1451</v>
      </c>
      <c r="W614" s="71">
        <v>8</v>
      </c>
      <c r="X614" s="71">
        <v>23539</v>
      </c>
      <c r="Y614" s="71">
        <v>24862</v>
      </c>
      <c r="Z614" s="71">
        <v>35786</v>
      </c>
      <c r="AA614" s="71">
        <v>5144</v>
      </c>
      <c r="AB614" s="71">
        <v>53981</v>
      </c>
      <c r="AC614" s="71">
        <v>0</v>
      </c>
      <c r="AD614" s="71">
        <v>6.7049876572484139</v>
      </c>
      <c r="AE614" s="72"/>
      <c r="AF614" s="71">
        <v>27151767.238507569</v>
      </c>
      <c r="AG614" s="71">
        <v>2255957.926361029</v>
      </c>
      <c r="AH614" s="71">
        <v>45768.172976256035</v>
      </c>
      <c r="AI614" s="71">
        <v>152104040.83800882</v>
      </c>
      <c r="AJ614" s="71">
        <v>153808685.7853277</v>
      </c>
      <c r="AK614" s="71">
        <v>0</v>
      </c>
      <c r="AL614" s="71">
        <v>0</v>
      </c>
      <c r="AM614" s="71">
        <v>7085755.9277530089</v>
      </c>
      <c r="AN614" s="71">
        <v>0</v>
      </c>
      <c r="AO614" s="71">
        <v>0</v>
      </c>
      <c r="AP614" s="71">
        <v>342451975.88893443</v>
      </c>
      <c r="AQ614" s="72"/>
      <c r="AR614" s="71">
        <v>882</v>
      </c>
      <c r="AS614" s="71">
        <v>144</v>
      </c>
      <c r="AT614" s="71">
        <v>0</v>
      </c>
      <c r="AU614" s="71">
        <v>1</v>
      </c>
      <c r="AV614" s="71">
        <v>0</v>
      </c>
      <c r="AW614" s="71">
        <v>0</v>
      </c>
      <c r="AX614" s="71"/>
      <c r="AY614" s="72"/>
      <c r="AZ614" s="71">
        <v>3895.148000000002</v>
      </c>
      <c r="BA614" s="71">
        <v>4332.7000000000007</v>
      </c>
      <c r="BB614" s="71">
        <v>0</v>
      </c>
      <c r="BC614" s="71">
        <v>2.4</v>
      </c>
      <c r="BD614" s="71">
        <v>0</v>
      </c>
      <c r="BE614" s="71">
        <v>0</v>
      </c>
      <c r="BF614" s="71"/>
      <c r="BG614" s="72"/>
      <c r="BH614" s="71">
        <v>0</v>
      </c>
      <c r="BI614" s="71">
        <v>0</v>
      </c>
      <c r="BJ614" s="71">
        <v>2.831</v>
      </c>
      <c r="BK614" s="71">
        <v>0</v>
      </c>
      <c r="BL614" s="71">
        <v>5.7030000000000003</v>
      </c>
      <c r="BM614" s="71">
        <v>0</v>
      </c>
      <c r="BN614" s="72"/>
      <c r="BO614" s="71">
        <v>0</v>
      </c>
      <c r="BP614" s="71">
        <v>0</v>
      </c>
      <c r="BQ614" s="71">
        <v>1</v>
      </c>
      <c r="BR614" s="71">
        <v>0</v>
      </c>
      <c r="BS614" s="71">
        <v>1</v>
      </c>
      <c r="BT614" s="71">
        <v>0</v>
      </c>
      <c r="BU614"/>
      <c r="BV614" s="70">
        <v>8.5340000000000007</v>
      </c>
      <c r="BW614" s="70">
        <v>0</v>
      </c>
      <c r="BX614" s="70">
        <v>0</v>
      </c>
      <c r="BY614" s="70">
        <v>0</v>
      </c>
      <c r="BZ614" s="70">
        <v>0</v>
      </c>
      <c r="CA614" s="70">
        <v>0</v>
      </c>
      <c r="CB614" s="70">
        <v>0</v>
      </c>
      <c r="CC614" s="70">
        <v>0</v>
      </c>
      <c r="CD614" s="70">
        <v>0</v>
      </c>
    </row>
    <row r="615" spans="1:82">
      <c r="A615" s="70" t="s">
        <v>2340</v>
      </c>
      <c r="B615" s="70">
        <v>425</v>
      </c>
      <c r="C615" s="70">
        <v>19</v>
      </c>
      <c r="D615" s="70">
        <v>25</v>
      </c>
      <c r="E615" s="70">
        <v>2022</v>
      </c>
      <c r="F615" s="70" t="s">
        <v>161</v>
      </c>
      <c r="G615" s="1064" t="s">
        <v>2321</v>
      </c>
      <c r="H615" s="70" t="s">
        <v>2322</v>
      </c>
      <c r="I615" s="148"/>
      <c r="J615" s="71">
        <v>13.565503422581566</v>
      </c>
      <c r="K615" s="71">
        <v>3.0714280356647552</v>
      </c>
      <c r="L615" s="71">
        <v>0.36418861587684731</v>
      </c>
      <c r="M615" s="71">
        <v>97.260312599057244</v>
      </c>
      <c r="N615" s="71">
        <v>100.09077164321069</v>
      </c>
      <c r="O615" s="71">
        <v>51.957434058961361</v>
      </c>
      <c r="P615" s="71">
        <v>24.014672372345387</v>
      </c>
      <c r="Q615" s="71">
        <v>3.1866245749084712</v>
      </c>
      <c r="R615" s="71">
        <v>0</v>
      </c>
      <c r="S615" s="71">
        <v>7.5023825808452917</v>
      </c>
      <c r="T615" s="72"/>
      <c r="U615" s="71">
        <v>2605166</v>
      </c>
      <c r="V615" s="71">
        <v>1451</v>
      </c>
      <c r="W615" s="71">
        <v>8</v>
      </c>
      <c r="X615" s="71">
        <v>23539</v>
      </c>
      <c r="Y615" s="71">
        <v>25219</v>
      </c>
      <c r="Z615" s="71">
        <v>36321</v>
      </c>
      <c r="AA615" s="71">
        <v>5247</v>
      </c>
      <c r="AB615" s="71">
        <v>54130</v>
      </c>
      <c r="AC615" s="71">
        <v>0</v>
      </c>
      <c r="AD615" s="71">
        <v>7.5023825808452917</v>
      </c>
      <c r="AE615" s="72"/>
      <c r="AF615" s="71">
        <v>20088598.048454229</v>
      </c>
      <c r="AG615" s="71">
        <v>2294662.6318540005</v>
      </c>
      <c r="AH615" s="71">
        <v>41185.576638185688</v>
      </c>
      <c r="AI615" s="71">
        <v>142493298.32929492</v>
      </c>
      <c r="AJ615" s="71">
        <v>163361416.02466249</v>
      </c>
      <c r="AK615" s="71">
        <v>0</v>
      </c>
      <c r="AL615" s="71">
        <v>0</v>
      </c>
      <c r="AM615" s="71">
        <v>6989660.4462571656</v>
      </c>
      <c r="AN615" s="71">
        <v>0</v>
      </c>
      <c r="AO615" s="71">
        <v>0</v>
      </c>
      <c r="AP615" s="71">
        <v>335268821.05716103</v>
      </c>
      <c r="AQ615" s="72"/>
      <c r="AR615" s="71">
        <v>946</v>
      </c>
      <c r="AS615" s="71">
        <v>145</v>
      </c>
      <c r="AT615" s="71">
        <v>0</v>
      </c>
      <c r="AU615" s="71">
        <v>1</v>
      </c>
      <c r="AV615" s="71">
        <v>0</v>
      </c>
      <c r="AW615" s="71">
        <v>0</v>
      </c>
      <c r="AX615" s="71"/>
      <c r="AY615" s="72"/>
      <c r="AZ615" s="71">
        <v>4173.1880000000001</v>
      </c>
      <c r="BA615" s="71">
        <v>4365.7000000000007</v>
      </c>
      <c r="BB615" s="71">
        <v>0</v>
      </c>
      <c r="BC615" s="71">
        <v>2.4</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2341</v>
      </c>
      <c r="B616" s="70">
        <v>425</v>
      </c>
      <c r="C616" s="70">
        <v>20</v>
      </c>
      <c r="D616" s="70">
        <v>25</v>
      </c>
      <c r="E616" s="70">
        <v>2023</v>
      </c>
      <c r="F616" s="70" t="s">
        <v>1539</v>
      </c>
      <c r="G616" s="1064" t="s">
        <v>2321</v>
      </c>
      <c r="H616" s="70" t="s">
        <v>2322</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1037</v>
      </c>
      <c r="AS616" s="71">
        <v>145</v>
      </c>
      <c r="AT616" s="71">
        <v>0</v>
      </c>
      <c r="AU616" s="71">
        <v>1</v>
      </c>
      <c r="AV616" s="71">
        <v>0</v>
      </c>
      <c r="AW616" s="71">
        <v>0</v>
      </c>
      <c r="AX616" s="71"/>
      <c r="AY616" s="72"/>
      <c r="AZ616" s="71">
        <v>4527.8499999999985</v>
      </c>
      <c r="BA616" s="71">
        <v>4365.7000000000007</v>
      </c>
      <c r="BB616" s="71">
        <v>0</v>
      </c>
      <c r="BC616" s="71">
        <v>2.4</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2342</v>
      </c>
      <c r="B617" s="70">
        <v>425</v>
      </c>
      <c r="C617" s="70">
        <v>21</v>
      </c>
      <c r="D617" s="70">
        <v>25</v>
      </c>
      <c r="E617" s="70">
        <v>2024</v>
      </c>
      <c r="F617" s="70" t="s">
        <v>1554</v>
      </c>
      <c r="G617" s="70" t="s">
        <v>2321</v>
      </c>
      <c r="H617" s="70" t="s">
        <v>2322</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2395</v>
      </c>
      <c r="B618" s="70">
        <v>511</v>
      </c>
      <c r="C618" s="70">
        <v>1</v>
      </c>
      <c r="D618" s="70">
        <v>31</v>
      </c>
      <c r="E618" s="70">
        <v>1990</v>
      </c>
      <c r="F618" s="70" t="s">
        <v>787</v>
      </c>
      <c r="G618" s="70" t="s">
        <v>2396</v>
      </c>
      <c r="H618" s="70" t="s">
        <v>2397</v>
      </c>
      <c r="I618" s="148"/>
      <c r="J618" s="71">
        <v>3674.6869628276372</v>
      </c>
      <c r="K618" s="71">
        <v>201.456141259905</v>
      </c>
      <c r="L618" s="71">
        <v>117.88869029858461</v>
      </c>
      <c r="M618" s="71">
        <v>2114.9852207315989</v>
      </c>
      <c r="N618" s="71">
        <v>2025.411031791125</v>
      </c>
      <c r="O618" s="71">
        <v>1707.510412871128</v>
      </c>
      <c r="P618" s="71">
        <v>1525.766367540863</v>
      </c>
      <c r="Q618" s="71">
        <v>160.283477737281</v>
      </c>
      <c r="R618" s="71">
        <v>30.649837375571622</v>
      </c>
      <c r="S618" s="71">
        <v>213.72612000000001</v>
      </c>
      <c r="T618" s="72"/>
      <c r="U618" s="71">
        <v>628909566</v>
      </c>
      <c r="V618" s="71">
        <v>79433</v>
      </c>
      <c r="W618" s="71">
        <v>1244</v>
      </c>
      <c r="X618" s="71">
        <v>875098</v>
      </c>
      <c r="Y618" s="71">
        <v>902420</v>
      </c>
      <c r="Z618" s="71">
        <v>702319</v>
      </c>
      <c r="AA618" s="71">
        <v>370473</v>
      </c>
      <c r="AB618" s="71">
        <v>2602460</v>
      </c>
      <c r="AC618" s="71">
        <v>5308607</v>
      </c>
      <c r="AD618" s="71">
        <v>213.72612000000001</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2398</v>
      </c>
      <c r="B619" s="70">
        <v>512</v>
      </c>
      <c r="C619" s="70">
        <v>2</v>
      </c>
      <c r="D619" s="70">
        <v>31</v>
      </c>
      <c r="E619" s="70">
        <v>2005</v>
      </c>
      <c r="F619" s="70" t="s">
        <v>789</v>
      </c>
      <c r="G619" s="70" t="s">
        <v>2396</v>
      </c>
      <c r="H619" s="70" t="s">
        <v>2397</v>
      </c>
      <c r="I619" s="148"/>
      <c r="J619" s="71">
        <v>3591.8403783794688</v>
      </c>
      <c r="K619" s="71">
        <v>147.1990349994671</v>
      </c>
      <c r="L619" s="71">
        <v>196.30916998175661</v>
      </c>
      <c r="M619" s="71">
        <v>3623.674290868933</v>
      </c>
      <c r="N619" s="71">
        <v>3199.2184419159148</v>
      </c>
      <c r="O619" s="71">
        <v>2150.3004053136701</v>
      </c>
      <c r="P619" s="71">
        <v>1517.4444715208981</v>
      </c>
      <c r="Q619" s="71">
        <v>151.19888128237801</v>
      </c>
      <c r="R619" s="71">
        <v>66.877635061657458</v>
      </c>
      <c r="S619" s="71">
        <v>351.82359090800003</v>
      </c>
      <c r="T619" s="72"/>
      <c r="U619" s="71">
        <v>486952544</v>
      </c>
      <c r="V619" s="71">
        <v>65105</v>
      </c>
      <c r="W619" s="71">
        <v>1777</v>
      </c>
      <c r="X619" s="71">
        <v>771133</v>
      </c>
      <c r="Y619" s="71">
        <v>1073798</v>
      </c>
      <c r="Z619" s="71">
        <v>1023470</v>
      </c>
      <c r="AA619" s="71">
        <v>301759</v>
      </c>
      <c r="AB619" s="71">
        <v>2566420</v>
      </c>
      <c r="AC619" s="71">
        <v>11825925</v>
      </c>
      <c r="AD619" s="71">
        <v>351.82359090800003</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2399</v>
      </c>
      <c r="B620" s="70">
        <v>513</v>
      </c>
      <c r="C620" s="70">
        <v>3</v>
      </c>
      <c r="D620" s="70">
        <v>31</v>
      </c>
      <c r="E620" s="70">
        <v>2006</v>
      </c>
      <c r="F620" s="70" t="s">
        <v>790</v>
      </c>
      <c r="G620" s="70" t="s">
        <v>2396</v>
      </c>
      <c r="H620" s="70" t="s">
        <v>2397</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2400</v>
      </c>
      <c r="B621" s="70">
        <v>514</v>
      </c>
      <c r="C621" s="70">
        <v>4</v>
      </c>
      <c r="D621" s="70">
        <v>31</v>
      </c>
      <c r="E621" s="70">
        <v>2007</v>
      </c>
      <c r="F621" s="70" t="s">
        <v>791</v>
      </c>
      <c r="G621" s="70" t="s">
        <v>2396</v>
      </c>
      <c r="H621" s="70" t="s">
        <v>2397</v>
      </c>
      <c r="I621" s="148"/>
      <c r="J621" s="71">
        <v>3462.6278833991068</v>
      </c>
      <c r="K621" s="71">
        <v>133.51610294937009</v>
      </c>
      <c r="L621" s="71">
        <v>170.12102958594491</v>
      </c>
      <c r="M621" s="71">
        <v>3463.3163639195482</v>
      </c>
      <c r="N621" s="71">
        <v>3207.520736502091</v>
      </c>
      <c r="O621" s="71">
        <v>2046.8772209468329</v>
      </c>
      <c r="P621" s="71">
        <v>1495.3419145052651</v>
      </c>
      <c r="Q621" s="71">
        <v>159.15058874343501</v>
      </c>
      <c r="R621" s="71">
        <v>39.803388281961951</v>
      </c>
      <c r="S621" s="71">
        <v>284.91191371756992</v>
      </c>
      <c r="T621" s="72"/>
      <c r="U621" s="71">
        <v>613403876</v>
      </c>
      <c r="V621" s="71">
        <v>61017</v>
      </c>
      <c r="W621" s="71">
        <v>2237</v>
      </c>
      <c r="X621" s="71">
        <v>899869</v>
      </c>
      <c r="Y621" s="71">
        <v>1096291</v>
      </c>
      <c r="Z621" s="71">
        <v>1012777</v>
      </c>
      <c r="AA621" s="71">
        <v>292831</v>
      </c>
      <c r="AB621" s="71">
        <v>2558542</v>
      </c>
      <c r="AC621" s="71">
        <v>7240355</v>
      </c>
      <c r="AD621" s="71">
        <v>284.91191371756992</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2401</v>
      </c>
      <c r="B622" s="70">
        <v>515</v>
      </c>
      <c r="C622" s="70">
        <v>5</v>
      </c>
      <c r="D622" s="70">
        <v>31</v>
      </c>
      <c r="E622" s="70">
        <v>2008</v>
      </c>
      <c r="F622" s="70" t="s">
        <v>792</v>
      </c>
      <c r="G622" s="70" t="s">
        <v>2396</v>
      </c>
      <c r="H622" s="70" t="s">
        <v>2397</v>
      </c>
      <c r="I622" s="148"/>
      <c r="J622" s="71">
        <v>2763.3091523734511</v>
      </c>
      <c r="K622" s="71">
        <v>100.8321992051917</v>
      </c>
      <c r="L622" s="71">
        <v>146.3165770304401</v>
      </c>
      <c r="M622" s="71">
        <v>3642.7796823798649</v>
      </c>
      <c r="N622" s="71">
        <v>3034.123220550081</v>
      </c>
      <c r="O622" s="71">
        <v>1975.081549500607</v>
      </c>
      <c r="P622" s="71">
        <v>1439.662336284814</v>
      </c>
      <c r="Q622" s="71">
        <v>156.398277716606</v>
      </c>
      <c r="R622" s="71">
        <v>36.975832464513168</v>
      </c>
      <c r="S622" s="71">
        <v>251.99174777694989</v>
      </c>
      <c r="T622" s="72"/>
      <c r="U622" s="71">
        <v>565446274</v>
      </c>
      <c r="V622" s="71">
        <v>61017</v>
      </c>
      <c r="W622" s="71">
        <v>2237</v>
      </c>
      <c r="X622" s="71">
        <v>899869</v>
      </c>
      <c r="Y622" s="71">
        <v>1106903</v>
      </c>
      <c r="Z622" s="71">
        <v>1011553</v>
      </c>
      <c r="AA622" s="71">
        <v>282249</v>
      </c>
      <c r="AB622" s="71">
        <v>2555650</v>
      </c>
      <c r="AC622" s="71">
        <v>6984226</v>
      </c>
      <c r="AD622" s="71">
        <v>251.99174777694989</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2402</v>
      </c>
      <c r="B623" s="70">
        <v>516</v>
      </c>
      <c r="C623" s="70">
        <v>6</v>
      </c>
      <c r="D623" s="70">
        <v>31</v>
      </c>
      <c r="E623" s="70">
        <v>2009</v>
      </c>
      <c r="F623" s="70" t="s">
        <v>176</v>
      </c>
      <c r="G623" s="70" t="s">
        <v>2396</v>
      </c>
      <c r="H623" s="70" t="s">
        <v>2397</v>
      </c>
      <c r="I623" s="148"/>
      <c r="J623" s="71">
        <v>2522.2743453959961</v>
      </c>
      <c r="K623" s="71">
        <v>97.455993954706543</v>
      </c>
      <c r="L623" s="71">
        <v>169.76311586505781</v>
      </c>
      <c r="M623" s="71">
        <v>3173.157135441656</v>
      </c>
      <c r="N623" s="71">
        <v>2957.8428282904561</v>
      </c>
      <c r="O623" s="71">
        <v>1999.137829637762</v>
      </c>
      <c r="P623" s="71">
        <v>1364.6413346724471</v>
      </c>
      <c r="Q623" s="71">
        <v>148.75771910267201</v>
      </c>
      <c r="R623" s="71">
        <v>35.365058195567038</v>
      </c>
      <c r="S623" s="71">
        <v>250.98399334821801</v>
      </c>
      <c r="T623" s="72"/>
      <c r="U623" s="71">
        <v>467505404</v>
      </c>
      <c r="V623" s="71">
        <v>63665</v>
      </c>
      <c r="W623" s="71">
        <v>3742</v>
      </c>
      <c r="X623" s="71">
        <v>994657</v>
      </c>
      <c r="Y623" s="71">
        <v>1116543</v>
      </c>
      <c r="Z623" s="71">
        <v>1010613</v>
      </c>
      <c r="AA623" s="71">
        <v>274661</v>
      </c>
      <c r="AB623" s="71">
        <v>2551706</v>
      </c>
      <c r="AC623" s="71">
        <v>6516849</v>
      </c>
      <c r="AD623" s="71">
        <v>250.98399334821801</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3.91</v>
      </c>
      <c r="BJ623" s="71">
        <v>1833.2117000000001</v>
      </c>
      <c r="BK623" s="71">
        <v>224.37</v>
      </c>
      <c r="BL623" s="71">
        <v>758.18200000000013</v>
      </c>
      <c r="BM623" s="71">
        <v>0</v>
      </c>
      <c r="BN623" s="72"/>
      <c r="BO623" s="71">
        <v>0</v>
      </c>
      <c r="BP623" s="71">
        <v>1</v>
      </c>
      <c r="BQ623" s="71">
        <v>132</v>
      </c>
      <c r="BR623" s="71">
        <v>2</v>
      </c>
      <c r="BS623" s="71">
        <v>114</v>
      </c>
      <c r="BT623" s="71">
        <v>0</v>
      </c>
      <c r="BU623"/>
      <c r="BV623" s="70">
        <v>2633.3420000000001</v>
      </c>
      <c r="BW623" s="70">
        <v>38.695999999999998</v>
      </c>
      <c r="BX623" s="70">
        <v>97.683999999999997</v>
      </c>
      <c r="BY623" s="70">
        <v>9.2399999999999996E-2</v>
      </c>
      <c r="BZ623" s="70">
        <v>35.061300000000003</v>
      </c>
      <c r="CA623" s="70">
        <v>0</v>
      </c>
      <c r="CB623" s="70">
        <v>14.798</v>
      </c>
      <c r="CC623" s="70">
        <v>0</v>
      </c>
      <c r="CD623" s="70">
        <v>0</v>
      </c>
    </row>
    <row r="624" spans="1:82">
      <c r="A624" s="70" t="s">
        <v>2403</v>
      </c>
      <c r="B624" s="70">
        <v>517</v>
      </c>
      <c r="C624" s="70">
        <v>7</v>
      </c>
      <c r="D624" s="70">
        <v>31</v>
      </c>
      <c r="E624" s="70">
        <v>2010</v>
      </c>
      <c r="F624" s="70" t="s">
        <v>177</v>
      </c>
      <c r="G624" s="70" t="s">
        <v>2396</v>
      </c>
      <c r="H624" s="70" t="s">
        <v>2397</v>
      </c>
      <c r="I624" s="148"/>
      <c r="J624" s="71">
        <v>2997.2374009034879</v>
      </c>
      <c r="K624" s="71">
        <v>105.45457278273391</v>
      </c>
      <c r="L624" s="71">
        <v>156.21339035764899</v>
      </c>
      <c r="M624" s="71">
        <v>3485.8222317429968</v>
      </c>
      <c r="N624" s="71">
        <v>3016.1615188375949</v>
      </c>
      <c r="O624" s="71">
        <v>1988.6192338227299</v>
      </c>
      <c r="P624" s="71">
        <v>1374.6814158426989</v>
      </c>
      <c r="Q624" s="71">
        <v>154.97053568144099</v>
      </c>
      <c r="R624" s="71">
        <v>41.13573837873556</v>
      </c>
      <c r="S624" s="71">
        <v>246.18694347863999</v>
      </c>
      <c r="T624" s="72"/>
      <c r="U624" s="71">
        <v>483289706</v>
      </c>
      <c r="V624" s="71">
        <v>63665</v>
      </c>
      <c r="W624" s="71">
        <v>3742</v>
      </c>
      <c r="X624" s="71">
        <v>994657</v>
      </c>
      <c r="Y624" s="71">
        <v>1125013</v>
      </c>
      <c r="Z624" s="71">
        <v>1009967</v>
      </c>
      <c r="AA624" s="71">
        <v>269772</v>
      </c>
      <c r="AB624" s="71">
        <v>2547225</v>
      </c>
      <c r="AC624" s="71">
        <v>7183475</v>
      </c>
      <c r="AD624" s="71">
        <v>246.18694347863999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3.0910000000000002</v>
      </c>
      <c r="BI624" s="71">
        <v>4.1120000000000001</v>
      </c>
      <c r="BJ624" s="71">
        <v>1881.6559999999999</v>
      </c>
      <c r="BK624" s="71">
        <v>463.06400000000002</v>
      </c>
      <c r="BL624" s="71">
        <v>785.25200000000007</v>
      </c>
      <c r="BM624" s="71">
        <v>0</v>
      </c>
      <c r="BN624" s="72"/>
      <c r="BO624" s="71">
        <v>1</v>
      </c>
      <c r="BP624" s="71">
        <v>1</v>
      </c>
      <c r="BQ624" s="71">
        <v>130</v>
      </c>
      <c r="BR624" s="71">
        <v>2</v>
      </c>
      <c r="BS624" s="71">
        <v>114</v>
      </c>
      <c r="BT624" s="71">
        <v>0</v>
      </c>
      <c r="BU624"/>
      <c r="BV624" s="70">
        <v>2934.0219999999999</v>
      </c>
      <c r="BW624" s="70">
        <v>48.744</v>
      </c>
      <c r="BX624" s="70">
        <v>104.438</v>
      </c>
      <c r="BY624" s="70">
        <v>0</v>
      </c>
      <c r="BZ624" s="70">
        <v>23.646000000000001</v>
      </c>
      <c r="CA624" s="70">
        <v>0</v>
      </c>
      <c r="CB624" s="70">
        <v>18.795999999999999</v>
      </c>
      <c r="CC624" s="70">
        <v>7.5289999999999999</v>
      </c>
      <c r="CD624" s="70">
        <v>0</v>
      </c>
    </row>
    <row r="625" spans="1:82">
      <c r="A625" s="70" t="s">
        <v>2404</v>
      </c>
      <c r="B625" s="70">
        <v>518</v>
      </c>
      <c r="C625" s="70">
        <v>8</v>
      </c>
      <c r="D625" s="70">
        <v>31</v>
      </c>
      <c r="E625" s="70">
        <v>2011</v>
      </c>
      <c r="F625" s="70" t="s">
        <v>178</v>
      </c>
      <c r="G625" s="70" t="s">
        <v>2396</v>
      </c>
      <c r="H625" s="70" t="s">
        <v>2397</v>
      </c>
      <c r="I625" s="148"/>
      <c r="J625" s="71">
        <v>3264.0455957154718</v>
      </c>
      <c r="K625" s="71">
        <v>148.03420177192001</v>
      </c>
      <c r="L625" s="71">
        <v>161.17869582178989</v>
      </c>
      <c r="M625" s="71">
        <v>4600.9380345722111</v>
      </c>
      <c r="N625" s="71">
        <v>3588.1869005423182</v>
      </c>
      <c r="O625" s="71">
        <v>1959.6997353336037</v>
      </c>
      <c r="P625" s="71">
        <v>1329.5417281822695</v>
      </c>
      <c r="Q625" s="71">
        <v>178.441971275801</v>
      </c>
      <c r="R625" s="71">
        <v>42.256335220711918</v>
      </c>
      <c r="S625" s="71">
        <v>234.303700627692</v>
      </c>
      <c r="T625" s="72"/>
      <c r="U625" s="71">
        <v>503804796</v>
      </c>
      <c r="V625" s="71">
        <v>63665</v>
      </c>
      <c r="W625" s="71">
        <v>3742</v>
      </c>
      <c r="X625" s="71">
        <v>994657</v>
      </c>
      <c r="Y625" s="71">
        <v>1132893</v>
      </c>
      <c r="Z625" s="71">
        <v>1016902</v>
      </c>
      <c r="AA625" s="71">
        <v>268678</v>
      </c>
      <c r="AB625" s="71">
        <v>2542740</v>
      </c>
      <c r="AC625" s="71">
        <v>7366959</v>
      </c>
      <c r="AD625" s="71">
        <v>234.303700627692</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3.7040000000000002</v>
      </c>
      <c r="BI625" s="71">
        <v>4.3940000000000001</v>
      </c>
      <c r="BJ625" s="71">
        <v>1790.499</v>
      </c>
      <c r="BK625" s="71">
        <v>515.15200000000004</v>
      </c>
      <c r="BL625" s="71">
        <v>911.85699999999997</v>
      </c>
      <c r="BM625" s="71">
        <v>0</v>
      </c>
      <c r="BN625" s="72"/>
      <c r="BO625" s="71">
        <v>1</v>
      </c>
      <c r="BP625" s="71">
        <v>1</v>
      </c>
      <c r="BQ625" s="71">
        <v>138</v>
      </c>
      <c r="BR625" s="71">
        <v>2</v>
      </c>
      <c r="BS625" s="71">
        <v>125</v>
      </c>
      <c r="BT625" s="71">
        <v>0</v>
      </c>
      <c r="BU625"/>
      <c r="BV625" s="70">
        <v>2891.857</v>
      </c>
      <c r="BW625" s="70">
        <v>7.38</v>
      </c>
      <c r="BX625" s="70">
        <v>280.04500000000002</v>
      </c>
      <c r="BY625" s="70">
        <v>0</v>
      </c>
      <c r="BZ625" s="70">
        <v>25.677</v>
      </c>
      <c r="CA625" s="70">
        <v>0</v>
      </c>
      <c r="CB625" s="70">
        <v>20.646999999999998</v>
      </c>
      <c r="CC625" s="70">
        <v>0</v>
      </c>
      <c r="CD625" s="70">
        <v>0</v>
      </c>
    </row>
    <row r="626" spans="1:82">
      <c r="A626" s="70" t="s">
        <v>2405</v>
      </c>
      <c r="B626" s="70">
        <v>519</v>
      </c>
      <c r="C626" s="70">
        <v>9</v>
      </c>
      <c r="D626" s="70">
        <v>31</v>
      </c>
      <c r="E626" s="70">
        <v>2012</v>
      </c>
      <c r="F626" s="70" t="s">
        <v>179</v>
      </c>
      <c r="G626" s="70" t="s">
        <v>2396</v>
      </c>
      <c r="H626" s="70" t="s">
        <v>2397</v>
      </c>
      <c r="I626" s="148"/>
      <c r="J626" s="71">
        <v>3294.4971289576401</v>
      </c>
      <c r="K626" s="71">
        <v>142.41598113830159</v>
      </c>
      <c r="L626" s="71">
        <v>158.06351214531051</v>
      </c>
      <c r="M626" s="71">
        <v>5092.2621238524207</v>
      </c>
      <c r="N626" s="71">
        <v>4260.7677192029078</v>
      </c>
      <c r="O626" s="71">
        <v>1953.333612617997</v>
      </c>
      <c r="P626" s="71">
        <v>1318.284614933219</v>
      </c>
      <c r="Q626" s="71">
        <v>197.258087300234</v>
      </c>
      <c r="R626" s="71">
        <v>42.128386430058697</v>
      </c>
      <c r="S626" s="71">
        <v>239.05511520620999</v>
      </c>
      <c r="T626" s="72"/>
      <c r="U626" s="71">
        <v>464615146</v>
      </c>
      <c r="V626" s="71">
        <v>63665</v>
      </c>
      <c r="W626" s="71">
        <v>3742</v>
      </c>
      <c r="X626" s="71">
        <v>994657</v>
      </c>
      <c r="Y626" s="71">
        <v>1168371</v>
      </c>
      <c r="Z626" s="71">
        <v>1021638</v>
      </c>
      <c r="AA626" s="71">
        <v>264896</v>
      </c>
      <c r="AB626" s="71">
        <v>2587129</v>
      </c>
      <c r="AC626" s="71">
        <v>7154420</v>
      </c>
      <c r="AD626" s="71">
        <v>239.05511520620999</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4.8840000000000003</v>
      </c>
      <c r="BI626" s="71">
        <v>4.5949999999999998</v>
      </c>
      <c r="BJ626" s="71">
        <v>2034.54</v>
      </c>
      <c r="BK626" s="71">
        <v>594.19500000000005</v>
      </c>
      <c r="BL626" s="71">
        <v>1033.636</v>
      </c>
      <c r="BM626" s="71">
        <v>0</v>
      </c>
      <c r="BN626" s="72"/>
      <c r="BO626" s="71">
        <v>1</v>
      </c>
      <c r="BP626" s="71">
        <v>1</v>
      </c>
      <c r="BQ626" s="71">
        <v>133</v>
      </c>
      <c r="BR626" s="71">
        <v>3</v>
      </c>
      <c r="BS626" s="71">
        <v>126</v>
      </c>
      <c r="BT626" s="71">
        <v>0</v>
      </c>
      <c r="BU626"/>
      <c r="BV626" s="70">
        <v>3320.4630000000002</v>
      </c>
      <c r="BW626" s="70">
        <v>4.0739999999999998</v>
      </c>
      <c r="BX626" s="70">
        <v>256.92500000000001</v>
      </c>
      <c r="BY626" s="70">
        <v>3.9060000000000001</v>
      </c>
      <c r="BZ626" s="70">
        <v>66.067999999999998</v>
      </c>
      <c r="CA626" s="70">
        <v>0</v>
      </c>
      <c r="CB626" s="70">
        <v>17.016999999999999</v>
      </c>
      <c r="CC626" s="70">
        <v>3.3969999999999998</v>
      </c>
      <c r="CD626" s="70">
        <v>0</v>
      </c>
    </row>
    <row r="627" spans="1:82">
      <c r="A627" s="70" t="s">
        <v>2406</v>
      </c>
      <c r="B627" s="70">
        <v>520</v>
      </c>
      <c r="C627" s="70">
        <v>10</v>
      </c>
      <c r="D627" s="70">
        <v>31</v>
      </c>
      <c r="E627" s="70">
        <v>2013</v>
      </c>
      <c r="F627" s="70" t="s">
        <v>180</v>
      </c>
      <c r="G627" s="70" t="s">
        <v>2396</v>
      </c>
      <c r="H627" s="70" t="s">
        <v>2397</v>
      </c>
      <c r="I627" s="148"/>
      <c r="J627" s="71">
        <v>3462.1890756335561</v>
      </c>
      <c r="K627" s="71">
        <v>128.7859977195329</v>
      </c>
      <c r="L627" s="71">
        <v>155.46667433508199</v>
      </c>
      <c r="M627" s="71">
        <v>4852.9752460464633</v>
      </c>
      <c r="N627" s="71">
        <v>4154.189475644439</v>
      </c>
      <c r="O627" s="71">
        <v>1885.1015966508642</v>
      </c>
      <c r="P627" s="71">
        <v>1315.0695148216992</v>
      </c>
      <c r="Q627" s="71">
        <v>200.03232929182701</v>
      </c>
      <c r="R627" s="71">
        <v>43.116070288107032</v>
      </c>
      <c r="S627" s="71">
        <v>228.60813892192499</v>
      </c>
      <c r="T627" s="72"/>
      <c r="U627" s="71">
        <v>456051616</v>
      </c>
      <c r="V627" s="71">
        <v>63665</v>
      </c>
      <c r="W627" s="71">
        <v>3742</v>
      </c>
      <c r="X627" s="71">
        <v>994657</v>
      </c>
      <c r="Y627" s="71">
        <v>1176024</v>
      </c>
      <c r="Z627" s="71">
        <v>1029972</v>
      </c>
      <c r="AA627" s="71">
        <v>263258</v>
      </c>
      <c r="AB627" s="71">
        <v>2585904</v>
      </c>
      <c r="AC627" s="71">
        <v>7147429</v>
      </c>
      <c r="AD627" s="71">
        <v>228.60813892192499</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6.2149999999999999</v>
      </c>
      <c r="BI627" s="71">
        <v>4.8719999999999999</v>
      </c>
      <c r="BJ627" s="71">
        <v>2251.056</v>
      </c>
      <c r="BK627" s="71">
        <v>564.17399999999998</v>
      </c>
      <c r="BL627" s="71">
        <v>1102.221</v>
      </c>
      <c r="BM627" s="71">
        <v>0</v>
      </c>
      <c r="BN627" s="72"/>
      <c r="BO627" s="71">
        <v>1</v>
      </c>
      <c r="BP627" s="71">
        <v>1</v>
      </c>
      <c r="BQ627" s="71">
        <v>128</v>
      </c>
      <c r="BR627" s="71">
        <v>3</v>
      </c>
      <c r="BS627" s="71">
        <v>117</v>
      </c>
      <c r="BT627" s="71">
        <v>0</v>
      </c>
      <c r="BU627"/>
      <c r="BV627" s="70">
        <v>3552.462</v>
      </c>
      <c r="BW627" s="70">
        <v>9.7100000000000009</v>
      </c>
      <c r="BX627" s="70">
        <v>272.88099999999997</v>
      </c>
      <c r="BY627" s="70">
        <v>3.8</v>
      </c>
      <c r="BZ627" s="70">
        <v>73.191000000000003</v>
      </c>
      <c r="CA627" s="70">
        <v>0</v>
      </c>
      <c r="CB627" s="70">
        <v>13.077</v>
      </c>
      <c r="CC627" s="70">
        <v>3.4169999999999998</v>
      </c>
      <c r="CD627" s="70">
        <v>0</v>
      </c>
    </row>
    <row r="628" spans="1:82">
      <c r="A628" s="70" t="s">
        <v>2407</v>
      </c>
      <c r="B628" s="70">
        <v>521</v>
      </c>
      <c r="C628" s="70">
        <v>11</v>
      </c>
      <c r="D628" s="70">
        <v>31</v>
      </c>
      <c r="E628" s="70">
        <v>2014</v>
      </c>
      <c r="F628" s="70" t="s">
        <v>181</v>
      </c>
      <c r="G628" s="70" t="s">
        <v>2396</v>
      </c>
      <c r="H628" s="70" t="s">
        <v>2397</v>
      </c>
      <c r="I628" s="148"/>
      <c r="J628" s="71">
        <v>3355.563494352582</v>
      </c>
      <c r="K628" s="71">
        <v>134.66134664083219</v>
      </c>
      <c r="L628" s="71">
        <v>136.96412169168991</v>
      </c>
      <c r="M628" s="71">
        <v>4876.3742222352221</v>
      </c>
      <c r="N628" s="71">
        <v>3964.0412821668369</v>
      </c>
      <c r="O628" s="71">
        <v>1797.7866912484101</v>
      </c>
      <c r="P628" s="71">
        <v>1313.9763667268837</v>
      </c>
      <c r="Q628" s="71">
        <v>191.42934466001299</v>
      </c>
      <c r="R628" s="71">
        <v>42.773463106076107</v>
      </c>
      <c r="S628" s="71">
        <v>245.1347991087479</v>
      </c>
      <c r="T628" s="72"/>
      <c r="U628" s="71">
        <v>481457049</v>
      </c>
      <c r="V628" s="71">
        <v>53212</v>
      </c>
      <c r="W628" s="71">
        <v>4207</v>
      </c>
      <c r="X628" s="71">
        <v>998076</v>
      </c>
      <c r="Y628" s="71">
        <v>1184484</v>
      </c>
      <c r="Z628" s="71">
        <v>1034544</v>
      </c>
      <c r="AA628" s="71">
        <v>261679</v>
      </c>
      <c r="AB628" s="71">
        <v>2579305</v>
      </c>
      <c r="AC628" s="71">
        <v>7112930</v>
      </c>
      <c r="AD628" s="71">
        <v>245.1347991087479</v>
      </c>
      <c r="AE628" s="72"/>
      <c r="AF628" s="71"/>
      <c r="AG628" s="71"/>
      <c r="AH628" s="71"/>
      <c r="AI628" s="71"/>
      <c r="AJ628" s="71"/>
      <c r="AK628" s="71"/>
      <c r="AL628" s="71"/>
      <c r="AM628" s="71"/>
      <c r="AN628" s="71"/>
      <c r="AO628" s="71"/>
      <c r="AP628" s="71"/>
      <c r="AQ628" s="72"/>
      <c r="AR628" s="71">
        <v>31300</v>
      </c>
      <c r="AS628" s="71">
        <v>3082</v>
      </c>
      <c r="AT628" s="71">
        <v>4</v>
      </c>
      <c r="AU628" s="71">
        <v>4</v>
      </c>
      <c r="AV628" s="71">
        <v>0</v>
      </c>
      <c r="AW628" s="71">
        <v>5</v>
      </c>
      <c r="AX628" s="71"/>
      <c r="AY628" s="72"/>
      <c r="AZ628" s="71">
        <v>118508.8</v>
      </c>
      <c r="BA628" s="71">
        <v>147378.4</v>
      </c>
      <c r="BB628" s="71">
        <v>4502.5</v>
      </c>
      <c r="BC628" s="71">
        <v>988.5</v>
      </c>
      <c r="BD628" s="71">
        <v>0</v>
      </c>
      <c r="BE628" s="71">
        <v>17141</v>
      </c>
      <c r="BF628" s="71"/>
      <c r="BG628" s="72"/>
      <c r="BH628" s="71">
        <v>6.6779999999999999</v>
      </c>
      <c r="BI628" s="71">
        <v>4.9379999999999997</v>
      </c>
      <c r="BJ628" s="71">
        <v>2271.3690000000001</v>
      </c>
      <c r="BK628" s="71">
        <v>554.10199999999998</v>
      </c>
      <c r="BL628" s="71">
        <v>1000.9458999999999</v>
      </c>
      <c r="BM628" s="71">
        <v>0</v>
      </c>
      <c r="BN628" s="72"/>
      <c r="BO628" s="71">
        <v>1</v>
      </c>
      <c r="BP628" s="71">
        <v>1</v>
      </c>
      <c r="BQ628" s="71">
        <v>132</v>
      </c>
      <c r="BR628" s="71">
        <v>3</v>
      </c>
      <c r="BS628" s="71">
        <v>111</v>
      </c>
      <c r="BT628" s="71">
        <v>0</v>
      </c>
      <c r="BU628"/>
      <c r="BV628" s="70">
        <v>3511.2408999999998</v>
      </c>
      <c r="BW628" s="70">
        <v>7.58</v>
      </c>
      <c r="BX628" s="70">
        <v>250.22499999999999</v>
      </c>
      <c r="BY628" s="70">
        <v>3.85</v>
      </c>
      <c r="BZ628" s="70">
        <v>42.572000000000003</v>
      </c>
      <c r="CA628" s="70">
        <v>0</v>
      </c>
      <c r="CB628" s="70">
        <v>14.826000000000001</v>
      </c>
      <c r="CC628" s="70">
        <v>7.7389999999999999</v>
      </c>
      <c r="CD628" s="70">
        <v>0</v>
      </c>
    </row>
    <row r="629" spans="1:82">
      <c r="A629" s="70" t="s">
        <v>2408</v>
      </c>
      <c r="B629" s="70">
        <v>522</v>
      </c>
      <c r="C629" s="70">
        <v>12</v>
      </c>
      <c r="D629" s="70">
        <v>31</v>
      </c>
      <c r="E629" s="70">
        <v>2015</v>
      </c>
      <c r="F629" s="70" t="s">
        <v>182</v>
      </c>
      <c r="G629" s="70" t="s">
        <v>2396</v>
      </c>
      <c r="H629" s="70" t="s">
        <v>2397</v>
      </c>
      <c r="I629" s="148"/>
      <c r="J629" s="71">
        <v>3065.2356833991789</v>
      </c>
      <c r="K629" s="71">
        <v>128.00221069267741</v>
      </c>
      <c r="L629" s="71">
        <v>158.12571092078011</v>
      </c>
      <c r="M629" s="71">
        <v>4440.5819856465323</v>
      </c>
      <c r="N629" s="71">
        <v>3778.164531762819</v>
      </c>
      <c r="O629" s="71">
        <v>1785.6550948853217</v>
      </c>
      <c r="P629" s="71">
        <v>1305.280486097103</v>
      </c>
      <c r="Q629" s="71">
        <v>187.07273593728701</v>
      </c>
      <c r="R629" s="71">
        <v>39.724394133737562</v>
      </c>
      <c r="S629" s="71">
        <v>255.28356380923</v>
      </c>
      <c r="T629" s="72"/>
      <c r="U629" s="71">
        <v>532129345</v>
      </c>
      <c r="V629" s="71">
        <v>53212</v>
      </c>
      <c r="W629" s="71">
        <v>4207</v>
      </c>
      <c r="X629" s="71">
        <v>998076</v>
      </c>
      <c r="Y629" s="71">
        <v>1193739</v>
      </c>
      <c r="Z629" s="71">
        <v>1037452</v>
      </c>
      <c r="AA629" s="71">
        <v>259742</v>
      </c>
      <c r="AB629" s="71">
        <v>2574842</v>
      </c>
      <c r="AC629" s="71">
        <v>6790237</v>
      </c>
      <c r="AD629" s="71">
        <v>255.28356380923</v>
      </c>
      <c r="AE629" s="72"/>
      <c r="AF629" s="71">
        <v>3406192893.5709872</v>
      </c>
      <c r="AG629" s="71">
        <v>99152517.330588222</v>
      </c>
      <c r="AH629" s="71">
        <v>25061699.984051362</v>
      </c>
      <c r="AI629" s="71">
        <v>6169673456.0857458</v>
      </c>
      <c r="AJ629" s="71">
        <v>5714460880.0752058</v>
      </c>
      <c r="AK629" s="71"/>
      <c r="AL629" s="71"/>
      <c r="AM629" s="71">
        <v>352871295.04404539</v>
      </c>
      <c r="AN629" s="71"/>
      <c r="AO629" s="71"/>
      <c r="AP629" s="71">
        <v>15767412742.090622</v>
      </c>
      <c r="AQ629" s="72"/>
      <c r="AR629" s="71">
        <v>34790</v>
      </c>
      <c r="AS629" s="71">
        <v>4174</v>
      </c>
      <c r="AT629" s="71">
        <v>4</v>
      </c>
      <c r="AU629" s="71">
        <v>4</v>
      </c>
      <c r="AV629" s="71">
        <v>0</v>
      </c>
      <c r="AW629" s="71">
        <v>5</v>
      </c>
      <c r="AX629" s="71"/>
      <c r="AY629" s="72"/>
      <c r="AZ629" s="71">
        <v>133387.4</v>
      </c>
      <c r="BA629" s="71">
        <v>213919.6</v>
      </c>
      <c r="BB629" s="71">
        <v>4502.5</v>
      </c>
      <c r="BC629" s="71">
        <v>988.5</v>
      </c>
      <c r="BD629" s="71">
        <v>0</v>
      </c>
      <c r="BE629" s="71">
        <v>17141</v>
      </c>
      <c r="BF629" s="71"/>
      <c r="BG629" s="72"/>
      <c r="BH629" s="71">
        <v>6.8150000000000004</v>
      </c>
      <c r="BI629" s="71">
        <v>4.5819999999999999</v>
      </c>
      <c r="BJ629" s="71">
        <v>2162.6149999999998</v>
      </c>
      <c r="BK629" s="71">
        <v>545.31500000000005</v>
      </c>
      <c r="BL629" s="71">
        <v>1024.1090000000002</v>
      </c>
      <c r="BM629" s="71">
        <v>0</v>
      </c>
      <c r="BN629" s="72"/>
      <c r="BO629" s="71">
        <v>1</v>
      </c>
      <c r="BP629" s="71">
        <v>1</v>
      </c>
      <c r="BQ629" s="71">
        <v>133</v>
      </c>
      <c r="BR629" s="71">
        <v>3</v>
      </c>
      <c r="BS629" s="71">
        <v>108</v>
      </c>
      <c r="BT629" s="71">
        <v>0</v>
      </c>
      <c r="BU629"/>
      <c r="BV629" s="70">
        <v>3393.4670000000001</v>
      </c>
      <c r="BW629" s="70">
        <v>8.7409999999999997</v>
      </c>
      <c r="BX629" s="70">
        <v>278.02699999999999</v>
      </c>
      <c r="BY629" s="70">
        <v>4.6749999999999998</v>
      </c>
      <c r="BZ629" s="70">
        <v>41.597000000000001</v>
      </c>
      <c r="CA629" s="70">
        <v>0</v>
      </c>
      <c r="CB629" s="70">
        <v>12.938000000000001</v>
      </c>
      <c r="CC629" s="70">
        <v>3.9910000000000001</v>
      </c>
      <c r="CD629" s="70">
        <v>0</v>
      </c>
    </row>
    <row r="630" spans="1:82">
      <c r="A630" s="70" t="s">
        <v>2409</v>
      </c>
      <c r="B630" s="70">
        <v>523</v>
      </c>
      <c r="C630" s="70">
        <v>13</v>
      </c>
      <c r="D630" s="70">
        <v>31</v>
      </c>
      <c r="E630" s="70">
        <v>2016</v>
      </c>
      <c r="F630" s="70" t="s">
        <v>155</v>
      </c>
      <c r="G630" s="70" t="s">
        <v>2396</v>
      </c>
      <c r="H630" s="70" t="s">
        <v>2397</v>
      </c>
      <c r="I630" s="148"/>
      <c r="J630" s="71">
        <v>2940.4779835095155</v>
      </c>
      <c r="K630" s="71">
        <v>117.85675813784071</v>
      </c>
      <c r="L630" s="71">
        <v>190.67476657249287</v>
      </c>
      <c r="M630" s="71">
        <v>4339.7757547743458</v>
      </c>
      <c r="N630" s="71">
        <v>3750.2992040626309</v>
      </c>
      <c r="O630" s="71">
        <v>1769.0310940108893</v>
      </c>
      <c r="P630" s="71">
        <v>1271.1145387792953</v>
      </c>
      <c r="Q630" s="71">
        <v>181.48263868142436</v>
      </c>
      <c r="R630" s="71">
        <v>40.232941727367624</v>
      </c>
      <c r="S630" s="71">
        <v>251.96220268350996</v>
      </c>
      <c r="T630" s="72"/>
      <c r="U630" s="71">
        <v>544855230.00000012</v>
      </c>
      <c r="V630" s="71">
        <v>53212</v>
      </c>
      <c r="W630" s="71">
        <v>4207</v>
      </c>
      <c r="X630" s="71">
        <v>998076</v>
      </c>
      <c r="Y630" s="71">
        <v>1202380</v>
      </c>
      <c r="Z630" s="71">
        <v>1040428</v>
      </c>
      <c r="AA630" s="71">
        <v>261615</v>
      </c>
      <c r="AB630" s="71">
        <v>2569410</v>
      </c>
      <c r="AC630" s="71">
        <v>6871390.4148752484</v>
      </c>
      <c r="AD630" s="71">
        <v>251.96220268350999</v>
      </c>
      <c r="AE630" s="72"/>
      <c r="AF630" s="71">
        <v>3245848477.6998329</v>
      </c>
      <c r="AG630" s="71">
        <v>88106145.629380643</v>
      </c>
      <c r="AH630" s="71">
        <v>23534305.816668749</v>
      </c>
      <c r="AI630" s="71">
        <v>6523699411.9305286</v>
      </c>
      <c r="AJ630" s="71">
        <v>5363831595.1826239</v>
      </c>
      <c r="AK630" s="71"/>
      <c r="AL630" s="71"/>
      <c r="AM630" s="71">
        <v>352400430.25200361</v>
      </c>
      <c r="AN630" s="71"/>
      <c r="AO630" s="71"/>
      <c r="AP630" s="71">
        <v>15597420366.511036</v>
      </c>
      <c r="AQ630" s="72"/>
      <c r="AR630" s="71">
        <v>37650</v>
      </c>
      <c r="AS630" s="71">
        <v>4847</v>
      </c>
      <c r="AT630" s="71">
        <v>4</v>
      </c>
      <c r="AU630" s="71">
        <v>4</v>
      </c>
      <c r="AV630" s="71">
        <v>0</v>
      </c>
      <c r="AW630" s="71">
        <v>5</v>
      </c>
      <c r="AX630" s="71"/>
      <c r="AY630" s="72"/>
      <c r="AZ630" s="71">
        <v>145806.6</v>
      </c>
      <c r="BA630" s="71">
        <v>260159.8</v>
      </c>
      <c r="BB630" s="71">
        <v>2252.5</v>
      </c>
      <c r="BC630" s="71">
        <v>988.5</v>
      </c>
      <c r="BD630" s="71">
        <v>0</v>
      </c>
      <c r="BE630" s="71">
        <v>17141</v>
      </c>
      <c r="BF630" s="71"/>
      <c r="BG630" s="72"/>
      <c r="BH630" s="71">
        <v>5.5220000000000002</v>
      </c>
      <c r="BI630" s="71">
        <v>4.577</v>
      </c>
      <c r="BJ630" s="71">
        <v>2047.24</v>
      </c>
      <c r="BK630" s="71">
        <v>557</v>
      </c>
      <c r="BL630" s="71">
        <v>1037.135</v>
      </c>
      <c r="BM630" s="71">
        <v>0</v>
      </c>
      <c r="BN630" s="72"/>
      <c r="BO630" s="71">
        <v>1</v>
      </c>
      <c r="BP630" s="71">
        <v>1</v>
      </c>
      <c r="BQ630" s="71">
        <v>132</v>
      </c>
      <c r="BR630" s="71">
        <v>1</v>
      </c>
      <c r="BS630" s="71">
        <v>114</v>
      </c>
      <c r="BT630" s="71">
        <v>0</v>
      </c>
      <c r="BU630"/>
      <c r="BV630" s="70">
        <v>3290.241</v>
      </c>
      <c r="BW630" s="70">
        <v>6.7990000000000004</v>
      </c>
      <c r="BX630" s="70">
        <v>286.37599999999998</v>
      </c>
      <c r="BY630" s="70">
        <v>4.6159999999999997</v>
      </c>
      <c r="BZ630" s="70">
        <v>41.067</v>
      </c>
      <c r="CA630" s="70">
        <v>0</v>
      </c>
      <c r="CB630" s="70">
        <v>17.84</v>
      </c>
      <c r="CC630" s="70">
        <v>4.5350000000000001</v>
      </c>
      <c r="CD630" s="70">
        <v>0</v>
      </c>
    </row>
    <row r="631" spans="1:82">
      <c r="A631" s="70" t="s">
        <v>2410</v>
      </c>
      <c r="B631" s="70">
        <v>524</v>
      </c>
      <c r="C631" s="70">
        <v>14</v>
      </c>
      <c r="D631" s="70">
        <v>31</v>
      </c>
      <c r="E631" s="70">
        <v>2017</v>
      </c>
      <c r="F631" s="70" t="s">
        <v>156</v>
      </c>
      <c r="G631" s="70" t="s">
        <v>2396</v>
      </c>
      <c r="H631" s="70" t="s">
        <v>2397</v>
      </c>
      <c r="I631" s="148"/>
      <c r="J631" s="71">
        <v>2859.7505518195244</v>
      </c>
      <c r="K631" s="71">
        <v>120.16040723869217</v>
      </c>
      <c r="L631" s="71">
        <v>168.60891749051129</v>
      </c>
      <c r="M631" s="71">
        <v>3791.8940320127163</v>
      </c>
      <c r="N631" s="71">
        <v>3421.2600763812898</v>
      </c>
      <c r="O631" s="71">
        <v>1746.1139713547861</v>
      </c>
      <c r="P631" s="71">
        <v>1261.6285828060447</v>
      </c>
      <c r="Q631" s="71">
        <v>175.07031265971901</v>
      </c>
      <c r="R631" s="71">
        <v>40.639815670349556</v>
      </c>
      <c r="S631" s="71">
        <v>267.24452210847511</v>
      </c>
      <c r="T631" s="72"/>
      <c r="U631" s="71">
        <v>573581657</v>
      </c>
      <c r="V631" s="71">
        <v>53212</v>
      </c>
      <c r="W631" s="71">
        <v>4207</v>
      </c>
      <c r="X631" s="71">
        <v>998076</v>
      </c>
      <c r="Y631" s="71">
        <v>1210844</v>
      </c>
      <c r="Z631" s="71">
        <v>1043985</v>
      </c>
      <c r="AA631" s="71">
        <v>261318</v>
      </c>
      <c r="AB631" s="71">
        <v>2563152</v>
      </c>
      <c r="AC631" s="71">
        <v>7078601.9999999981</v>
      </c>
      <c r="AD631" s="71">
        <v>267.24452210847511</v>
      </c>
      <c r="AE631" s="72"/>
      <c r="AF631" s="71">
        <v>3452089643.4487338</v>
      </c>
      <c r="AG631" s="71">
        <v>96671479.317771032</v>
      </c>
      <c r="AH631" s="71">
        <v>28382940.945643611</v>
      </c>
      <c r="AI631" s="71">
        <v>6560764411.04</v>
      </c>
      <c r="AJ631" s="71">
        <v>5423089424.086195</v>
      </c>
      <c r="AK631" s="71"/>
      <c r="AL631" s="71"/>
      <c r="AM631" s="71">
        <v>352092198.78171539</v>
      </c>
      <c r="AN631" s="71"/>
      <c r="AO631" s="71"/>
      <c r="AP631" s="71">
        <v>15913090097.620058</v>
      </c>
      <c r="AQ631" s="72"/>
      <c r="AR631" s="71">
        <v>39755</v>
      </c>
      <c r="AS631" s="71">
        <v>5353</v>
      </c>
      <c r="AT631" s="71">
        <v>4</v>
      </c>
      <c r="AU631" s="71">
        <v>5</v>
      </c>
      <c r="AV631" s="71">
        <v>0</v>
      </c>
      <c r="AW631" s="71">
        <v>5</v>
      </c>
      <c r="AX631" s="71"/>
      <c r="AY631" s="72"/>
      <c r="AZ631" s="71">
        <v>155404.70000000001</v>
      </c>
      <c r="BA631" s="71">
        <v>312542.99999999988</v>
      </c>
      <c r="BB631" s="71">
        <v>2252.5</v>
      </c>
      <c r="BC631" s="71">
        <v>1768.5</v>
      </c>
      <c r="BD631" s="71">
        <v>0</v>
      </c>
      <c r="BE631" s="71">
        <v>18501</v>
      </c>
      <c r="BF631" s="71"/>
      <c r="BG631" s="72"/>
      <c r="BH631" s="71">
        <v>5.1710000000000003</v>
      </c>
      <c r="BI631" s="71">
        <v>3.9510000000000001</v>
      </c>
      <c r="BJ631" s="71">
        <v>2217.9940000000001</v>
      </c>
      <c r="BK631" s="71">
        <v>604</v>
      </c>
      <c r="BL631" s="71">
        <v>1087.9559999999999</v>
      </c>
      <c r="BM631" s="71">
        <v>0</v>
      </c>
      <c r="BN631" s="72"/>
      <c r="BO631" s="71">
        <v>1</v>
      </c>
      <c r="BP631" s="71">
        <v>1</v>
      </c>
      <c r="BQ631" s="71">
        <v>137</v>
      </c>
      <c r="BR631" s="71">
        <v>1</v>
      </c>
      <c r="BS631" s="71">
        <v>112</v>
      </c>
      <c r="BT631" s="71">
        <v>0</v>
      </c>
      <c r="BU631"/>
      <c r="BV631" s="70">
        <v>3516.442</v>
      </c>
      <c r="BW631" s="70">
        <v>6.7910000000000004</v>
      </c>
      <c r="BX631" s="70">
        <v>307.303</v>
      </c>
      <c r="BY631" s="70">
        <v>4.5890000000000004</v>
      </c>
      <c r="BZ631" s="70">
        <v>47.588000000000001</v>
      </c>
      <c r="CA631" s="70">
        <v>4.069</v>
      </c>
      <c r="CB631" s="70">
        <v>26.852</v>
      </c>
      <c r="CC631" s="70">
        <v>5.4379999999999997</v>
      </c>
      <c r="CD631" s="70">
        <v>0</v>
      </c>
    </row>
    <row r="632" spans="1:82">
      <c r="A632" s="70" t="s">
        <v>2411</v>
      </c>
      <c r="B632" s="70">
        <v>525</v>
      </c>
      <c r="C632" s="70">
        <v>15</v>
      </c>
      <c r="D632" s="70">
        <v>31</v>
      </c>
      <c r="E632" s="70">
        <v>2018</v>
      </c>
      <c r="F632" s="70" t="s">
        <v>183</v>
      </c>
      <c r="G632" s="70" t="s">
        <v>2396</v>
      </c>
      <c r="H632" s="70" t="s">
        <v>2397</v>
      </c>
      <c r="I632" s="148"/>
      <c r="J632" s="71">
        <v>2530.4339412553113</v>
      </c>
      <c r="K632" s="71">
        <v>102.13687008337756</v>
      </c>
      <c r="L632" s="71">
        <v>151.50256459281096</v>
      </c>
      <c r="M632" s="71">
        <v>3376.3924726079276</v>
      </c>
      <c r="N632" s="71">
        <v>2691.9633696340843</v>
      </c>
      <c r="O632" s="71">
        <v>1715.8618887694342</v>
      </c>
      <c r="P632" s="71">
        <v>1254.3326860069587</v>
      </c>
      <c r="Q632" s="71">
        <v>161.94233918307799</v>
      </c>
      <c r="R632" s="71">
        <v>41.850901751003349</v>
      </c>
      <c r="S632" s="71">
        <v>287.98728128456594</v>
      </c>
      <c r="T632" s="72"/>
      <c r="U632" s="71">
        <v>590767007</v>
      </c>
      <c r="V632" s="71">
        <v>53212</v>
      </c>
      <c r="W632" s="71">
        <v>4207</v>
      </c>
      <c r="X632" s="71">
        <v>998076</v>
      </c>
      <c r="Y632" s="71">
        <v>1218744</v>
      </c>
      <c r="Z632" s="71">
        <v>1045541</v>
      </c>
      <c r="AA632" s="71">
        <v>262419</v>
      </c>
      <c r="AB632" s="71">
        <v>2555068</v>
      </c>
      <c r="AC632" s="71">
        <v>7260979.0000000009</v>
      </c>
      <c r="AD632" s="71">
        <v>287.98728128456588</v>
      </c>
      <c r="AE632" s="72"/>
      <c r="AF632" s="71">
        <v>3492917432.4922009</v>
      </c>
      <c r="AG632" s="71">
        <v>80842658.421093106</v>
      </c>
      <c r="AH632" s="71">
        <v>26835605.83624208</v>
      </c>
      <c r="AI632" s="71">
        <v>6547328806.4678774</v>
      </c>
      <c r="AJ632" s="71">
        <v>4847456259.8182011</v>
      </c>
      <c r="AK632" s="71"/>
      <c r="AL632" s="71"/>
      <c r="AM632" s="71">
        <v>351707948.1437912</v>
      </c>
      <c r="AN632" s="71"/>
      <c r="AO632" s="71"/>
      <c r="AP632" s="71">
        <v>15347088711.179405</v>
      </c>
      <c r="AQ632" s="72"/>
      <c r="AR632" s="71">
        <v>42268</v>
      </c>
      <c r="AS632" s="71">
        <v>5866</v>
      </c>
      <c r="AT632" s="71">
        <v>4</v>
      </c>
      <c r="AU632" s="71">
        <v>6</v>
      </c>
      <c r="AV632" s="71">
        <v>0</v>
      </c>
      <c r="AW632" s="71">
        <v>6</v>
      </c>
      <c r="AX632" s="71"/>
      <c r="AY632" s="72"/>
      <c r="AZ632" s="71">
        <v>167118.90000000002</v>
      </c>
      <c r="BA632" s="71">
        <v>337186.7</v>
      </c>
      <c r="BB632" s="71">
        <v>2253</v>
      </c>
      <c r="BC632" s="71">
        <v>1793.5</v>
      </c>
      <c r="BD632" s="71">
        <v>0</v>
      </c>
      <c r="BE632" s="71">
        <v>19749</v>
      </c>
      <c r="BF632" s="71"/>
      <c r="BG632" s="72"/>
      <c r="BH632" s="71">
        <v>4.3499999999999996</v>
      </c>
      <c r="BI632" s="71">
        <v>3.673</v>
      </c>
      <c r="BJ632" s="71">
        <v>2027.5329999999999</v>
      </c>
      <c r="BK632" s="71">
        <v>279</v>
      </c>
      <c r="BL632" s="71">
        <v>982.03680000000008</v>
      </c>
      <c r="BM632" s="71">
        <v>0</v>
      </c>
      <c r="BN632" s="72"/>
      <c r="BO632" s="71">
        <v>1</v>
      </c>
      <c r="BP632" s="71">
        <v>1</v>
      </c>
      <c r="BQ632" s="71">
        <v>133</v>
      </c>
      <c r="BR632" s="71">
        <v>1</v>
      </c>
      <c r="BS632" s="71">
        <v>107</v>
      </c>
      <c r="BT632" s="71">
        <v>0</v>
      </c>
      <c r="BU632"/>
      <c r="BV632" s="70">
        <v>2890.2330000000002</v>
      </c>
      <c r="BW632" s="70">
        <v>6.0590000000000002</v>
      </c>
      <c r="BX632" s="70">
        <v>317.53480000000002</v>
      </c>
      <c r="BY632" s="70">
        <v>4.5460000000000003</v>
      </c>
      <c r="BZ632" s="70">
        <v>44.162999999999997</v>
      </c>
      <c r="CA632" s="70">
        <v>3.4569999999999999</v>
      </c>
      <c r="CB632" s="70">
        <v>26.315000000000001</v>
      </c>
      <c r="CC632" s="70">
        <v>4.2850000000000001</v>
      </c>
      <c r="CD632" s="70">
        <v>0</v>
      </c>
    </row>
    <row r="633" spans="1:82">
      <c r="A633" s="70" t="s">
        <v>2412</v>
      </c>
      <c r="B633" s="70">
        <v>526</v>
      </c>
      <c r="C633" s="70">
        <v>16</v>
      </c>
      <c r="D633" s="70">
        <v>31</v>
      </c>
      <c r="E633" s="70">
        <v>2019</v>
      </c>
      <c r="F633" s="70" t="s">
        <v>158</v>
      </c>
      <c r="G633" s="70" t="s">
        <v>2396</v>
      </c>
      <c r="H633" s="70" t="s">
        <v>2397</v>
      </c>
      <c r="I633" s="148"/>
      <c r="J633" s="71">
        <v>2344.2377419467748</v>
      </c>
      <c r="K633" s="71">
        <v>97.681494102487974</v>
      </c>
      <c r="L633" s="71">
        <v>152.84844344138929</v>
      </c>
      <c r="M633" s="71">
        <v>3123.3324046330745</v>
      </c>
      <c r="N633" s="71">
        <v>2653.5368149510127</v>
      </c>
      <c r="O633" s="71">
        <v>1667.9029176494157</v>
      </c>
      <c r="P633" s="71">
        <v>1248.4631456577715</v>
      </c>
      <c r="Q633" s="71">
        <v>157.10798622678399</v>
      </c>
      <c r="R633" s="71">
        <v>39.992016352270468</v>
      </c>
      <c r="S633" s="71">
        <v>284.33918182080384</v>
      </c>
      <c r="T633" s="72"/>
      <c r="U633" s="71">
        <v>565878174</v>
      </c>
      <c r="V633" s="71">
        <v>53212</v>
      </c>
      <c r="W633" s="71">
        <v>4207</v>
      </c>
      <c r="X633" s="71">
        <v>998076</v>
      </c>
      <c r="Y633" s="71">
        <v>1227295</v>
      </c>
      <c r="Z633" s="71">
        <v>1044219</v>
      </c>
      <c r="AA633" s="71">
        <v>259236</v>
      </c>
      <c r="AB633" s="71">
        <v>2545899</v>
      </c>
      <c r="AC633" s="71">
        <v>7052113</v>
      </c>
      <c r="AD633" s="71">
        <v>284.33918182080379</v>
      </c>
      <c r="AE633" s="72"/>
      <c r="AF633" s="71">
        <v>3282678825.0567179</v>
      </c>
      <c r="AG633" s="71">
        <v>84952643.587446347</v>
      </c>
      <c r="AH633" s="71">
        <v>28441186.0858161</v>
      </c>
      <c r="AI633" s="71">
        <v>6323707362.5785055</v>
      </c>
      <c r="AJ633" s="71">
        <v>4705698809.6481647</v>
      </c>
      <c r="AK633" s="71">
        <v>0</v>
      </c>
      <c r="AL633" s="71">
        <v>0</v>
      </c>
      <c r="AM633" s="71">
        <v>346732278.28258914</v>
      </c>
      <c r="AN633" s="71">
        <v>0</v>
      </c>
      <c r="AO633" s="71">
        <v>0</v>
      </c>
      <c r="AP633" s="71">
        <v>14772211105.239241</v>
      </c>
      <c r="AQ633" s="72"/>
      <c r="AR633" s="71">
        <v>44534</v>
      </c>
      <c r="AS633" s="71">
        <v>6222</v>
      </c>
      <c r="AT633" s="71">
        <v>4</v>
      </c>
      <c r="AU633" s="71">
        <v>6</v>
      </c>
      <c r="AV633" s="71">
        <v>0</v>
      </c>
      <c r="AW633" s="71">
        <v>7</v>
      </c>
      <c r="AX633" s="71"/>
      <c r="AY633" s="72"/>
      <c r="AZ633" s="71">
        <v>177796.50000000009</v>
      </c>
      <c r="BA633" s="71">
        <v>369578.1</v>
      </c>
      <c r="BB633" s="71">
        <v>2252.5</v>
      </c>
      <c r="BC633" s="71">
        <v>1793.5</v>
      </c>
      <c r="BD633" s="71">
        <v>0</v>
      </c>
      <c r="BE633" s="71">
        <v>21245.762999999999</v>
      </c>
      <c r="BF633" s="71"/>
      <c r="BG633" s="72"/>
      <c r="BH633" s="71">
        <v>4.085</v>
      </c>
      <c r="BI633" s="71">
        <v>3.117</v>
      </c>
      <c r="BJ633" s="71">
        <v>1803.875</v>
      </c>
      <c r="BK633" s="71">
        <v>475</v>
      </c>
      <c r="BL633" s="71">
        <v>861.97220000000004</v>
      </c>
      <c r="BM633" s="71">
        <v>0</v>
      </c>
      <c r="BN633" s="72"/>
      <c r="BO633" s="71">
        <v>1</v>
      </c>
      <c r="BP633" s="71">
        <v>1</v>
      </c>
      <c r="BQ633" s="71">
        <v>134</v>
      </c>
      <c r="BR633" s="71">
        <v>1</v>
      </c>
      <c r="BS633" s="71">
        <v>105</v>
      </c>
      <c r="BT633" s="71">
        <v>0</v>
      </c>
      <c r="BU633"/>
      <c r="BV633" s="70">
        <v>2782.732</v>
      </c>
      <c r="BW633" s="70">
        <v>5.9189999999999996</v>
      </c>
      <c r="BX633" s="70">
        <v>310.88819999999998</v>
      </c>
      <c r="BY633" s="70">
        <v>4.3540000000000001</v>
      </c>
      <c r="BZ633" s="70">
        <v>41.045999999999999</v>
      </c>
      <c r="CA633" s="70">
        <v>3.11</v>
      </c>
      <c r="CB633" s="70">
        <v>0</v>
      </c>
      <c r="CC633" s="70">
        <v>0</v>
      </c>
      <c r="CD633" s="70">
        <v>0</v>
      </c>
    </row>
    <row r="634" spans="1:82">
      <c r="A634" s="70" t="s">
        <v>2413</v>
      </c>
      <c r="B634" s="70">
        <v>527</v>
      </c>
      <c r="C634" s="70">
        <v>17</v>
      </c>
      <c r="D634" s="70">
        <v>31</v>
      </c>
      <c r="E634" s="70">
        <v>2020</v>
      </c>
      <c r="F634" s="70" t="s">
        <v>159</v>
      </c>
      <c r="G634" s="1064" t="s">
        <v>2396</v>
      </c>
      <c r="H634" s="70" t="s">
        <v>2397</v>
      </c>
      <c r="I634" s="148"/>
      <c r="J634" s="71">
        <v>2226.0989500270175</v>
      </c>
      <c r="K634" s="71">
        <v>101.34958031173731</v>
      </c>
      <c r="L634" s="71">
        <v>188.5152028691144</v>
      </c>
      <c r="M634" s="71">
        <v>3301.7641750558614</v>
      </c>
      <c r="N634" s="71">
        <v>3026.7441103273013</v>
      </c>
      <c r="O634" s="71">
        <v>1460.2565962264571</v>
      </c>
      <c r="P634" s="71">
        <v>1180.831494882694</v>
      </c>
      <c r="Q634" s="71">
        <v>149.20653727981701</v>
      </c>
      <c r="R634" s="71">
        <v>38.211129453265372</v>
      </c>
      <c r="S634" s="71">
        <v>239.6149534683133</v>
      </c>
      <c r="T634" s="72"/>
      <c r="U634" s="71">
        <v>527036027</v>
      </c>
      <c r="V634" s="71">
        <v>52316</v>
      </c>
      <c r="W634" s="71">
        <v>6283</v>
      </c>
      <c r="X634" s="71">
        <v>999815</v>
      </c>
      <c r="Y634" s="71">
        <v>1231277</v>
      </c>
      <c r="Z634" s="71">
        <v>1043460</v>
      </c>
      <c r="AA634" s="71">
        <v>260614</v>
      </c>
      <c r="AB634" s="71">
        <v>2530609</v>
      </c>
      <c r="AC634" s="71">
        <v>6773677.9999999991</v>
      </c>
      <c r="AD634" s="71">
        <v>239.6149534683133</v>
      </c>
      <c r="AE634" s="72"/>
      <c r="AF634" s="71">
        <v>3106160473.2398767</v>
      </c>
      <c r="AG634" s="71">
        <v>78033262.171437085</v>
      </c>
      <c r="AH634" s="71">
        <v>34222566.988521613</v>
      </c>
      <c r="AI634" s="71">
        <v>6472211104.6023436</v>
      </c>
      <c r="AJ634" s="71">
        <v>5770321717.0580502</v>
      </c>
      <c r="AK634" s="71">
        <v>0</v>
      </c>
      <c r="AL634" s="71">
        <v>0</v>
      </c>
      <c r="AM634" s="71">
        <v>330272590.15239942</v>
      </c>
      <c r="AN634" s="71">
        <v>0</v>
      </c>
      <c r="AO634" s="71">
        <v>0</v>
      </c>
      <c r="AP634" s="71">
        <v>15791221714.212627</v>
      </c>
      <c r="AQ634" s="72"/>
      <c r="AR634" s="71">
        <v>46792</v>
      </c>
      <c r="AS634" s="71">
        <v>6485</v>
      </c>
      <c r="AT634" s="71">
        <v>4</v>
      </c>
      <c r="AU634" s="71">
        <v>7</v>
      </c>
      <c r="AV634" s="71">
        <v>0</v>
      </c>
      <c r="AW634" s="71">
        <v>10</v>
      </c>
      <c r="AX634" s="71"/>
      <c r="AY634" s="72"/>
      <c r="AZ634" s="71">
        <v>189418.10000000041</v>
      </c>
      <c r="BA634" s="71">
        <v>395653.5</v>
      </c>
      <c r="BB634" s="71">
        <v>2252.5</v>
      </c>
      <c r="BC634" s="71">
        <v>1808.5</v>
      </c>
      <c r="BD634" s="71">
        <v>0</v>
      </c>
      <c r="BE634" s="71">
        <v>28490.762999999999</v>
      </c>
      <c r="BF634" s="71"/>
      <c r="BG634" s="72"/>
      <c r="BH634" s="71">
        <v>6.8440000000000003</v>
      </c>
      <c r="BI634" s="71">
        <v>2.7789999999999999</v>
      </c>
      <c r="BJ634" s="71">
        <v>1639.6510000000001</v>
      </c>
      <c r="BK634" s="71">
        <v>489</v>
      </c>
      <c r="BL634" s="71">
        <v>840.67659999999989</v>
      </c>
      <c r="BM634" s="71">
        <v>0</v>
      </c>
      <c r="BN634" s="72"/>
      <c r="BO634" s="71">
        <v>2</v>
      </c>
      <c r="BP634" s="71">
        <v>1</v>
      </c>
      <c r="BQ634" s="71">
        <v>133</v>
      </c>
      <c r="BR634" s="71">
        <v>1</v>
      </c>
      <c r="BS634" s="71">
        <v>107</v>
      </c>
      <c r="BT634" s="71">
        <v>0</v>
      </c>
      <c r="BU634"/>
      <c r="BV634" s="70">
        <v>2620.7800000000002</v>
      </c>
      <c r="BW634" s="70">
        <v>5.931</v>
      </c>
      <c r="BX634" s="70">
        <v>302.40660000000003</v>
      </c>
      <c r="BY634" s="70">
        <v>4.3330000000000002</v>
      </c>
      <c r="BZ634" s="70">
        <v>42.344000000000001</v>
      </c>
      <c r="CA634" s="70">
        <v>3.1560000000000001</v>
      </c>
      <c r="CB634" s="70">
        <v>0</v>
      </c>
      <c r="CC634" s="70">
        <v>0</v>
      </c>
      <c r="CD634" s="70">
        <v>0</v>
      </c>
    </row>
    <row r="635" spans="1:82">
      <c r="A635" s="70" t="s">
        <v>2414</v>
      </c>
      <c r="B635" s="70">
        <v>527</v>
      </c>
      <c r="C635" s="70">
        <v>18</v>
      </c>
      <c r="D635" s="70">
        <v>31</v>
      </c>
      <c r="E635" s="70">
        <v>2021</v>
      </c>
      <c r="F635" s="70" t="s">
        <v>160</v>
      </c>
      <c r="G635" s="1064" t="s">
        <v>2396</v>
      </c>
      <c r="H635" s="70" t="s">
        <v>2397</v>
      </c>
      <c r="I635" s="148"/>
      <c r="J635" s="71">
        <v>2013.0769986395642</v>
      </c>
      <c r="K635" s="71">
        <v>114.20984425996859</v>
      </c>
      <c r="L635" s="71">
        <v>190.54168831069717</v>
      </c>
      <c r="M635" s="71">
        <v>3102.7497838442964</v>
      </c>
      <c r="N635" s="71">
        <v>2687.2762093924798</v>
      </c>
      <c r="O635" s="71">
        <v>1414.8615887404692</v>
      </c>
      <c r="P635" s="71">
        <v>1213.7363257943341</v>
      </c>
      <c r="Q635" s="71">
        <v>146.638869906016</v>
      </c>
      <c r="R635" s="71">
        <v>41.17033506139488</v>
      </c>
      <c r="S635" s="71">
        <v>276.51489838547485</v>
      </c>
      <c r="T635" s="72"/>
      <c r="U635" s="71">
        <v>590664344</v>
      </c>
      <c r="V635" s="71">
        <v>52316</v>
      </c>
      <c r="W635" s="71">
        <v>6283</v>
      </c>
      <c r="X635" s="71">
        <v>999815</v>
      </c>
      <c r="Y635" s="71">
        <v>1233229</v>
      </c>
      <c r="Z635" s="71">
        <v>1041001</v>
      </c>
      <c r="AA635" s="71">
        <v>261209</v>
      </c>
      <c r="AB635" s="71">
        <v>2511494</v>
      </c>
      <c r="AC635" s="71">
        <v>7080164</v>
      </c>
      <c r="AD635" s="71">
        <v>276.51489838547485</v>
      </c>
      <c r="AE635" s="72"/>
      <c r="AF635" s="71">
        <v>3093056620.223156</v>
      </c>
      <c r="AG635" s="71">
        <v>88278656.034583673</v>
      </c>
      <c r="AH635" s="71">
        <v>35140903.341733471</v>
      </c>
      <c r="AI635" s="71">
        <v>6945969328.8542004</v>
      </c>
      <c r="AJ635" s="71">
        <v>5396789684.6566963</v>
      </c>
      <c r="AK635" s="71">
        <v>0</v>
      </c>
      <c r="AL635" s="71">
        <v>0</v>
      </c>
      <c r="AM635" s="71">
        <v>329668466.64597011</v>
      </c>
      <c r="AN635" s="71">
        <v>0</v>
      </c>
      <c r="AO635" s="71">
        <v>0</v>
      </c>
      <c r="AP635" s="71">
        <v>15888903659.75634</v>
      </c>
      <c r="AQ635" s="72"/>
      <c r="AR635" s="71">
        <v>49127</v>
      </c>
      <c r="AS635" s="71">
        <v>6657</v>
      </c>
      <c r="AT635" s="71">
        <v>3</v>
      </c>
      <c r="AU635" s="71">
        <v>7</v>
      </c>
      <c r="AV635" s="71">
        <v>0</v>
      </c>
      <c r="AW635" s="71">
        <v>9</v>
      </c>
      <c r="AX635" s="71"/>
      <c r="AY635" s="72"/>
      <c r="AZ635" s="71">
        <v>201763.39999999691</v>
      </c>
      <c r="BA635" s="71">
        <v>409104.20000000321</v>
      </c>
      <c r="BB635" s="71">
        <v>2.5</v>
      </c>
      <c r="BC635" s="71">
        <v>1808.5</v>
      </c>
      <c r="BD635" s="71">
        <v>0</v>
      </c>
      <c r="BE635" s="71">
        <v>26730.762999999999</v>
      </c>
      <c r="BF635" s="71"/>
      <c r="BG635" s="72"/>
      <c r="BH635" s="71">
        <v>6.9729999999999999</v>
      </c>
      <c r="BI635" s="71">
        <v>3.226</v>
      </c>
      <c r="BJ635" s="71">
        <v>1717.2170000000001</v>
      </c>
      <c r="BK635" s="71">
        <v>683.52800000000002</v>
      </c>
      <c r="BL635" s="71">
        <v>854.60799999999995</v>
      </c>
      <c r="BM635" s="71">
        <v>0</v>
      </c>
      <c r="BN635" s="72"/>
      <c r="BO635" s="71">
        <v>2</v>
      </c>
      <c r="BP635" s="71">
        <v>1</v>
      </c>
      <c r="BQ635" s="71">
        <v>137</v>
      </c>
      <c r="BR635" s="71">
        <v>1</v>
      </c>
      <c r="BS635" s="71">
        <v>103</v>
      </c>
      <c r="BT635" s="71">
        <v>0</v>
      </c>
      <c r="BU635"/>
      <c r="BV635" s="70">
        <v>2920.4549999999999</v>
      </c>
      <c r="BW635" s="70">
        <v>4.7939999999999996</v>
      </c>
      <c r="BX635" s="70">
        <v>286.26299999999998</v>
      </c>
      <c r="BY635" s="70">
        <v>4.3179999999999996</v>
      </c>
      <c r="BZ635" s="70">
        <v>31.866</v>
      </c>
      <c r="CA635" s="70">
        <v>5.0869999999999997</v>
      </c>
      <c r="CB635" s="70">
        <v>6.1859999999999999</v>
      </c>
      <c r="CC635" s="70">
        <v>6.5830000000000002</v>
      </c>
      <c r="CD635" s="70">
        <v>0</v>
      </c>
    </row>
    <row r="636" spans="1:82">
      <c r="A636" s="70" t="s">
        <v>2415</v>
      </c>
      <c r="B636" s="70">
        <v>527</v>
      </c>
      <c r="C636" s="70">
        <v>19</v>
      </c>
      <c r="D636" s="70">
        <v>31</v>
      </c>
      <c r="E636" s="70">
        <v>2022</v>
      </c>
      <c r="F636" s="70" t="s">
        <v>161</v>
      </c>
      <c r="G636" s="70" t="s">
        <v>2396</v>
      </c>
      <c r="H636" s="70" t="s">
        <v>2397</v>
      </c>
      <c r="I636" s="148"/>
      <c r="J636" s="71">
        <v>2103.01668471109</v>
      </c>
      <c r="K636" s="71">
        <v>107.19702601724471</v>
      </c>
      <c r="L636" s="71">
        <v>142.53423148017134</v>
      </c>
      <c r="M636" s="71">
        <v>3575.7285153239845</v>
      </c>
      <c r="N636" s="71">
        <v>2939.7004577005591</v>
      </c>
      <c r="O636" s="71">
        <v>1487.1805204016769</v>
      </c>
      <c r="P636" s="71">
        <v>1204.2303233423449</v>
      </c>
      <c r="Q636" s="71">
        <v>147.24931209785217</v>
      </c>
      <c r="R636" s="71">
        <v>34.935749880493987</v>
      </c>
      <c r="S636" s="71">
        <v>266.00921220741947</v>
      </c>
      <c r="T636" s="72"/>
      <c r="U636" s="71">
        <v>625961384</v>
      </c>
      <c r="V636" s="71">
        <v>52316</v>
      </c>
      <c r="W636" s="71">
        <v>6283</v>
      </c>
      <c r="X636" s="71">
        <v>999815</v>
      </c>
      <c r="Y636" s="71">
        <v>1246024</v>
      </c>
      <c r="Z636" s="71">
        <v>1039618</v>
      </c>
      <c r="AA636" s="71">
        <v>263114</v>
      </c>
      <c r="AB636" s="71">
        <v>2501269</v>
      </c>
      <c r="AC636" s="71">
        <v>6083443.9999999991</v>
      </c>
      <c r="AD636" s="71">
        <v>266.00921220741947</v>
      </c>
      <c r="AE636" s="72"/>
      <c r="AF636" s="71">
        <v>2954281270.9208589</v>
      </c>
      <c r="AG636" s="71">
        <v>88063560.171212643</v>
      </c>
      <c r="AH636" s="71">
        <v>30846512.314395241</v>
      </c>
      <c r="AI636" s="71">
        <v>6930534986.2064447</v>
      </c>
      <c r="AJ636" s="71">
        <v>5485201921.3897429</v>
      </c>
      <c r="AK636" s="71">
        <v>0</v>
      </c>
      <c r="AL636" s="71">
        <v>0</v>
      </c>
      <c r="AM636" s="71">
        <v>322982098.55439156</v>
      </c>
      <c r="AN636" s="71">
        <v>0</v>
      </c>
      <c r="AO636" s="71">
        <v>0</v>
      </c>
      <c r="AP636" s="71">
        <v>15811910349.557047</v>
      </c>
      <c r="AQ636" s="72"/>
      <c r="AR636" s="71">
        <v>51876</v>
      </c>
      <c r="AS636" s="71">
        <v>6720</v>
      </c>
      <c r="AT636" s="71">
        <v>3</v>
      </c>
      <c r="AU636" s="71">
        <v>8</v>
      </c>
      <c r="AV636" s="71">
        <v>0</v>
      </c>
      <c r="AW636" s="71">
        <v>9</v>
      </c>
      <c r="AX636" s="71"/>
      <c r="AY636" s="72"/>
      <c r="AZ636" s="71">
        <v>216228.39999999545</v>
      </c>
      <c r="BA636" s="71">
        <v>418720.90000000293</v>
      </c>
      <c r="BB636" s="71">
        <v>2.5</v>
      </c>
      <c r="BC636" s="71">
        <v>1845.5</v>
      </c>
      <c r="BD636" s="71">
        <v>0</v>
      </c>
      <c r="BE636" s="71">
        <v>24429.762999999999</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2416</v>
      </c>
      <c r="B637" s="70">
        <v>527</v>
      </c>
      <c r="C637" s="70">
        <v>20</v>
      </c>
      <c r="D637" s="70">
        <v>31</v>
      </c>
      <c r="E637" s="70">
        <v>2023</v>
      </c>
      <c r="F637" s="70" t="s">
        <v>1539</v>
      </c>
      <c r="G637" s="70" t="s">
        <v>2396</v>
      </c>
      <c r="H637" s="70" t="s">
        <v>2397</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54990</v>
      </c>
      <c r="AS637" s="71">
        <v>6768</v>
      </c>
      <c r="AT637" s="71">
        <v>3</v>
      </c>
      <c r="AU637" s="71">
        <v>8</v>
      </c>
      <c r="AV637" s="71">
        <v>0</v>
      </c>
      <c r="AW637" s="71">
        <v>9</v>
      </c>
      <c r="AX637" s="71"/>
      <c r="AY637" s="72"/>
      <c r="AZ637" s="71">
        <v>231099.4999999929</v>
      </c>
      <c r="BA637" s="71">
        <v>423837.40000000305</v>
      </c>
      <c r="BB637" s="71">
        <v>2.5</v>
      </c>
      <c r="BC637" s="71">
        <v>1845.5</v>
      </c>
      <c r="BD637" s="71">
        <v>0</v>
      </c>
      <c r="BE637" s="71">
        <v>24429.762999999999</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2417</v>
      </c>
      <c r="B638" s="70">
        <v>527</v>
      </c>
      <c r="C638" s="70">
        <v>21</v>
      </c>
      <c r="D638" s="70">
        <v>31</v>
      </c>
      <c r="E638" s="70">
        <v>2024</v>
      </c>
      <c r="F638" s="70" t="s">
        <v>1554</v>
      </c>
      <c r="G638" s="70" t="s">
        <v>2396</v>
      </c>
      <c r="H638" s="70" t="s">
        <v>2397</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1559</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1633</v>
      </c>
      <c r="IX6" s="1058" t="s">
        <v>1633</v>
      </c>
      <c r="IY6" s="1058" t="s">
        <v>1633</v>
      </c>
      <c r="IZ6" s="1058" t="s">
        <v>1633</v>
      </c>
      <c r="JA6" s="1058" t="s">
        <v>1633</v>
      </c>
      <c r="JB6" s="1058" t="s">
        <v>1633</v>
      </c>
      <c r="JC6" s="1058" t="s">
        <v>1633</v>
      </c>
      <c r="JD6" s="1058" t="s">
        <v>1633</v>
      </c>
      <c r="JE6" s="1058" t="s">
        <v>1633</v>
      </c>
      <c r="JF6" s="1058" t="s">
        <v>1633</v>
      </c>
      <c r="JG6" s="1058" t="s">
        <v>1633</v>
      </c>
      <c r="JH6" s="1058" t="s">
        <v>1633</v>
      </c>
      <c r="JI6" s="1058" t="s">
        <v>1633</v>
      </c>
      <c r="JJ6" s="1058" t="s">
        <v>1633</v>
      </c>
      <c r="JK6" s="1058" t="s">
        <v>1633</v>
      </c>
      <c r="JL6" s="1058" t="s">
        <v>1633</v>
      </c>
      <c r="JM6" s="1058" t="s">
        <v>1633</v>
      </c>
      <c r="JN6" s="1058" t="s">
        <v>1633</v>
      </c>
      <c r="JO6" s="1058" t="s">
        <v>1633</v>
      </c>
      <c r="JP6" s="1058" t="s">
        <v>1633</v>
      </c>
      <c r="JQ6" s="1058" t="s">
        <v>1633</v>
      </c>
      <c r="JR6" s="1058" t="s">
        <v>1633</v>
      </c>
      <c r="JS6" s="1058" t="s">
        <v>1633</v>
      </c>
      <c r="JT6" s="1058" t="s">
        <v>1633</v>
      </c>
      <c r="JU6" s="1058" t="s">
        <v>1633</v>
      </c>
      <c r="JV6" s="1058" t="s">
        <v>1633</v>
      </c>
      <c r="JW6" s="1058" t="s">
        <v>1633</v>
      </c>
      <c r="JX6" s="1058" t="s">
        <v>1633</v>
      </c>
      <c r="JY6" s="1058" t="s">
        <v>1633</v>
      </c>
      <c r="JZ6" s="1058" t="s">
        <v>1633</v>
      </c>
      <c r="KA6" s="1058" t="s">
        <v>1633</v>
      </c>
      <c r="KB6" s="1058" t="s">
        <v>1633</v>
      </c>
      <c r="KC6" s="1058" t="s">
        <v>1633</v>
      </c>
      <c r="KD6" s="1058" t="s">
        <v>1633</v>
      </c>
      <c r="KE6" s="1058" t="s">
        <v>1633</v>
      </c>
      <c r="KF6" s="1058" t="s">
        <v>1633</v>
      </c>
      <c r="KG6" s="1058" t="s">
        <v>1633</v>
      </c>
      <c r="KH6" s="1058" t="s">
        <v>1633</v>
      </c>
      <c r="KI6" s="1058" t="s">
        <v>1633</v>
      </c>
      <c r="KJ6" s="1058" t="s">
        <v>1633</v>
      </c>
      <c r="KK6" s="1058" t="s">
        <v>1633</v>
      </c>
      <c r="KL6" s="1058" t="s">
        <v>1633</v>
      </c>
      <c r="KM6" s="1058" t="s">
        <v>1633</v>
      </c>
      <c r="KN6" s="1058" t="s">
        <v>1633</v>
      </c>
      <c r="KO6" s="1058" t="s">
        <v>1633</v>
      </c>
      <c r="KP6" s="1058" t="s">
        <v>1633</v>
      </c>
      <c r="KQ6" s="1058" t="s">
        <v>1633</v>
      </c>
      <c r="KR6" s="1058" t="s">
        <v>1633</v>
      </c>
      <c r="KS6" s="1058" t="s">
        <v>1633</v>
      </c>
      <c r="KT6" s="1058" t="s">
        <v>1633</v>
      </c>
      <c r="KU6" s="1058" t="s">
        <v>1633</v>
      </c>
      <c r="KV6" s="1058" t="s">
        <v>1633</v>
      </c>
      <c r="KW6" s="1058" t="s">
        <v>1633</v>
      </c>
      <c r="KX6" s="1058" t="s">
        <v>1633</v>
      </c>
      <c r="KY6" s="1058" t="s">
        <v>1633</v>
      </c>
      <c r="KZ6" s="1058" t="s">
        <v>1633</v>
      </c>
      <c r="LA6" s="1058" t="s">
        <v>1633</v>
      </c>
      <c r="LB6" s="1058" t="s">
        <v>1633</v>
      </c>
      <c r="LC6" s="1058" t="s">
        <v>1633</v>
      </c>
      <c r="LD6" s="1058" t="s">
        <v>1633</v>
      </c>
      <c r="LE6" s="1058" t="s">
        <v>1633</v>
      </c>
      <c r="LF6" s="1058" t="s">
        <v>1633</v>
      </c>
      <c r="LG6" s="1058" t="s">
        <v>1633</v>
      </c>
      <c r="LH6" s="1058" t="s">
        <v>1633</v>
      </c>
      <c r="LI6" s="1058" t="s">
        <v>1633</v>
      </c>
      <c r="LJ6" s="1058" t="s">
        <v>1633</v>
      </c>
      <c r="LK6" s="1058" t="s">
        <v>1633</v>
      </c>
      <c r="LL6" s="1058" t="s">
        <v>1633</v>
      </c>
      <c r="LM6" s="1058" t="s">
        <v>1633</v>
      </c>
      <c r="LN6" s="1058" t="s">
        <v>1633</v>
      </c>
      <c r="LO6" s="1058" t="s">
        <v>1633</v>
      </c>
      <c r="LP6" s="1058" t="s">
        <v>1633</v>
      </c>
      <c r="LQ6" s="1058" t="s">
        <v>1633</v>
      </c>
      <c r="LR6" s="1058" t="s">
        <v>1633</v>
      </c>
      <c r="LS6" s="1058" t="s">
        <v>1633</v>
      </c>
      <c r="LT6" s="1058" t="s">
        <v>1633</v>
      </c>
      <c r="LU6" s="1058" t="s">
        <v>1633</v>
      </c>
      <c r="LV6" s="1058" t="s">
        <v>1633</v>
      </c>
      <c r="LW6" s="1058" t="s">
        <v>1633</v>
      </c>
      <c r="LX6" s="1058" t="s">
        <v>1633</v>
      </c>
      <c r="LY6" s="1058" t="s">
        <v>1633</v>
      </c>
      <c r="LZ6" s="1058" t="s">
        <v>1633</v>
      </c>
      <c r="MA6" s="1058" t="s">
        <v>1633</v>
      </c>
      <c r="MB6" s="1058" t="s">
        <v>1633</v>
      </c>
      <c r="MC6" s="1058" t="s">
        <v>1633</v>
      </c>
      <c r="MD6" s="1058" t="s">
        <v>1633</v>
      </c>
      <c r="ME6" s="1058" t="s">
        <v>1633</v>
      </c>
      <c r="MF6" s="1058" t="s">
        <v>1633</v>
      </c>
      <c r="MG6" s="1058" t="s">
        <v>1633</v>
      </c>
      <c r="MH6" s="1058" t="s">
        <v>1633</v>
      </c>
      <c r="MI6" s="1058" t="s">
        <v>1633</v>
      </c>
      <c r="MJ6" s="1058" t="s">
        <v>1633</v>
      </c>
      <c r="MK6" s="1058" t="s">
        <v>1633</v>
      </c>
      <c r="ML6" s="1058" t="s">
        <v>1633</v>
      </c>
      <c r="MM6" s="1058" t="s">
        <v>1633</v>
      </c>
      <c r="MN6" s="1058" t="s">
        <v>1633</v>
      </c>
      <c r="MO6" s="1058" t="s">
        <v>1633</v>
      </c>
      <c r="MP6" s="1058" t="s">
        <v>1633</v>
      </c>
      <c r="MQ6" s="1058" t="s">
        <v>1633</v>
      </c>
      <c r="MR6" s="1058" t="s">
        <v>1633</v>
      </c>
      <c r="MS6" s="1058" t="s">
        <v>1633</v>
      </c>
      <c r="MT6" s="1058" t="s">
        <v>1633</v>
      </c>
      <c r="MU6" s="1058" t="s">
        <v>1633</v>
      </c>
      <c r="MV6" s="1058" t="s">
        <v>1633</v>
      </c>
      <c r="MW6" s="1058" t="s">
        <v>1633</v>
      </c>
      <c r="MX6" s="1058" t="s">
        <v>1633</v>
      </c>
      <c r="MY6" s="1058" t="s">
        <v>1633</v>
      </c>
      <c r="MZ6" s="1058" t="s">
        <v>1633</v>
      </c>
      <c r="NA6" s="1058" t="s">
        <v>1633</v>
      </c>
      <c r="NB6" s="1058" t="s">
        <v>1633</v>
      </c>
      <c r="NC6" s="1058" t="s">
        <v>1633</v>
      </c>
      <c r="ND6" s="1058" t="s">
        <v>1633</v>
      </c>
      <c r="NE6" s="1058" t="s">
        <v>1633</v>
      </c>
      <c r="NF6" s="1058" t="s">
        <v>1633</v>
      </c>
      <c r="NG6" s="1058" t="s">
        <v>1633</v>
      </c>
      <c r="NH6" s="1058" t="s">
        <v>1633</v>
      </c>
      <c r="NI6" s="1058" t="s">
        <v>1633</v>
      </c>
      <c r="NJ6" s="1058" t="s">
        <v>1633</v>
      </c>
      <c r="NK6" s="1058" t="s">
        <v>1633</v>
      </c>
      <c r="NL6" s="1058" t="s">
        <v>1633</v>
      </c>
      <c r="NM6" s="1058" t="s">
        <v>1633</v>
      </c>
      <c r="NN6" s="1058" t="s">
        <v>1633</v>
      </c>
      <c r="NO6" s="1058" t="s">
        <v>1633</v>
      </c>
      <c r="NP6" s="1058" t="s">
        <v>1633</v>
      </c>
      <c r="NQ6" s="1058" t="s">
        <v>1633</v>
      </c>
      <c r="NR6" s="1058" t="s">
        <v>1633</v>
      </c>
      <c r="NS6" s="1058" t="s">
        <v>1633</v>
      </c>
      <c r="NT6" s="1058" t="s">
        <v>1633</v>
      </c>
      <c r="NU6" s="1058" t="s">
        <v>1633</v>
      </c>
      <c r="NV6" s="1058" t="s">
        <v>1633</v>
      </c>
      <c r="NW6" s="1058" t="s">
        <v>1633</v>
      </c>
      <c r="NX6" s="1058" t="s">
        <v>1633</v>
      </c>
      <c r="NY6" s="1058" t="s">
        <v>1633</v>
      </c>
      <c r="NZ6" s="1058" t="s">
        <v>1633</v>
      </c>
      <c r="OA6" s="1058" t="s">
        <v>1633</v>
      </c>
      <c r="OB6" s="1058" t="s">
        <v>1633</v>
      </c>
      <c r="OC6" s="1058" t="s">
        <v>1633</v>
      </c>
      <c r="OD6" s="1058" t="s">
        <v>1633</v>
      </c>
      <c r="OE6" s="1058" t="s">
        <v>1633</v>
      </c>
      <c r="OF6" s="1058" t="s">
        <v>1633</v>
      </c>
      <c r="OG6" s="1058" t="s">
        <v>1633</v>
      </c>
      <c r="OH6" s="1058" t="s">
        <v>1633</v>
      </c>
      <c r="OI6" s="1058" t="s">
        <v>1633</v>
      </c>
      <c r="OJ6" s="1058" t="s">
        <v>1633</v>
      </c>
      <c r="OK6" s="1058" t="s">
        <v>1633</v>
      </c>
      <c r="OL6" s="1058" t="s">
        <v>1633</v>
      </c>
      <c r="OM6" s="1058" t="s">
        <v>1633</v>
      </c>
      <c r="ON6" s="1058" t="s">
        <v>1633</v>
      </c>
      <c r="OO6" s="1058" t="s">
        <v>1633</v>
      </c>
      <c r="OP6" s="1058" t="s">
        <v>1633</v>
      </c>
      <c r="OQ6" s="1058" t="s">
        <v>1633</v>
      </c>
      <c r="OR6" s="1058" t="s">
        <v>1633</v>
      </c>
      <c r="OS6" s="1058" t="s">
        <v>1633</v>
      </c>
      <c r="OT6" s="1058" t="s">
        <v>1633</v>
      </c>
      <c r="OU6" s="1058" t="s">
        <v>1633</v>
      </c>
      <c r="OV6" s="1058" t="s">
        <v>1633</v>
      </c>
      <c r="OW6" s="1058" t="s">
        <v>1633</v>
      </c>
      <c r="OX6" s="1058" t="s">
        <v>1633</v>
      </c>
      <c r="OY6" s="1058" t="s">
        <v>1633</v>
      </c>
      <c r="OZ6" s="1058" t="s">
        <v>1633</v>
      </c>
      <c r="PA6" s="1058" t="s">
        <v>1633</v>
      </c>
      <c r="PB6" s="1058" t="s">
        <v>1633</v>
      </c>
      <c r="PC6" s="1058" t="s">
        <v>1633</v>
      </c>
      <c r="PD6" s="1058" t="s">
        <v>1633</v>
      </c>
      <c r="PE6" s="1058" t="s">
        <v>1633</v>
      </c>
      <c r="PF6" s="1058" t="s">
        <v>1633</v>
      </c>
      <c r="PG6" s="1058" t="s">
        <v>1633</v>
      </c>
      <c r="PH6" s="1058" t="s">
        <v>1633</v>
      </c>
      <c r="PI6" s="1058" t="s">
        <v>1633</v>
      </c>
      <c r="PJ6" s="1058" t="s">
        <v>1633</v>
      </c>
      <c r="PK6" s="1058" t="s">
        <v>1633</v>
      </c>
      <c r="PL6" s="1058" t="s">
        <v>1633</v>
      </c>
      <c r="PM6" s="1058" t="s">
        <v>1633</v>
      </c>
      <c r="PN6" s="1058" t="s">
        <v>1633</v>
      </c>
      <c r="PO6" s="1058" t="s">
        <v>1633</v>
      </c>
      <c r="PP6" s="1058" t="s">
        <v>1633</v>
      </c>
      <c r="PQ6" s="1058" t="s">
        <v>1633</v>
      </c>
      <c r="PR6" s="1058" t="s">
        <v>1633</v>
      </c>
      <c r="PS6" s="1058" t="s">
        <v>1633</v>
      </c>
      <c r="PT6" s="1058" t="s">
        <v>1633</v>
      </c>
      <c r="PU6" s="1058" t="s">
        <v>1633</v>
      </c>
      <c r="PV6" s="1058" t="s">
        <v>1633</v>
      </c>
      <c r="PW6" s="1058" t="s">
        <v>1633</v>
      </c>
      <c r="PX6" s="1058" t="s">
        <v>1633</v>
      </c>
      <c r="PY6" s="1058" t="s">
        <v>1633</v>
      </c>
      <c r="PZ6" s="1058" t="s">
        <v>1633</v>
      </c>
      <c r="QA6" s="1058" t="s">
        <v>1633</v>
      </c>
      <c r="QB6" s="1058" t="s">
        <v>1633</v>
      </c>
      <c r="QC6" s="1058" t="s">
        <v>1633</v>
      </c>
      <c r="QD6" s="1058" t="s">
        <v>1633</v>
      </c>
      <c r="QE6" s="1058" t="s">
        <v>1633</v>
      </c>
      <c r="QF6" s="1058" t="s">
        <v>1633</v>
      </c>
      <c r="QG6" s="1058" t="s">
        <v>1633</v>
      </c>
      <c r="QH6" s="1058" t="s">
        <v>1633</v>
      </c>
      <c r="QI6" s="1058" t="s">
        <v>1633</v>
      </c>
      <c r="QJ6" s="1058" t="s">
        <v>1633</v>
      </c>
      <c r="QK6" s="1058" t="s">
        <v>1633</v>
      </c>
      <c r="QL6" s="1058" t="s">
        <v>1633</v>
      </c>
      <c r="QM6" s="1058" t="s">
        <v>1633</v>
      </c>
      <c r="QN6" s="1058" t="s">
        <v>1633</v>
      </c>
      <c r="QO6" s="1058" t="s">
        <v>1633</v>
      </c>
      <c r="QP6" s="1058" t="s">
        <v>1633</v>
      </c>
      <c r="QQ6" s="1058" t="s">
        <v>1633</v>
      </c>
      <c r="QR6" s="1058" t="s">
        <v>1633</v>
      </c>
      <c r="QS6" s="1058" t="s">
        <v>1633</v>
      </c>
      <c r="QT6" s="1058" t="s">
        <v>1633</v>
      </c>
      <c r="QU6" s="1058" t="s">
        <v>1633</v>
      </c>
      <c r="QV6" s="1058" t="s">
        <v>1633</v>
      </c>
      <c r="QW6" s="1058" t="s">
        <v>1633</v>
      </c>
      <c r="QX6" s="1058" t="s">
        <v>1633</v>
      </c>
      <c r="QY6" s="1058" t="s">
        <v>1633</v>
      </c>
      <c r="QZ6" s="1058" t="s">
        <v>1633</v>
      </c>
      <c r="RA6" s="1058" t="s">
        <v>1633</v>
      </c>
      <c r="RB6" s="1058" t="s">
        <v>1633</v>
      </c>
      <c r="RC6" s="1058" t="s">
        <v>1633</v>
      </c>
      <c r="RD6" s="1058" t="s">
        <v>1633</v>
      </c>
      <c r="RE6" s="1058" t="s">
        <v>1633</v>
      </c>
      <c r="RF6" s="1058" t="s">
        <v>1633</v>
      </c>
      <c r="RG6" s="1058" t="s">
        <v>1633</v>
      </c>
      <c r="RH6" s="1058" t="s">
        <v>1633</v>
      </c>
      <c r="RI6" s="1058" t="s">
        <v>1633</v>
      </c>
      <c r="RJ6" s="1058" t="s">
        <v>1633</v>
      </c>
      <c r="RK6" s="1058" t="s">
        <v>1633</v>
      </c>
      <c r="RL6" s="1058" t="s">
        <v>1633</v>
      </c>
      <c r="RM6" s="1058" t="s">
        <v>1633</v>
      </c>
      <c r="RN6" s="1058" t="s">
        <v>1633</v>
      </c>
      <c r="RO6" s="1058" t="s">
        <v>1633</v>
      </c>
      <c r="RP6" s="1058" t="s">
        <v>1633</v>
      </c>
      <c r="RQ6" s="1058" t="s">
        <v>1633</v>
      </c>
      <c r="RR6" s="1058" t="s">
        <v>1633</v>
      </c>
      <c r="RS6" s="1058" t="s">
        <v>1633</v>
      </c>
      <c r="RT6" s="1058" t="s">
        <v>1633</v>
      </c>
      <c r="RU6" s="1058" t="s">
        <v>1633</v>
      </c>
      <c r="RV6" s="1058" t="s">
        <v>1633</v>
      </c>
      <c r="RW6" s="1058" t="s">
        <v>1633</v>
      </c>
      <c r="RX6" s="1058" t="s">
        <v>1633</v>
      </c>
      <c r="RY6" s="1058" t="s">
        <v>1633</v>
      </c>
      <c r="RZ6" s="1058" t="s">
        <v>1633</v>
      </c>
      <c r="SA6" s="1058" t="s">
        <v>1633</v>
      </c>
      <c r="SB6" s="1058" t="s">
        <v>1633</v>
      </c>
      <c r="SC6" s="1058" t="s">
        <v>1633</v>
      </c>
      <c r="SD6" s="1058" t="s">
        <v>1633</v>
      </c>
      <c r="SE6" s="1058" t="s">
        <v>1633</v>
      </c>
      <c r="SF6" s="1058" t="s">
        <v>1633</v>
      </c>
      <c r="SG6" s="1058" t="s">
        <v>1633</v>
      </c>
      <c r="SH6" s="1058" t="s">
        <v>1633</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1906</v>
      </c>
      <c r="B9" s="70">
        <v>1</v>
      </c>
      <c r="C9" s="70">
        <v>1</v>
      </c>
      <c r="D9" s="70">
        <v>1</v>
      </c>
      <c r="E9" s="70">
        <v>1990</v>
      </c>
      <c r="F9" s="70" t="s">
        <v>787</v>
      </c>
      <c r="G9" s="1073" t="s">
        <v>1907</v>
      </c>
      <c r="H9" s="70" t="s">
        <v>1908</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1909</v>
      </c>
      <c r="B10" s="70">
        <v>2</v>
      </c>
      <c r="C10" s="70">
        <v>2</v>
      </c>
      <c r="D10" s="70">
        <v>1</v>
      </c>
      <c r="E10" s="70">
        <v>2005</v>
      </c>
      <c r="F10" s="70" t="s">
        <v>789</v>
      </c>
      <c r="G10" s="1073" t="s">
        <v>1907</v>
      </c>
      <c r="H10" s="70" t="s">
        <v>1908</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1910</v>
      </c>
      <c r="B11" s="70">
        <v>3</v>
      </c>
      <c r="C11" s="70">
        <v>3</v>
      </c>
      <c r="D11" s="70">
        <v>1</v>
      </c>
      <c r="E11" s="70">
        <v>2006</v>
      </c>
      <c r="F11" s="70" t="s">
        <v>790</v>
      </c>
      <c r="G11" s="1073" t="s">
        <v>1907</v>
      </c>
      <c r="H11" s="70" t="s">
        <v>1908</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1911</v>
      </c>
      <c r="B12" s="70">
        <v>4</v>
      </c>
      <c r="C12" s="70">
        <v>4</v>
      </c>
      <c r="D12" s="70">
        <v>1</v>
      </c>
      <c r="E12" s="70">
        <v>2007</v>
      </c>
      <c r="F12" s="70" t="s">
        <v>791</v>
      </c>
      <c r="G12" s="1073" t="s">
        <v>1907</v>
      </c>
      <c r="H12" s="70" t="s">
        <v>1908</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1912</v>
      </c>
      <c r="B13" s="70">
        <v>5</v>
      </c>
      <c r="C13" s="70">
        <v>5</v>
      </c>
      <c r="D13" s="70">
        <v>1</v>
      </c>
      <c r="E13" s="70">
        <v>2008</v>
      </c>
      <c r="F13" s="70" t="s">
        <v>792</v>
      </c>
      <c r="G13" s="1073" t="s">
        <v>1907</v>
      </c>
      <c r="H13" s="70" t="s">
        <v>1908</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1913</v>
      </c>
      <c r="B14" s="70">
        <v>6</v>
      </c>
      <c r="C14" s="70">
        <v>6</v>
      </c>
      <c r="D14" s="70">
        <v>1</v>
      </c>
      <c r="E14" s="70">
        <v>2009</v>
      </c>
      <c r="F14" s="70" t="s">
        <v>176</v>
      </c>
      <c r="G14" s="1073" t="s">
        <v>1907</v>
      </c>
      <c r="H14" s="70" t="s">
        <v>1908</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2.2799999999999998</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2.2799999999999998</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2.2799999999999998</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2.2799999999999998</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1</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1</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1</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1</v>
      </c>
      <c r="RX14" s="71">
        <v>0</v>
      </c>
      <c r="RY14" s="71">
        <v>0</v>
      </c>
      <c r="RZ14" s="71">
        <v>0</v>
      </c>
      <c r="SA14" s="71">
        <v>0</v>
      </c>
      <c r="SB14" s="71">
        <v>0</v>
      </c>
      <c r="SC14" s="71">
        <v>0</v>
      </c>
      <c r="SD14" s="71">
        <v>0</v>
      </c>
      <c r="SE14" s="71">
        <v>0</v>
      </c>
      <c r="SF14" s="71">
        <v>0</v>
      </c>
      <c r="SG14" s="71">
        <v>0</v>
      </c>
      <c r="SH14" s="71">
        <v>0</v>
      </c>
    </row>
    <row r="15" spans="1:503">
      <c r="A15" s="16" t="s">
        <v>1914</v>
      </c>
      <c r="B15" s="70">
        <v>7</v>
      </c>
      <c r="C15" s="70">
        <v>7</v>
      </c>
      <c r="D15" s="70">
        <v>1</v>
      </c>
      <c r="E15" s="70">
        <v>2010</v>
      </c>
      <c r="F15" s="70" t="s">
        <v>177</v>
      </c>
      <c r="G15" s="1073" t="s">
        <v>1907</v>
      </c>
      <c r="H15" s="70" t="s">
        <v>1908</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1915</v>
      </c>
      <c r="B16" s="70">
        <v>8</v>
      </c>
      <c r="C16" s="70">
        <v>8</v>
      </c>
      <c r="D16" s="70">
        <v>1</v>
      </c>
      <c r="E16" s="70">
        <v>2011</v>
      </c>
      <c r="F16" s="70" t="s">
        <v>178</v>
      </c>
      <c r="G16" s="1073" t="s">
        <v>1907</v>
      </c>
      <c r="H16" s="70" t="s">
        <v>1908</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1916</v>
      </c>
      <c r="B17" s="70">
        <v>9</v>
      </c>
      <c r="C17" s="70">
        <v>9</v>
      </c>
      <c r="D17" s="70">
        <v>1</v>
      </c>
      <c r="E17" s="70">
        <v>2012</v>
      </c>
      <c r="F17" s="70" t="s">
        <v>179</v>
      </c>
      <c r="G17" s="1073" t="s">
        <v>1907</v>
      </c>
      <c r="H17" s="70" t="s">
        <v>1908</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1917</v>
      </c>
      <c r="B18" s="70">
        <v>10</v>
      </c>
      <c r="C18" s="70">
        <v>10</v>
      </c>
      <c r="D18" s="70">
        <v>1</v>
      </c>
      <c r="E18" s="70">
        <v>2013</v>
      </c>
      <c r="F18" s="70" t="s">
        <v>180</v>
      </c>
      <c r="G18" s="1073" t="s">
        <v>1907</v>
      </c>
      <c r="H18" s="70" t="s">
        <v>1908</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1918</v>
      </c>
      <c r="B19" s="70">
        <v>11</v>
      </c>
      <c r="C19" s="70">
        <v>11</v>
      </c>
      <c r="D19" s="70">
        <v>1</v>
      </c>
      <c r="E19" s="70">
        <v>2014</v>
      </c>
      <c r="F19" s="70" t="s">
        <v>181</v>
      </c>
      <c r="G19" s="1073" t="s">
        <v>1907</v>
      </c>
      <c r="H19" s="70" t="s">
        <v>1908</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1919</v>
      </c>
      <c r="B20" s="70">
        <v>12</v>
      </c>
      <c r="C20" s="70">
        <v>12</v>
      </c>
      <c r="D20" s="70">
        <v>1</v>
      </c>
      <c r="E20" s="70">
        <v>2015</v>
      </c>
      <c r="F20" s="70" t="s">
        <v>182</v>
      </c>
      <c r="G20" s="1073" t="s">
        <v>1907</v>
      </c>
      <c r="H20" s="70" t="s">
        <v>1908</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1920</v>
      </c>
      <c r="B21" s="70">
        <v>13</v>
      </c>
      <c r="C21" s="70">
        <v>13</v>
      </c>
      <c r="D21" s="70">
        <v>1</v>
      </c>
      <c r="E21" s="70">
        <v>2016</v>
      </c>
      <c r="F21" s="70" t="s">
        <v>155</v>
      </c>
      <c r="G21" s="1073" t="s">
        <v>1907</v>
      </c>
      <c r="H21" s="70" t="s">
        <v>1908</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1921</v>
      </c>
      <c r="B22" s="70">
        <v>14</v>
      </c>
      <c r="C22" s="70">
        <v>14</v>
      </c>
      <c r="D22" s="70">
        <v>1</v>
      </c>
      <c r="E22" s="70">
        <v>2017</v>
      </c>
      <c r="F22" s="70" t="s">
        <v>156</v>
      </c>
      <c r="G22" s="1073" t="s">
        <v>1907</v>
      </c>
      <c r="H22" s="70" t="s">
        <v>1908</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1922</v>
      </c>
      <c r="B23" s="70">
        <v>15</v>
      </c>
      <c r="C23" s="70">
        <v>15</v>
      </c>
      <c r="D23" s="70">
        <v>1</v>
      </c>
      <c r="E23" s="70">
        <v>2018</v>
      </c>
      <c r="F23" s="70" t="s">
        <v>183</v>
      </c>
      <c r="G23" s="1073" t="s">
        <v>1907</v>
      </c>
      <c r="H23" s="70" t="s">
        <v>1908</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1923</v>
      </c>
      <c r="B24" s="70">
        <v>16</v>
      </c>
      <c r="C24" s="70">
        <v>16</v>
      </c>
      <c r="D24" s="70">
        <v>1</v>
      </c>
      <c r="E24" s="70">
        <v>2019</v>
      </c>
      <c r="F24" s="70" t="s">
        <v>158</v>
      </c>
      <c r="G24" s="1073" t="s">
        <v>1907</v>
      </c>
      <c r="H24" s="70" t="s">
        <v>1908</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1924</v>
      </c>
      <c r="B25" s="70">
        <v>17</v>
      </c>
      <c r="C25" s="70">
        <v>17</v>
      </c>
      <c r="D25" s="70">
        <v>1</v>
      </c>
      <c r="E25" s="70">
        <v>2020</v>
      </c>
      <c r="F25" s="70" t="s">
        <v>159</v>
      </c>
      <c r="G25" s="1073" t="s">
        <v>1907</v>
      </c>
      <c r="H25" s="70" t="s">
        <v>1908</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1925</v>
      </c>
      <c r="B26" s="70">
        <v>18</v>
      </c>
      <c r="C26" s="70">
        <v>18</v>
      </c>
      <c r="D26" s="70">
        <v>1</v>
      </c>
      <c r="E26" s="70">
        <v>2021</v>
      </c>
      <c r="F26" s="70" t="s">
        <v>160</v>
      </c>
      <c r="G26" s="1073" t="s">
        <v>1907</v>
      </c>
      <c r="H26" s="70" t="s">
        <v>1908</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1926</v>
      </c>
      <c r="B27" s="70">
        <v>19</v>
      </c>
      <c r="C27" s="70">
        <v>19</v>
      </c>
      <c r="D27" s="70">
        <v>1</v>
      </c>
      <c r="E27" s="70">
        <v>2022</v>
      </c>
      <c r="F27" s="70" t="s">
        <v>161</v>
      </c>
      <c r="G27" s="1073" t="s">
        <v>1907</v>
      </c>
      <c r="H27" s="70" t="s">
        <v>1908</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1927</v>
      </c>
      <c r="B28" s="70">
        <v>20</v>
      </c>
      <c r="C28" s="70">
        <v>20</v>
      </c>
      <c r="D28" s="70">
        <v>1</v>
      </c>
      <c r="E28" s="70">
        <v>2023</v>
      </c>
      <c r="F28" s="70" t="s">
        <v>1539</v>
      </c>
      <c r="G28" s="1073" t="s">
        <v>1907</v>
      </c>
      <c r="H28" s="70" t="s">
        <v>1908</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1928</v>
      </c>
      <c r="B29" s="70">
        <v>21</v>
      </c>
      <c r="C29" s="70">
        <v>21</v>
      </c>
      <c r="D29" s="70">
        <v>1</v>
      </c>
      <c r="E29" s="70">
        <v>2024</v>
      </c>
      <c r="F29" s="70" t="s">
        <v>1554</v>
      </c>
      <c r="G29" s="1073" t="s">
        <v>1907</v>
      </c>
      <c r="H29" s="70" t="s">
        <v>1908</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2418</v>
      </c>
      <c r="B30" s="70">
        <v>22</v>
      </c>
      <c r="C30" s="70">
        <v>22</v>
      </c>
      <c r="D30" s="70">
        <v>1</v>
      </c>
      <c r="E30" s="70">
        <v>2025</v>
      </c>
      <c r="F30" s="70" t="s">
        <v>1560</v>
      </c>
      <c r="G30" s="1073" t="s">
        <v>1907</v>
      </c>
      <c r="H30" s="70" t="s">
        <v>1908</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2419</v>
      </c>
      <c r="B31" s="70">
        <v>23</v>
      </c>
      <c r="C31" s="70">
        <v>23</v>
      </c>
      <c r="D31" s="70">
        <v>1</v>
      </c>
      <c r="E31" s="70">
        <v>2026</v>
      </c>
      <c r="F31" s="70" t="s">
        <v>1561</v>
      </c>
      <c r="G31" s="1073" t="s">
        <v>1907</v>
      </c>
      <c r="H31" s="70" t="s">
        <v>1908</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2420</v>
      </c>
      <c r="B32" s="70">
        <v>24</v>
      </c>
      <c r="C32" s="70">
        <v>24</v>
      </c>
      <c r="D32" s="70">
        <v>1</v>
      </c>
      <c r="E32" s="70">
        <v>2027</v>
      </c>
      <c r="F32" s="70" t="s">
        <v>1562</v>
      </c>
      <c r="G32" s="1073" t="s">
        <v>1907</v>
      </c>
      <c r="H32" s="70" t="s">
        <v>1908</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2421</v>
      </c>
      <c r="B33" s="70">
        <v>25</v>
      </c>
      <c r="C33" s="70">
        <v>25</v>
      </c>
      <c r="D33" s="70">
        <v>1</v>
      </c>
      <c r="E33" s="70">
        <v>2028</v>
      </c>
      <c r="F33" s="70" t="s">
        <v>1563</v>
      </c>
      <c r="G33" s="1073" t="s">
        <v>1907</v>
      </c>
      <c r="H33" s="70" t="s">
        <v>1908</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2422</v>
      </c>
      <c r="B34" s="70">
        <v>26</v>
      </c>
      <c r="C34" s="70">
        <v>26</v>
      </c>
      <c r="D34" s="70">
        <v>1</v>
      </c>
      <c r="E34" s="70">
        <v>2029</v>
      </c>
      <c r="F34" s="70" t="s">
        <v>1564</v>
      </c>
      <c r="G34" s="1073" t="s">
        <v>1907</v>
      </c>
      <c r="H34" s="70" t="s">
        <v>1908</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2423</v>
      </c>
      <c r="B35" s="70">
        <v>27</v>
      </c>
      <c r="C35" s="70">
        <v>27</v>
      </c>
      <c r="D35" s="70">
        <v>1</v>
      </c>
      <c r="E35" s="70">
        <v>2030</v>
      </c>
      <c r="F35" s="70" t="s">
        <v>1565</v>
      </c>
      <c r="G35" s="1073" t="s">
        <v>1907</v>
      </c>
      <c r="H35" s="70" t="s">
        <v>1908</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1559</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1566</v>
      </c>
      <c r="B57" s="70">
        <v>22</v>
      </c>
      <c r="C57" s="70">
        <v>22</v>
      </c>
      <c r="D57" s="70">
        <v>2</v>
      </c>
      <c r="E57" s="70">
        <v>2025</v>
      </c>
      <c r="F57" s="70" t="s">
        <v>1560</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1567</v>
      </c>
      <c r="B58" s="70">
        <v>23</v>
      </c>
      <c r="C58" s="70">
        <v>23</v>
      </c>
      <c r="D58" s="70">
        <v>2</v>
      </c>
      <c r="E58" s="70">
        <v>2026</v>
      </c>
      <c r="F58" s="70" t="s">
        <v>1561</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1568</v>
      </c>
      <c r="B59" s="70">
        <v>24</v>
      </c>
      <c r="C59" s="70">
        <v>24</v>
      </c>
      <c r="D59" s="70">
        <v>2</v>
      </c>
      <c r="E59" s="70">
        <v>2027</v>
      </c>
      <c r="F59" s="70" t="s">
        <v>1562</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1569</v>
      </c>
      <c r="B60" s="70">
        <v>25</v>
      </c>
      <c r="C60" s="70">
        <v>25</v>
      </c>
      <c r="D60" s="70">
        <v>2</v>
      </c>
      <c r="E60" s="70">
        <v>2028</v>
      </c>
      <c r="F60" s="70" t="s">
        <v>1563</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1570</v>
      </c>
      <c r="B61" s="70">
        <v>26</v>
      </c>
      <c r="C61" s="70">
        <v>26</v>
      </c>
      <c r="D61" s="70">
        <v>2</v>
      </c>
      <c r="E61" s="70">
        <v>2029</v>
      </c>
      <c r="F61" s="70" t="s">
        <v>1564</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1571</v>
      </c>
      <c r="B62" s="70">
        <v>27</v>
      </c>
      <c r="C62" s="70">
        <v>27</v>
      </c>
      <c r="D62" s="70">
        <v>2</v>
      </c>
      <c r="E62" s="70">
        <v>2030</v>
      </c>
      <c r="F62" s="70" t="s">
        <v>1565</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1638</v>
      </c>
      <c r="AE4" s="1058" t="s">
        <v>1638</v>
      </c>
      <c r="AF4" s="1058" t="s">
        <v>1638</v>
      </c>
      <c r="AG4" s="1058" t="s">
        <v>1638</v>
      </c>
      <c r="AH4" s="1058" t="s">
        <v>1638</v>
      </c>
      <c r="AI4" s="1058" t="s">
        <v>1638</v>
      </c>
      <c r="AJ4" s="1058" t="s">
        <v>1638</v>
      </c>
      <c r="AK4" s="1058" t="s">
        <v>1638</v>
      </c>
      <c r="AL4" s="1058" t="s">
        <v>1638</v>
      </c>
      <c r="AM4" s="1058" t="s">
        <v>1638</v>
      </c>
      <c r="AN4" s="1058" t="s">
        <v>1638</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1572</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1660</v>
      </c>
      <c r="B10" s="70">
        <v>2</v>
      </c>
      <c r="C10" s="70">
        <v>18</v>
      </c>
      <c r="D10" s="70">
        <v>2</v>
      </c>
      <c r="E10" s="70">
        <v>2024</v>
      </c>
      <c r="F10" s="70" t="s">
        <v>1554</v>
      </c>
      <c r="G10" s="1073" t="s">
        <v>1657</v>
      </c>
      <c r="H10" s="70" t="s">
        <v>1658</v>
      </c>
      <c r="I10" s="1066"/>
      <c r="J10" s="73">
        <v>254147</v>
      </c>
      <c r="K10" s="71">
        <v>302625623</v>
      </c>
      <c r="L10" s="71">
        <v>527772</v>
      </c>
      <c r="M10" s="71">
        <v>629029272</v>
      </c>
      <c r="N10" s="71">
        <v>330800</v>
      </c>
      <c r="O10" s="71">
        <v>841344988</v>
      </c>
      <c r="P10" s="71">
        <v>582</v>
      </c>
      <c r="Q10" s="71">
        <v>3464118</v>
      </c>
      <c r="R10" s="71">
        <v>0</v>
      </c>
      <c r="S10" s="71">
        <v>0</v>
      </c>
      <c r="T10" s="71">
        <v>0</v>
      </c>
      <c r="U10" s="71">
        <v>0</v>
      </c>
      <c r="V10" s="71">
        <v>0</v>
      </c>
      <c r="W10" s="71">
        <v>0</v>
      </c>
      <c r="X10" s="71">
        <v>0</v>
      </c>
      <c r="Y10" s="71">
        <v>0</v>
      </c>
      <c r="Z10" s="71">
        <v>1776464001.0000002</v>
      </c>
      <c r="AA10" s="71">
        <v>452059411</v>
      </c>
      <c r="AB10" s="71">
        <v>2311075917</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2354</v>
      </c>
      <c r="B11" s="70">
        <v>3</v>
      </c>
      <c r="C11" s="70">
        <v>18</v>
      </c>
      <c r="D11" s="70">
        <v>3</v>
      </c>
      <c r="E11" s="70">
        <v>2024</v>
      </c>
      <c r="F11" s="70" t="s">
        <v>1554</v>
      </c>
      <c r="G11" s="1073" t="s">
        <v>2351</v>
      </c>
      <c r="H11" s="70" t="s">
        <v>2352</v>
      </c>
      <c r="I11" s="1066"/>
      <c r="J11" s="73">
        <v>35473</v>
      </c>
      <c r="K11" s="71">
        <v>47423497.000000007</v>
      </c>
      <c r="L11" s="71">
        <v>28506</v>
      </c>
      <c r="M11" s="71">
        <v>38019563.999999993</v>
      </c>
      <c r="N11" s="71">
        <v>31200</v>
      </c>
      <c r="O11" s="71">
        <v>64973659</v>
      </c>
      <c r="P11" s="71">
        <v>127</v>
      </c>
      <c r="Q11" s="71">
        <v>720525</v>
      </c>
      <c r="R11" s="71">
        <v>0</v>
      </c>
      <c r="S11" s="71">
        <v>0</v>
      </c>
      <c r="T11" s="71">
        <v>0</v>
      </c>
      <c r="U11" s="71">
        <v>0</v>
      </c>
      <c r="V11" s="71">
        <v>0</v>
      </c>
      <c r="W11" s="71">
        <v>0</v>
      </c>
      <c r="X11" s="71">
        <v>0</v>
      </c>
      <c r="Y11" s="71">
        <v>0</v>
      </c>
      <c r="Z11" s="71">
        <v>151137245</v>
      </c>
      <c r="AA11" s="71">
        <v>84489153</v>
      </c>
      <c r="AB11" s="71">
        <v>584678155</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2350</v>
      </c>
      <c r="B12" s="70">
        <v>4</v>
      </c>
      <c r="C12" s="70">
        <v>18</v>
      </c>
      <c r="D12" s="70">
        <v>4</v>
      </c>
      <c r="E12" s="70">
        <v>2024</v>
      </c>
      <c r="F12" s="70" t="s">
        <v>1554</v>
      </c>
      <c r="G12" s="1073" t="s">
        <v>2347</v>
      </c>
      <c r="H12" s="70" t="s">
        <v>2348</v>
      </c>
      <c r="I12" s="1066"/>
      <c r="J12" s="73">
        <v>20406</v>
      </c>
      <c r="K12" s="71">
        <v>24168777</v>
      </c>
      <c r="L12" s="71">
        <v>53463</v>
      </c>
      <c r="M12" s="71">
        <v>63482351</v>
      </c>
      <c r="N12" s="71">
        <v>84800</v>
      </c>
      <c r="O12" s="71">
        <v>238542676</v>
      </c>
      <c r="P12" s="71">
        <v>0</v>
      </c>
      <c r="Q12" s="71">
        <v>0</v>
      </c>
      <c r="R12" s="71">
        <v>0</v>
      </c>
      <c r="S12" s="71">
        <v>0</v>
      </c>
      <c r="T12" s="71">
        <v>0</v>
      </c>
      <c r="U12" s="71">
        <v>0</v>
      </c>
      <c r="V12" s="71">
        <v>0</v>
      </c>
      <c r="W12" s="71">
        <v>0</v>
      </c>
      <c r="X12" s="71">
        <v>0</v>
      </c>
      <c r="Y12" s="71">
        <v>0</v>
      </c>
      <c r="Z12" s="71">
        <v>326193804</v>
      </c>
      <c r="AA12" s="71">
        <v>15064305</v>
      </c>
      <c r="AB12" s="71">
        <v>130277095.99999999</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1656</v>
      </c>
      <c r="B13" s="70">
        <v>5</v>
      </c>
      <c r="C13" s="70">
        <v>18</v>
      </c>
      <c r="D13" s="70">
        <v>5</v>
      </c>
      <c r="E13" s="70">
        <v>2024</v>
      </c>
      <c r="F13" s="70" t="s">
        <v>1554</v>
      </c>
      <c r="G13" s="1073" t="s">
        <v>1653</v>
      </c>
      <c r="H13" s="70" t="s">
        <v>1654</v>
      </c>
      <c r="I13" s="1066"/>
      <c r="J13" s="73">
        <v>431720</v>
      </c>
      <c r="K13" s="71">
        <v>561007246</v>
      </c>
      <c r="L13" s="71">
        <v>49347</v>
      </c>
      <c r="M13" s="71">
        <v>63912675</v>
      </c>
      <c r="N13" s="71">
        <v>32500</v>
      </c>
      <c r="O13" s="71">
        <v>61026100</v>
      </c>
      <c r="P13" s="71">
        <v>0</v>
      </c>
      <c r="Q13" s="71">
        <v>0</v>
      </c>
      <c r="R13" s="71">
        <v>0</v>
      </c>
      <c r="S13" s="71">
        <v>0</v>
      </c>
      <c r="T13" s="71">
        <v>0</v>
      </c>
      <c r="U13" s="71">
        <v>0</v>
      </c>
      <c r="V13" s="71">
        <v>0</v>
      </c>
      <c r="W13" s="71">
        <v>0</v>
      </c>
      <c r="X13" s="71">
        <v>0</v>
      </c>
      <c r="Y13" s="71">
        <v>0</v>
      </c>
      <c r="Z13" s="71">
        <v>685946021.00000012</v>
      </c>
      <c r="AA13" s="71">
        <v>1136538205</v>
      </c>
      <c r="AB13" s="71">
        <v>6401331010</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2370</v>
      </c>
      <c r="B14" s="70">
        <v>6</v>
      </c>
      <c r="C14" s="70">
        <v>18</v>
      </c>
      <c r="D14" s="70">
        <v>6</v>
      </c>
      <c r="E14" s="70">
        <v>2024</v>
      </c>
      <c r="F14" s="70" t="s">
        <v>1554</v>
      </c>
      <c r="G14" s="1073" t="s">
        <v>2367</v>
      </c>
      <c r="H14" s="70" t="s">
        <v>2368</v>
      </c>
      <c r="I14" s="1066"/>
      <c r="J14" s="73">
        <v>57509</v>
      </c>
      <c r="K14" s="71">
        <v>75428377</v>
      </c>
      <c r="L14" s="71">
        <v>90833</v>
      </c>
      <c r="M14" s="71">
        <v>118936088</v>
      </c>
      <c r="N14" s="71">
        <v>77500</v>
      </c>
      <c r="O14" s="71">
        <v>173520422</v>
      </c>
      <c r="P14" s="71">
        <v>0</v>
      </c>
      <c r="Q14" s="71">
        <v>0</v>
      </c>
      <c r="R14" s="71">
        <v>0</v>
      </c>
      <c r="S14" s="71">
        <v>0</v>
      </c>
      <c r="T14" s="71">
        <v>0</v>
      </c>
      <c r="U14" s="71">
        <v>0</v>
      </c>
      <c r="V14" s="71">
        <v>0</v>
      </c>
      <c r="W14" s="71">
        <v>0</v>
      </c>
      <c r="X14" s="71">
        <v>0</v>
      </c>
      <c r="Y14" s="71">
        <v>0</v>
      </c>
      <c r="Z14" s="71">
        <v>367884887</v>
      </c>
      <c r="AA14" s="71">
        <v>142943916</v>
      </c>
      <c r="AB14" s="71">
        <v>578883619</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2362</v>
      </c>
      <c r="B15" s="70">
        <v>7</v>
      </c>
      <c r="C15" s="70">
        <v>18</v>
      </c>
      <c r="D15" s="70">
        <v>7</v>
      </c>
      <c r="E15" s="70">
        <v>2024</v>
      </c>
      <c r="F15" s="70" t="s">
        <v>1554</v>
      </c>
      <c r="G15" s="1073" t="s">
        <v>2359</v>
      </c>
      <c r="H15" s="70" t="s">
        <v>2360</v>
      </c>
      <c r="I15" s="1066"/>
      <c r="J15" s="73">
        <v>45438</v>
      </c>
      <c r="K15" s="71">
        <v>59604067</v>
      </c>
      <c r="L15" s="71">
        <v>5858</v>
      </c>
      <c r="M15" s="71">
        <v>7668814.9999999991</v>
      </c>
      <c r="N15" s="71">
        <v>700</v>
      </c>
      <c r="O15" s="71">
        <v>1782402</v>
      </c>
      <c r="P15" s="71">
        <v>0</v>
      </c>
      <c r="Q15" s="71">
        <v>0</v>
      </c>
      <c r="R15" s="71">
        <v>0</v>
      </c>
      <c r="S15" s="71">
        <v>0</v>
      </c>
      <c r="T15" s="71">
        <v>0</v>
      </c>
      <c r="U15" s="71">
        <v>0</v>
      </c>
      <c r="V15" s="71">
        <v>0</v>
      </c>
      <c r="W15" s="71">
        <v>0</v>
      </c>
      <c r="X15" s="71">
        <v>0</v>
      </c>
      <c r="Y15" s="71">
        <v>0</v>
      </c>
      <c r="Z15" s="71">
        <v>69055284</v>
      </c>
      <c r="AA15" s="71">
        <v>117729148</v>
      </c>
      <c r="AB15" s="71">
        <v>600873350</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2358</v>
      </c>
      <c r="B16" s="70">
        <v>8</v>
      </c>
      <c r="C16" s="70">
        <v>18</v>
      </c>
      <c r="D16" s="70">
        <v>8</v>
      </c>
      <c r="E16" s="70">
        <v>2024</v>
      </c>
      <c r="F16" s="70" t="s">
        <v>1554</v>
      </c>
      <c r="G16" s="1073" t="s">
        <v>2355</v>
      </c>
      <c r="H16" s="70" t="s">
        <v>2356</v>
      </c>
      <c r="I16" s="1066"/>
      <c r="J16" s="73">
        <v>10210</v>
      </c>
      <c r="K16" s="71">
        <v>13539936</v>
      </c>
      <c r="L16" s="71">
        <v>12104</v>
      </c>
      <c r="M16" s="71">
        <v>16025021.000000002</v>
      </c>
      <c r="N16" s="71">
        <v>15600</v>
      </c>
      <c r="O16" s="71">
        <v>29616100</v>
      </c>
      <c r="P16" s="71">
        <v>1709</v>
      </c>
      <c r="Q16" s="71">
        <v>9726839</v>
      </c>
      <c r="R16" s="71">
        <v>0</v>
      </c>
      <c r="S16" s="71">
        <v>0</v>
      </c>
      <c r="T16" s="71">
        <v>0</v>
      </c>
      <c r="U16" s="71">
        <v>0</v>
      </c>
      <c r="V16" s="71">
        <v>0</v>
      </c>
      <c r="W16" s="71">
        <v>0</v>
      </c>
      <c r="X16" s="71">
        <v>0</v>
      </c>
      <c r="Y16" s="71">
        <v>0</v>
      </c>
      <c r="Z16" s="71">
        <v>68907896</v>
      </c>
      <c r="AA16" s="71">
        <v>27675411</v>
      </c>
      <c r="AB16" s="71">
        <v>122656415.99999999</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2386</v>
      </c>
      <c r="B17" s="70">
        <v>9</v>
      </c>
      <c r="C17" s="70">
        <v>18</v>
      </c>
      <c r="D17" s="70">
        <v>9</v>
      </c>
      <c r="E17" s="70">
        <v>2024</v>
      </c>
      <c r="F17" s="70" t="s">
        <v>1554</v>
      </c>
      <c r="G17" s="1073" t="s">
        <v>2383</v>
      </c>
      <c r="H17" s="70" t="s">
        <v>2384</v>
      </c>
      <c r="I17" s="1066"/>
      <c r="J17" s="73">
        <v>330810</v>
      </c>
      <c r="K17" s="71">
        <v>423726787</v>
      </c>
      <c r="L17" s="71">
        <v>702703</v>
      </c>
      <c r="M17" s="71">
        <v>898917133.99999988</v>
      </c>
      <c r="N17" s="71">
        <v>153300</v>
      </c>
      <c r="O17" s="71">
        <v>421226203</v>
      </c>
      <c r="P17" s="71">
        <v>2751</v>
      </c>
      <c r="Q17" s="71">
        <v>11072145</v>
      </c>
      <c r="R17" s="71">
        <v>0</v>
      </c>
      <c r="S17" s="71">
        <v>0</v>
      </c>
      <c r="T17" s="71">
        <v>0</v>
      </c>
      <c r="U17" s="71">
        <v>0</v>
      </c>
      <c r="V17" s="71">
        <v>0</v>
      </c>
      <c r="W17" s="71">
        <v>0</v>
      </c>
      <c r="X17" s="71">
        <v>0</v>
      </c>
      <c r="Y17" s="71">
        <v>0</v>
      </c>
      <c r="Z17" s="71">
        <v>1754942268.9999998</v>
      </c>
      <c r="AA17" s="71">
        <v>948565166</v>
      </c>
      <c r="AB17" s="71">
        <v>4223767792.0000005</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2394</v>
      </c>
      <c r="B18" s="70">
        <v>10</v>
      </c>
      <c r="C18" s="70">
        <v>18</v>
      </c>
      <c r="D18" s="70">
        <v>10</v>
      </c>
      <c r="E18" s="70">
        <v>2024</v>
      </c>
      <c r="F18" s="70" t="s">
        <v>1554</v>
      </c>
      <c r="G18" s="1073" t="s">
        <v>2391</v>
      </c>
      <c r="H18" s="70" t="s">
        <v>2392</v>
      </c>
      <c r="I18" s="1066"/>
      <c r="J18" s="73">
        <v>239290</v>
      </c>
      <c r="K18" s="71">
        <v>319013970</v>
      </c>
      <c r="L18" s="71">
        <v>263564</v>
      </c>
      <c r="M18" s="71">
        <v>350542257</v>
      </c>
      <c r="N18" s="71">
        <v>6900</v>
      </c>
      <c r="O18" s="71">
        <v>13664750</v>
      </c>
      <c r="P18" s="71">
        <v>0</v>
      </c>
      <c r="Q18" s="71">
        <v>0</v>
      </c>
      <c r="R18" s="71">
        <v>0</v>
      </c>
      <c r="S18" s="71">
        <v>0</v>
      </c>
      <c r="T18" s="71">
        <v>0</v>
      </c>
      <c r="U18" s="71">
        <v>0</v>
      </c>
      <c r="V18" s="71">
        <v>0</v>
      </c>
      <c r="W18" s="71">
        <v>0</v>
      </c>
      <c r="X18" s="71">
        <v>0</v>
      </c>
      <c r="Y18" s="71">
        <v>0</v>
      </c>
      <c r="Z18" s="71">
        <v>683220977.00000012</v>
      </c>
      <c r="AA18" s="71">
        <v>580485509</v>
      </c>
      <c r="AB18" s="71">
        <v>3138369521</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1680</v>
      </c>
      <c r="B19" s="70">
        <v>11</v>
      </c>
      <c r="C19" s="70">
        <v>18</v>
      </c>
      <c r="D19" s="70">
        <v>11</v>
      </c>
      <c r="E19" s="70">
        <v>2024</v>
      </c>
      <c r="F19" s="70" t="s">
        <v>1554</v>
      </c>
      <c r="G19" s="1073" t="s">
        <v>1677</v>
      </c>
      <c r="H19" s="70" t="s">
        <v>1678</v>
      </c>
      <c r="I19" s="1066"/>
      <c r="J19" s="73">
        <v>201659</v>
      </c>
      <c r="K19" s="71">
        <v>268906916</v>
      </c>
      <c r="L19" s="71">
        <v>129420.99999999999</v>
      </c>
      <c r="M19" s="71">
        <v>172081250</v>
      </c>
      <c r="N19" s="71">
        <v>1300</v>
      </c>
      <c r="O19" s="71">
        <v>2210721</v>
      </c>
      <c r="P19" s="71">
        <v>0</v>
      </c>
      <c r="Q19" s="71">
        <v>0</v>
      </c>
      <c r="R19" s="71">
        <v>0</v>
      </c>
      <c r="S19" s="71">
        <v>0</v>
      </c>
      <c r="T19" s="71">
        <v>0</v>
      </c>
      <c r="U19" s="71">
        <v>0</v>
      </c>
      <c r="V19" s="71">
        <v>0</v>
      </c>
      <c r="W19" s="71">
        <v>0</v>
      </c>
      <c r="X19" s="71">
        <v>0</v>
      </c>
      <c r="Y19" s="71">
        <v>0</v>
      </c>
      <c r="Z19" s="71">
        <v>443198887</v>
      </c>
      <c r="AA19" s="71">
        <v>461395993</v>
      </c>
      <c r="AB19" s="71">
        <v>2173299169</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2374</v>
      </c>
      <c r="B20" s="70">
        <v>12</v>
      </c>
      <c r="C20" s="70">
        <v>18</v>
      </c>
      <c r="D20" s="70">
        <v>12</v>
      </c>
      <c r="E20" s="70">
        <v>2024</v>
      </c>
      <c r="F20" s="70" t="s">
        <v>1554</v>
      </c>
      <c r="G20" s="1073" t="s">
        <v>2371</v>
      </c>
      <c r="H20" s="70" t="s">
        <v>2372</v>
      </c>
      <c r="I20" s="1066"/>
      <c r="J20" s="73">
        <v>389127</v>
      </c>
      <c r="K20" s="71">
        <v>467318223</v>
      </c>
      <c r="L20" s="71">
        <v>1089951</v>
      </c>
      <c r="M20" s="71">
        <v>1311130950.9999998</v>
      </c>
      <c r="N20" s="71">
        <v>615800</v>
      </c>
      <c r="O20" s="71">
        <v>1501653257</v>
      </c>
      <c r="P20" s="71">
        <v>80</v>
      </c>
      <c r="Q20" s="71">
        <v>525524</v>
      </c>
      <c r="R20" s="71">
        <v>0</v>
      </c>
      <c r="S20" s="71">
        <v>0</v>
      </c>
      <c r="T20" s="71">
        <v>0</v>
      </c>
      <c r="U20" s="71">
        <v>0</v>
      </c>
      <c r="V20" s="71">
        <v>0</v>
      </c>
      <c r="W20" s="71">
        <v>0</v>
      </c>
      <c r="X20" s="71">
        <v>0</v>
      </c>
      <c r="Y20" s="71">
        <v>0</v>
      </c>
      <c r="Z20" s="71">
        <v>3280627955</v>
      </c>
      <c r="AA20" s="71">
        <v>1048713357.0000001</v>
      </c>
      <c r="AB20" s="71">
        <v>4542440268</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2382</v>
      </c>
      <c r="B21" s="70">
        <v>13</v>
      </c>
      <c r="C21" s="70">
        <v>18</v>
      </c>
      <c r="D21" s="70">
        <v>13</v>
      </c>
      <c r="E21" s="70">
        <v>2024</v>
      </c>
      <c r="F21" s="70" t="s">
        <v>1554</v>
      </c>
      <c r="G21" s="1073" t="s">
        <v>2379</v>
      </c>
      <c r="H21" s="70" t="s">
        <v>2380</v>
      </c>
      <c r="I21" s="1066"/>
      <c r="J21" s="73">
        <v>145645</v>
      </c>
      <c r="K21" s="71">
        <v>179736414</v>
      </c>
      <c r="L21" s="71">
        <v>391940</v>
      </c>
      <c r="M21" s="71">
        <v>483782010</v>
      </c>
      <c r="N21" s="71">
        <v>258500</v>
      </c>
      <c r="O21" s="71">
        <v>661056447.99999988</v>
      </c>
      <c r="P21" s="71">
        <v>349</v>
      </c>
      <c r="Q21" s="71">
        <v>2078444.0000000002</v>
      </c>
      <c r="R21" s="71">
        <v>0</v>
      </c>
      <c r="S21" s="71">
        <v>0</v>
      </c>
      <c r="T21" s="71">
        <v>0</v>
      </c>
      <c r="U21" s="71">
        <v>0</v>
      </c>
      <c r="V21" s="71">
        <v>0</v>
      </c>
      <c r="W21" s="71">
        <v>0</v>
      </c>
      <c r="X21" s="71">
        <v>0</v>
      </c>
      <c r="Y21" s="71">
        <v>0</v>
      </c>
      <c r="Z21" s="71">
        <v>1326653315.9999998</v>
      </c>
      <c r="AA21" s="71">
        <v>52645252</v>
      </c>
      <c r="AB21" s="71">
        <v>817050844.00000012</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1558</v>
      </c>
      <c r="B22" s="70">
        <v>14</v>
      </c>
      <c r="C22" s="70">
        <v>18</v>
      </c>
      <c r="D22" s="70">
        <v>14</v>
      </c>
      <c r="E22" s="70">
        <v>2024</v>
      </c>
      <c r="F22" s="70" t="s">
        <v>1554</v>
      </c>
      <c r="G22" s="1073" t="s">
        <v>1555</v>
      </c>
      <c r="H22" s="70" t="s">
        <v>1556</v>
      </c>
      <c r="I22" s="1066"/>
      <c r="J22" s="73">
        <v>3102053</v>
      </c>
      <c r="K22" s="71">
        <v>3882666221</v>
      </c>
      <c r="L22" s="71">
        <v>459525</v>
      </c>
      <c r="M22" s="71">
        <v>573679661</v>
      </c>
      <c r="N22" s="71">
        <v>755000</v>
      </c>
      <c r="O22" s="71">
        <v>1997049173</v>
      </c>
      <c r="P22" s="71">
        <v>3362</v>
      </c>
      <c r="Q22" s="71">
        <v>20757892</v>
      </c>
      <c r="R22" s="71">
        <v>0</v>
      </c>
      <c r="S22" s="71">
        <v>0</v>
      </c>
      <c r="T22" s="71">
        <v>0</v>
      </c>
      <c r="U22" s="71">
        <v>0</v>
      </c>
      <c r="V22" s="71">
        <v>0</v>
      </c>
      <c r="W22" s="71">
        <v>0</v>
      </c>
      <c r="X22" s="71">
        <v>0</v>
      </c>
      <c r="Y22" s="71">
        <v>0</v>
      </c>
      <c r="Z22" s="71">
        <v>6474152946.999999</v>
      </c>
      <c r="AA22" s="71">
        <v>10431816564</v>
      </c>
      <c r="AB22" s="71">
        <v>64724846939</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1672</v>
      </c>
      <c r="B23" s="70">
        <v>15</v>
      </c>
      <c r="C23" s="70">
        <v>18</v>
      </c>
      <c r="D23" s="70">
        <v>15</v>
      </c>
      <c r="E23" s="70">
        <v>2024</v>
      </c>
      <c r="F23" s="70" t="s">
        <v>1554</v>
      </c>
      <c r="G23" s="1073" t="s">
        <v>1669</v>
      </c>
      <c r="H23" s="70" t="s">
        <v>1670</v>
      </c>
      <c r="I23" s="1066"/>
      <c r="J23" s="73">
        <v>98296</v>
      </c>
      <c r="K23" s="71">
        <v>128565388.99999999</v>
      </c>
      <c r="L23" s="71">
        <v>52998</v>
      </c>
      <c r="M23" s="71">
        <v>69232516</v>
      </c>
      <c r="N23" s="71">
        <v>1800</v>
      </c>
      <c r="O23" s="71">
        <v>3422363</v>
      </c>
      <c r="P23" s="71">
        <v>0</v>
      </c>
      <c r="Q23" s="71">
        <v>0</v>
      </c>
      <c r="R23" s="71">
        <v>0</v>
      </c>
      <c r="S23" s="71">
        <v>0</v>
      </c>
      <c r="T23" s="71">
        <v>0</v>
      </c>
      <c r="U23" s="71">
        <v>0</v>
      </c>
      <c r="V23" s="71">
        <v>0</v>
      </c>
      <c r="W23" s="71">
        <v>0</v>
      </c>
      <c r="X23" s="71">
        <v>0</v>
      </c>
      <c r="Y23" s="71">
        <v>0</v>
      </c>
      <c r="Z23" s="71">
        <v>201220267.99999997</v>
      </c>
      <c r="AA23" s="71">
        <v>288753934</v>
      </c>
      <c r="AB23" s="71">
        <v>1904340113</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1652</v>
      </c>
      <c r="B24" s="70">
        <v>16</v>
      </c>
      <c r="C24" s="70">
        <v>18</v>
      </c>
      <c r="D24" s="70">
        <v>16</v>
      </c>
      <c r="E24" s="70">
        <v>2024</v>
      </c>
      <c r="F24" s="70" t="s">
        <v>1554</v>
      </c>
      <c r="G24" s="1073" t="s">
        <v>1649</v>
      </c>
      <c r="H24" s="70" t="s">
        <v>1650</v>
      </c>
      <c r="I24" s="1066"/>
      <c r="J24" s="73">
        <v>200906</v>
      </c>
      <c r="K24" s="71">
        <v>263005362.00000006</v>
      </c>
      <c r="L24" s="71">
        <v>63822</v>
      </c>
      <c r="M24" s="71">
        <v>83260941</v>
      </c>
      <c r="N24" s="71">
        <v>7400</v>
      </c>
      <c r="O24" s="71">
        <v>15175183</v>
      </c>
      <c r="P24" s="71">
        <v>0</v>
      </c>
      <c r="Q24" s="71">
        <v>0</v>
      </c>
      <c r="R24" s="71">
        <v>0</v>
      </c>
      <c r="S24" s="71">
        <v>0</v>
      </c>
      <c r="T24" s="71">
        <v>0</v>
      </c>
      <c r="U24" s="71">
        <v>0</v>
      </c>
      <c r="V24" s="71">
        <v>0</v>
      </c>
      <c r="W24" s="71">
        <v>0</v>
      </c>
      <c r="X24" s="71">
        <v>0</v>
      </c>
      <c r="Y24" s="71">
        <v>0</v>
      </c>
      <c r="Z24" s="71">
        <v>361441486.00000006</v>
      </c>
      <c r="AA24" s="71">
        <v>516099194.99999994</v>
      </c>
      <c r="AB24" s="71">
        <v>2629024772</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1668</v>
      </c>
      <c r="B25" s="70">
        <v>17</v>
      </c>
      <c r="C25" s="70">
        <v>18</v>
      </c>
      <c r="D25" s="70">
        <v>17</v>
      </c>
      <c r="E25" s="70">
        <v>2024</v>
      </c>
      <c r="F25" s="70" t="s">
        <v>1554</v>
      </c>
      <c r="G25" s="1073" t="s">
        <v>1665</v>
      </c>
      <c r="H25" s="70" t="s">
        <v>1666</v>
      </c>
      <c r="I25" s="1066"/>
      <c r="J25" s="73">
        <v>118643</v>
      </c>
      <c r="K25" s="71">
        <v>159341941</v>
      </c>
      <c r="L25" s="71">
        <v>68322</v>
      </c>
      <c r="M25" s="71">
        <v>91529239</v>
      </c>
      <c r="N25" s="71">
        <v>0</v>
      </c>
      <c r="O25" s="71">
        <v>0</v>
      </c>
      <c r="P25" s="71">
        <v>0</v>
      </c>
      <c r="Q25" s="71">
        <v>0</v>
      </c>
      <c r="R25" s="71">
        <v>0</v>
      </c>
      <c r="S25" s="71">
        <v>0</v>
      </c>
      <c r="T25" s="71">
        <v>0</v>
      </c>
      <c r="U25" s="71">
        <v>0</v>
      </c>
      <c r="V25" s="71">
        <v>0</v>
      </c>
      <c r="W25" s="71">
        <v>0</v>
      </c>
      <c r="X25" s="71">
        <v>0</v>
      </c>
      <c r="Y25" s="71">
        <v>0</v>
      </c>
      <c r="Z25" s="71">
        <v>250871180</v>
      </c>
      <c r="AA25" s="71">
        <v>263662832.99999997</v>
      </c>
      <c r="AB25" s="71">
        <v>1394015619</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2390</v>
      </c>
      <c r="B26" s="70">
        <v>18</v>
      </c>
      <c r="C26" s="70">
        <v>18</v>
      </c>
      <c r="D26" s="70">
        <v>18</v>
      </c>
      <c r="E26" s="70">
        <v>2024</v>
      </c>
      <c r="F26" s="70" t="s">
        <v>1554</v>
      </c>
      <c r="G26" s="1073" t="s">
        <v>2387</v>
      </c>
      <c r="H26" s="70" t="s">
        <v>2388</v>
      </c>
      <c r="I26" s="1066"/>
      <c r="J26" s="73">
        <v>178478</v>
      </c>
      <c r="K26" s="71">
        <v>232689564.00000003</v>
      </c>
      <c r="L26" s="71">
        <v>64379.000000000007</v>
      </c>
      <c r="M26" s="71">
        <v>83688537</v>
      </c>
      <c r="N26" s="71">
        <v>8800</v>
      </c>
      <c r="O26" s="71">
        <v>18022500</v>
      </c>
      <c r="P26" s="71">
        <v>0</v>
      </c>
      <c r="Q26" s="71">
        <v>0</v>
      </c>
      <c r="R26" s="71">
        <v>0</v>
      </c>
      <c r="S26" s="71">
        <v>0</v>
      </c>
      <c r="T26" s="71">
        <v>0</v>
      </c>
      <c r="U26" s="71">
        <v>0</v>
      </c>
      <c r="V26" s="71">
        <v>0</v>
      </c>
      <c r="W26" s="71">
        <v>0</v>
      </c>
      <c r="X26" s="71">
        <v>0</v>
      </c>
      <c r="Y26" s="71">
        <v>0</v>
      </c>
      <c r="Z26" s="71">
        <v>334400600.99999994</v>
      </c>
      <c r="AA26" s="71">
        <v>486773584</v>
      </c>
      <c r="AB26" s="71">
        <v>2631233041</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2378</v>
      </c>
      <c r="B27" s="70">
        <v>19</v>
      </c>
      <c r="C27" s="70">
        <v>18</v>
      </c>
      <c r="D27" s="70">
        <v>19</v>
      </c>
      <c r="E27" s="70">
        <v>2024</v>
      </c>
      <c r="F27" s="70" t="s">
        <v>1554</v>
      </c>
      <c r="G27" s="1073" t="s">
        <v>2375</v>
      </c>
      <c r="H27" s="70" t="s">
        <v>2376</v>
      </c>
      <c r="I27" s="1066"/>
      <c r="J27" s="73">
        <v>240983</v>
      </c>
      <c r="K27" s="71">
        <v>298457086</v>
      </c>
      <c r="L27" s="71">
        <v>702132</v>
      </c>
      <c r="M27" s="71">
        <v>869332487</v>
      </c>
      <c r="N27" s="71">
        <v>614200</v>
      </c>
      <c r="O27" s="71">
        <v>1709683919</v>
      </c>
      <c r="P27" s="71">
        <v>2055</v>
      </c>
      <c r="Q27" s="71">
        <v>12187360</v>
      </c>
      <c r="R27" s="71">
        <v>0</v>
      </c>
      <c r="S27" s="71">
        <v>0</v>
      </c>
      <c r="T27" s="71">
        <v>0</v>
      </c>
      <c r="U27" s="71">
        <v>0</v>
      </c>
      <c r="V27" s="71">
        <v>0</v>
      </c>
      <c r="W27" s="71">
        <v>0</v>
      </c>
      <c r="X27" s="71">
        <v>0</v>
      </c>
      <c r="Y27" s="71">
        <v>0</v>
      </c>
      <c r="Z27" s="71">
        <v>2889660852</v>
      </c>
      <c r="AA27" s="71">
        <v>386960661</v>
      </c>
      <c r="AB27" s="71">
        <v>2165141547</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1648</v>
      </c>
      <c r="B28" s="70">
        <v>20</v>
      </c>
      <c r="C28" s="70">
        <v>18</v>
      </c>
      <c r="D28" s="70">
        <v>20</v>
      </c>
      <c r="E28" s="70">
        <v>2024</v>
      </c>
      <c r="F28" s="70" t="s">
        <v>1554</v>
      </c>
      <c r="G28" s="1073" t="s">
        <v>1645</v>
      </c>
      <c r="H28" s="70" t="s">
        <v>1646</v>
      </c>
      <c r="I28" s="1066"/>
      <c r="J28" s="73">
        <v>467066</v>
      </c>
      <c r="K28" s="71">
        <v>551030135</v>
      </c>
      <c r="L28" s="71">
        <v>733763</v>
      </c>
      <c r="M28" s="71">
        <v>866373516</v>
      </c>
      <c r="N28" s="71">
        <v>295000</v>
      </c>
      <c r="O28" s="71">
        <v>758059427</v>
      </c>
      <c r="P28" s="71">
        <v>1211</v>
      </c>
      <c r="Q28" s="71">
        <v>7213407</v>
      </c>
      <c r="R28" s="71">
        <v>0</v>
      </c>
      <c r="S28" s="71">
        <v>0</v>
      </c>
      <c r="T28" s="71">
        <v>0</v>
      </c>
      <c r="U28" s="71">
        <v>0</v>
      </c>
      <c r="V28" s="71">
        <v>0</v>
      </c>
      <c r="W28" s="71">
        <v>0</v>
      </c>
      <c r="X28" s="71">
        <v>0</v>
      </c>
      <c r="Y28" s="71">
        <v>0</v>
      </c>
      <c r="Z28" s="71">
        <v>2182676485.0000005</v>
      </c>
      <c r="AA28" s="71">
        <v>1005147022</v>
      </c>
      <c r="AB28" s="71">
        <v>4697678022</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1644</v>
      </c>
      <c r="B29" s="70">
        <v>21</v>
      </c>
      <c r="C29" s="70">
        <v>18</v>
      </c>
      <c r="D29" s="70">
        <v>21</v>
      </c>
      <c r="E29" s="70">
        <v>2024</v>
      </c>
      <c r="F29" s="70" t="s">
        <v>1554</v>
      </c>
      <c r="G29" s="1073" t="s">
        <v>1641</v>
      </c>
      <c r="H29" s="70" t="s">
        <v>1642</v>
      </c>
      <c r="I29" s="1066"/>
      <c r="J29" s="73">
        <v>404106</v>
      </c>
      <c r="K29" s="71">
        <v>467300758</v>
      </c>
      <c r="L29" s="71">
        <v>201525</v>
      </c>
      <c r="M29" s="71">
        <v>233456784.00000003</v>
      </c>
      <c r="N29" s="71">
        <v>266400</v>
      </c>
      <c r="O29" s="71">
        <v>683930515</v>
      </c>
      <c r="P29" s="71">
        <v>596</v>
      </c>
      <c r="Q29" s="71">
        <v>3611581</v>
      </c>
      <c r="R29" s="71">
        <v>0</v>
      </c>
      <c r="S29" s="71">
        <v>0</v>
      </c>
      <c r="T29" s="71">
        <v>0</v>
      </c>
      <c r="U29" s="71">
        <v>0</v>
      </c>
      <c r="V29" s="71">
        <v>0</v>
      </c>
      <c r="W29" s="71">
        <v>0</v>
      </c>
      <c r="X29" s="71">
        <v>0</v>
      </c>
      <c r="Y29" s="71">
        <v>0</v>
      </c>
      <c r="Z29" s="71">
        <v>1388299638</v>
      </c>
      <c r="AA29" s="71">
        <v>932336360</v>
      </c>
      <c r="AB29" s="71">
        <v>4330857470</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1676</v>
      </c>
      <c r="B30" s="70">
        <v>22</v>
      </c>
      <c r="C30" s="70">
        <v>18</v>
      </c>
      <c r="D30" s="70">
        <v>22</v>
      </c>
      <c r="E30" s="70">
        <v>2024</v>
      </c>
      <c r="F30" s="70" t="s">
        <v>1554</v>
      </c>
      <c r="G30" s="1073" t="s">
        <v>1673</v>
      </c>
      <c r="H30" s="70" t="s">
        <v>1674</v>
      </c>
      <c r="I30" s="1066"/>
      <c r="J30" s="73">
        <v>26822</v>
      </c>
      <c r="K30" s="71">
        <v>35563269.999999993</v>
      </c>
      <c r="L30" s="71">
        <v>114258</v>
      </c>
      <c r="M30" s="71">
        <v>151186344.00000003</v>
      </c>
      <c r="N30" s="71">
        <v>57000</v>
      </c>
      <c r="O30" s="71">
        <v>111855482.99999999</v>
      </c>
      <c r="P30" s="71">
        <v>379</v>
      </c>
      <c r="Q30" s="71">
        <v>1520902</v>
      </c>
      <c r="R30" s="71">
        <v>0</v>
      </c>
      <c r="S30" s="71">
        <v>0</v>
      </c>
      <c r="T30" s="71">
        <v>0</v>
      </c>
      <c r="U30" s="71">
        <v>0</v>
      </c>
      <c r="V30" s="71">
        <v>0</v>
      </c>
      <c r="W30" s="71">
        <v>0</v>
      </c>
      <c r="X30" s="71">
        <v>0</v>
      </c>
      <c r="Y30" s="71">
        <v>0</v>
      </c>
      <c r="Z30" s="71">
        <v>300125998.99999994</v>
      </c>
      <c r="AA30" s="71">
        <v>68788745</v>
      </c>
      <c r="AB30" s="71">
        <v>329492422</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2366</v>
      </c>
      <c r="B31" s="70">
        <v>23</v>
      </c>
      <c r="C31" s="70">
        <v>18</v>
      </c>
      <c r="D31" s="70">
        <v>23</v>
      </c>
      <c r="E31" s="70">
        <v>2024</v>
      </c>
      <c r="F31" s="70" t="s">
        <v>1554</v>
      </c>
      <c r="G31" s="1073" t="s">
        <v>2363</v>
      </c>
      <c r="H31" s="70" t="s">
        <v>2364</v>
      </c>
      <c r="I31" s="1066"/>
      <c r="J31" s="73">
        <v>133247</v>
      </c>
      <c r="K31" s="71">
        <v>157072378</v>
      </c>
      <c r="L31" s="71">
        <v>140274</v>
      </c>
      <c r="M31" s="71">
        <v>165612875</v>
      </c>
      <c r="N31" s="71">
        <v>284500</v>
      </c>
      <c r="O31" s="71">
        <v>760137112</v>
      </c>
      <c r="P31" s="71">
        <v>808</v>
      </c>
      <c r="Q31" s="71">
        <v>5256707</v>
      </c>
      <c r="R31" s="71">
        <v>0</v>
      </c>
      <c r="S31" s="71">
        <v>0</v>
      </c>
      <c r="T31" s="71">
        <v>0</v>
      </c>
      <c r="U31" s="71">
        <v>0</v>
      </c>
      <c r="V31" s="71">
        <v>0</v>
      </c>
      <c r="W31" s="71">
        <v>0</v>
      </c>
      <c r="X31" s="71">
        <v>0</v>
      </c>
      <c r="Y31" s="71">
        <v>0</v>
      </c>
      <c r="Z31" s="71">
        <v>1088079072</v>
      </c>
      <c r="AA31" s="71">
        <v>333528457</v>
      </c>
      <c r="AB31" s="71">
        <v>1368084295</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1928</v>
      </c>
      <c r="B32" s="70">
        <v>24</v>
      </c>
      <c r="C32" s="70">
        <v>18</v>
      </c>
      <c r="D32" s="70">
        <v>24</v>
      </c>
      <c r="E32" s="70">
        <v>2024</v>
      </c>
      <c r="F32" s="70" t="s">
        <v>1554</v>
      </c>
      <c r="G32" s="1073" t="s">
        <v>1907</v>
      </c>
      <c r="H32" s="70" t="s">
        <v>1908</v>
      </c>
      <c r="I32" s="1066"/>
      <c r="J32" s="73">
        <v>114622</v>
      </c>
      <c r="K32" s="71">
        <v>149182896</v>
      </c>
      <c r="L32" s="71">
        <v>39515</v>
      </c>
      <c r="M32" s="71">
        <v>51277762</v>
      </c>
      <c r="N32" s="71">
        <v>0</v>
      </c>
      <c r="O32" s="71">
        <v>0</v>
      </c>
      <c r="P32" s="71">
        <v>0</v>
      </c>
      <c r="Q32" s="71">
        <v>0</v>
      </c>
      <c r="R32" s="71">
        <v>0</v>
      </c>
      <c r="S32" s="71">
        <v>0</v>
      </c>
      <c r="T32" s="71">
        <v>0</v>
      </c>
      <c r="U32" s="71">
        <v>0</v>
      </c>
      <c r="V32" s="71">
        <v>0</v>
      </c>
      <c r="W32" s="71">
        <v>0</v>
      </c>
      <c r="X32" s="71">
        <v>0</v>
      </c>
      <c r="Y32" s="71">
        <v>0</v>
      </c>
      <c r="Z32" s="71">
        <v>200460658</v>
      </c>
      <c r="AA32" s="71">
        <v>325336973</v>
      </c>
      <c r="AB32" s="71">
        <v>2100923218.9999998</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1684</v>
      </c>
      <c r="B33" s="70">
        <v>25</v>
      </c>
      <c r="C33" s="70">
        <v>18</v>
      </c>
      <c r="D33" s="70">
        <v>25</v>
      </c>
      <c r="E33" s="70">
        <v>2024</v>
      </c>
      <c r="F33" s="70" t="s">
        <v>1554</v>
      </c>
      <c r="G33" s="1073" t="s">
        <v>1681</v>
      </c>
      <c r="H33" s="70" t="s">
        <v>1682</v>
      </c>
      <c r="I33" s="1066"/>
      <c r="J33" s="73">
        <v>196514</v>
      </c>
      <c r="K33" s="71">
        <v>257979900</v>
      </c>
      <c r="L33" s="71">
        <v>63299</v>
      </c>
      <c r="M33" s="71">
        <v>82869931</v>
      </c>
      <c r="N33" s="71">
        <v>0</v>
      </c>
      <c r="O33" s="71">
        <v>0</v>
      </c>
      <c r="P33" s="71">
        <v>0</v>
      </c>
      <c r="Q33" s="71">
        <v>0</v>
      </c>
      <c r="R33" s="71">
        <v>0</v>
      </c>
      <c r="S33" s="71">
        <v>0</v>
      </c>
      <c r="T33" s="71">
        <v>0</v>
      </c>
      <c r="U33" s="71">
        <v>0</v>
      </c>
      <c r="V33" s="71">
        <v>0</v>
      </c>
      <c r="W33" s="71">
        <v>0</v>
      </c>
      <c r="X33" s="71">
        <v>0</v>
      </c>
      <c r="Y33" s="71">
        <v>0</v>
      </c>
      <c r="Z33" s="71">
        <v>340849831</v>
      </c>
      <c r="AA33" s="71">
        <v>462094909</v>
      </c>
      <c r="AB33" s="71">
        <v>3890087641</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1664</v>
      </c>
      <c r="B34" s="70">
        <v>26</v>
      </c>
      <c r="C34" s="70">
        <v>18</v>
      </c>
      <c r="D34" s="70">
        <v>26</v>
      </c>
      <c r="E34" s="70">
        <v>2024</v>
      </c>
      <c r="F34" s="70" t="s">
        <v>1554</v>
      </c>
      <c r="G34" s="1073" t="s">
        <v>1661</v>
      </c>
      <c r="H34" s="70" t="s">
        <v>1662</v>
      </c>
      <c r="I34" s="1066"/>
      <c r="J34" s="73">
        <v>138860</v>
      </c>
      <c r="K34" s="71">
        <v>164543480.00000003</v>
      </c>
      <c r="L34" s="71">
        <v>183306</v>
      </c>
      <c r="M34" s="71">
        <v>217493349</v>
      </c>
      <c r="N34" s="71">
        <v>136500</v>
      </c>
      <c r="O34" s="71">
        <v>352572650</v>
      </c>
      <c r="P34" s="71">
        <v>456</v>
      </c>
      <c r="Q34" s="71">
        <v>2987924</v>
      </c>
      <c r="R34" s="71">
        <v>0</v>
      </c>
      <c r="S34" s="71">
        <v>0</v>
      </c>
      <c r="T34" s="71">
        <v>0</v>
      </c>
      <c r="U34" s="71">
        <v>0</v>
      </c>
      <c r="V34" s="71">
        <v>0</v>
      </c>
      <c r="W34" s="71">
        <v>0</v>
      </c>
      <c r="X34" s="71">
        <v>0</v>
      </c>
      <c r="Y34" s="71">
        <v>0</v>
      </c>
      <c r="Z34" s="71">
        <v>737597402.99999988</v>
      </c>
      <c r="AA34" s="71">
        <v>163195661</v>
      </c>
      <c r="AB34" s="71">
        <v>1353765900</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2346</v>
      </c>
      <c r="B35" s="70">
        <v>27</v>
      </c>
      <c r="C35" s="70">
        <v>18</v>
      </c>
      <c r="D35" s="70">
        <v>27</v>
      </c>
      <c r="E35" s="70">
        <v>2024</v>
      </c>
      <c r="F35" s="70" t="s">
        <v>1554</v>
      </c>
      <c r="G35" s="1073" t="s">
        <v>2343</v>
      </c>
      <c r="H35" s="70" t="s">
        <v>2344</v>
      </c>
      <c r="I35" s="1066"/>
      <c r="J35" s="73">
        <v>32356</v>
      </c>
      <c r="K35" s="71">
        <v>42806250</v>
      </c>
      <c r="L35" s="71">
        <v>166497</v>
      </c>
      <c r="M35" s="71">
        <v>219796443</v>
      </c>
      <c r="N35" s="71">
        <v>90800</v>
      </c>
      <c r="O35" s="71">
        <v>189852297</v>
      </c>
      <c r="P35" s="71">
        <v>361</v>
      </c>
      <c r="Q35" s="71">
        <v>2053900.9999999998</v>
      </c>
      <c r="R35" s="71">
        <v>0</v>
      </c>
      <c r="S35" s="71">
        <v>0</v>
      </c>
      <c r="T35" s="71">
        <v>0</v>
      </c>
      <c r="U35" s="71">
        <v>0</v>
      </c>
      <c r="V35" s="71">
        <v>0</v>
      </c>
      <c r="W35" s="71">
        <v>0</v>
      </c>
      <c r="X35" s="71">
        <v>0</v>
      </c>
      <c r="Y35" s="71">
        <v>0</v>
      </c>
      <c r="Z35" s="71">
        <v>454508890.99999994</v>
      </c>
      <c r="AA35" s="71">
        <v>83880047</v>
      </c>
      <c r="AB35" s="71">
        <v>377515506</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1579</v>
      </c>
      <c r="B36" s="70">
        <v>28</v>
      </c>
      <c r="C36" s="70">
        <v>18</v>
      </c>
      <c r="D36" s="70">
        <v>28</v>
      </c>
      <c r="E36" s="70">
        <v>2024</v>
      </c>
      <c r="F36" s="70" t="s">
        <v>1554</v>
      </c>
      <c r="G36" s="1073" t="s">
        <v>788</v>
      </c>
      <c r="H36" s="70" t="s">
        <v>788</v>
      </c>
      <c r="I36" s="1066"/>
      <c r="J36" s="73"/>
      <c r="K36" s="71"/>
      <c r="L36" s="71"/>
      <c r="M36" s="71"/>
      <c r="N36" s="71"/>
      <c r="O36" s="71"/>
      <c r="P36" s="71"/>
      <c r="Q36" s="71"/>
      <c r="R36" s="71"/>
      <c r="S36" s="71"/>
      <c r="T36" s="71"/>
      <c r="U36" s="71"/>
      <c r="V36" s="71"/>
      <c r="W36" s="71"/>
      <c r="X36" s="71"/>
      <c r="Y36" s="71"/>
      <c r="Z36" s="71"/>
      <c r="AA36" s="71"/>
      <c r="AB36" s="71"/>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1579</v>
      </c>
      <c r="B37" s="70">
        <v>29</v>
      </c>
      <c r="C37" s="70">
        <v>18</v>
      </c>
      <c r="D37" s="70">
        <v>29</v>
      </c>
      <c r="E37" s="70">
        <v>2024</v>
      </c>
      <c r="F37" s="70" t="s">
        <v>1554</v>
      </c>
      <c r="G37" s="1073" t="s">
        <v>788</v>
      </c>
      <c r="H37" s="70" t="s">
        <v>788</v>
      </c>
      <c r="I37" s="1066"/>
      <c r="J37" s="73"/>
      <c r="K37" s="71"/>
      <c r="L37" s="71"/>
      <c r="M37" s="71"/>
      <c r="N37" s="71"/>
      <c r="O37" s="71"/>
      <c r="P37" s="71"/>
      <c r="Q37" s="71"/>
      <c r="R37" s="71"/>
      <c r="S37" s="71"/>
      <c r="T37" s="71"/>
      <c r="U37" s="71"/>
      <c r="V37" s="71"/>
      <c r="W37" s="71"/>
      <c r="X37" s="71"/>
      <c r="Y37" s="71"/>
      <c r="Z37" s="71"/>
      <c r="AA37" s="71"/>
      <c r="AB37" s="71"/>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1579</v>
      </c>
      <c r="B38" s="70">
        <v>30</v>
      </c>
      <c r="C38" s="70">
        <v>18</v>
      </c>
      <c r="D38" s="70">
        <v>30</v>
      </c>
      <c r="E38" s="70">
        <v>2024</v>
      </c>
      <c r="F38" s="70" t="s">
        <v>1554</v>
      </c>
      <c r="G38" s="1073" t="s">
        <v>788</v>
      </c>
      <c r="H38" s="70" t="s">
        <v>788</v>
      </c>
      <c r="I38" s="1066"/>
      <c r="J38" s="73"/>
      <c r="K38" s="71"/>
      <c r="L38" s="71"/>
      <c r="M38" s="71"/>
      <c r="N38" s="71"/>
      <c r="O38" s="71"/>
      <c r="P38" s="71"/>
      <c r="Q38" s="71"/>
      <c r="R38" s="71"/>
      <c r="S38" s="71"/>
      <c r="T38" s="71"/>
      <c r="U38" s="71"/>
      <c r="V38" s="71"/>
      <c r="W38" s="71"/>
      <c r="X38" s="71"/>
      <c r="Y38" s="71"/>
      <c r="Z38" s="71"/>
      <c r="AA38" s="71"/>
      <c r="AB38" s="71"/>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1579</v>
      </c>
      <c r="B39" s="70">
        <v>31</v>
      </c>
      <c r="C39" s="70">
        <v>18</v>
      </c>
      <c r="D39" s="70">
        <v>31</v>
      </c>
      <c r="E39" s="70">
        <v>2024</v>
      </c>
      <c r="F39" s="70" t="s">
        <v>1554</v>
      </c>
      <c r="G39" s="1073" t="s">
        <v>788</v>
      </c>
      <c r="H39" s="70" t="s">
        <v>788</v>
      </c>
      <c r="I39" s="1066"/>
      <c r="J39" s="73"/>
      <c r="K39" s="71"/>
      <c r="L39" s="71"/>
      <c r="M39" s="71"/>
      <c r="N39" s="71"/>
      <c r="O39" s="71"/>
      <c r="P39" s="71"/>
      <c r="Q39" s="71"/>
      <c r="R39" s="71"/>
      <c r="S39" s="71"/>
      <c r="T39" s="71"/>
      <c r="U39" s="71"/>
      <c r="V39" s="71"/>
      <c r="W39" s="71"/>
      <c r="X39" s="71"/>
      <c r="Y39" s="71"/>
      <c r="Z39" s="71"/>
      <c r="AA39" s="71"/>
      <c r="AB39" s="71"/>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1579</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1579</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1579</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1579</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1579</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1579</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1579</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1579</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1579</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1579</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1579</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1579</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1579</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1579</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1579</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1579</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1579</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1579</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1579</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1579</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1579</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1579</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1580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1659</v>
      </c>
      <c r="B190" s="70">
        <v>182</v>
      </c>
      <c r="C190" s="70">
        <v>16</v>
      </c>
      <c r="D190" s="70">
        <v>2</v>
      </c>
      <c r="E190" s="70">
        <v>2022</v>
      </c>
      <c r="F190" s="70" t="s">
        <v>161</v>
      </c>
      <c r="G190" s="1073" t="s">
        <v>1657</v>
      </c>
      <c r="H190" s="70" t="s">
        <v>1658</v>
      </c>
      <c r="I190" s="1066"/>
      <c r="J190" s="73"/>
      <c r="K190" s="71"/>
      <c r="L190" s="71"/>
      <c r="M190" s="71"/>
      <c r="N190" s="71"/>
      <c r="O190" s="71"/>
      <c r="P190" s="71"/>
      <c r="Q190" s="71"/>
      <c r="R190" s="71"/>
      <c r="S190" s="71"/>
      <c r="T190" s="71"/>
      <c r="U190" s="71"/>
      <c r="V190" s="71"/>
      <c r="W190" s="71"/>
      <c r="X190" s="71"/>
      <c r="Y190" s="71"/>
      <c r="Z190" s="71"/>
      <c r="AA190" s="71"/>
      <c r="AB190" s="71"/>
      <c r="AC190" s="72"/>
      <c r="AD190" s="71">
        <v>80149191.437784731</v>
      </c>
      <c r="AE190" s="71">
        <v>1265842.1371808224</v>
      </c>
      <c r="AF190" s="71">
        <v>1512132.0695262984</v>
      </c>
      <c r="AG190" s="71">
        <v>69456810.071651831</v>
      </c>
      <c r="AH190" s="71">
        <v>68977506.778565973</v>
      </c>
      <c r="AI190" s="71">
        <v>0</v>
      </c>
      <c r="AJ190" s="71">
        <v>0</v>
      </c>
      <c r="AK190" s="71">
        <v>4126779.2019570065</v>
      </c>
      <c r="AL190" s="71">
        <v>0</v>
      </c>
      <c r="AM190" s="71">
        <v>0</v>
      </c>
      <c r="AN190" s="71">
        <v>225488261.69666666</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2353</v>
      </c>
      <c r="B191" s="70">
        <v>183</v>
      </c>
      <c r="C191" s="70">
        <v>16</v>
      </c>
      <c r="D191" s="70">
        <v>3</v>
      </c>
      <c r="E191" s="70">
        <v>2022</v>
      </c>
      <c r="F191" s="70" t="s">
        <v>161</v>
      </c>
      <c r="G191" s="1073" t="s">
        <v>2351</v>
      </c>
      <c r="H191" s="70" t="s">
        <v>2352</v>
      </c>
      <c r="I191" s="1066"/>
      <c r="J191" s="73"/>
      <c r="K191" s="71"/>
      <c r="L191" s="71"/>
      <c r="M191" s="71"/>
      <c r="N191" s="71"/>
      <c r="O191" s="71"/>
      <c r="P191" s="71"/>
      <c r="Q191" s="71"/>
      <c r="R191" s="71"/>
      <c r="S191" s="71"/>
      <c r="T191" s="71"/>
      <c r="U191" s="71"/>
      <c r="V191" s="71"/>
      <c r="W191" s="71"/>
      <c r="X191" s="71"/>
      <c r="Y191" s="71"/>
      <c r="Z191" s="71"/>
      <c r="AA191" s="71"/>
      <c r="AB191" s="71"/>
      <c r="AC191" s="72"/>
      <c r="AD191" s="71">
        <v>12943981.371215774</v>
      </c>
      <c r="AE191" s="71">
        <v>619454.66287572158</v>
      </c>
      <c r="AF191" s="71">
        <v>274933.10355023609</v>
      </c>
      <c r="AG191" s="71">
        <v>14217157.430834122</v>
      </c>
      <c r="AH191" s="71">
        <v>15006976.872048719</v>
      </c>
      <c r="AI191" s="71">
        <v>0</v>
      </c>
      <c r="AJ191" s="71">
        <v>0</v>
      </c>
      <c r="AK191" s="71">
        <v>905053.20649947296</v>
      </c>
      <c r="AL191" s="71">
        <v>0</v>
      </c>
      <c r="AM191" s="71">
        <v>0</v>
      </c>
      <c r="AN191" s="71">
        <v>43967556.647024043</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2349</v>
      </c>
      <c r="B192" s="70">
        <v>184</v>
      </c>
      <c r="C192" s="70">
        <v>16</v>
      </c>
      <c r="D192" s="70">
        <v>4</v>
      </c>
      <c r="E192" s="70">
        <v>2022</v>
      </c>
      <c r="F192" s="70" t="s">
        <v>161</v>
      </c>
      <c r="G192" s="1073" t="s">
        <v>2347</v>
      </c>
      <c r="H192" s="70" t="s">
        <v>2348</v>
      </c>
      <c r="I192" s="1066"/>
      <c r="J192" s="73"/>
      <c r="K192" s="71"/>
      <c r="L192" s="71"/>
      <c r="M192" s="71"/>
      <c r="N192" s="71"/>
      <c r="O192" s="71"/>
      <c r="P192" s="71"/>
      <c r="Q192" s="71"/>
      <c r="R192" s="71"/>
      <c r="S192" s="71"/>
      <c r="T192" s="71"/>
      <c r="U192" s="71"/>
      <c r="V192" s="71"/>
      <c r="W192" s="71"/>
      <c r="X192" s="71"/>
      <c r="Y192" s="71"/>
      <c r="Z192" s="71"/>
      <c r="AA192" s="71"/>
      <c r="AB192" s="71"/>
      <c r="AC192" s="72"/>
      <c r="AD192" s="71">
        <v>154443.87270639391</v>
      </c>
      <c r="AE192" s="71">
        <v>111097.8471461892</v>
      </c>
      <c r="AF192" s="71">
        <v>274933.10355023609</v>
      </c>
      <c r="AG192" s="71">
        <v>4997840.3255150672</v>
      </c>
      <c r="AH192" s="71">
        <v>3917925.9067536993</v>
      </c>
      <c r="AI192" s="71">
        <v>0</v>
      </c>
      <c r="AJ192" s="71">
        <v>0</v>
      </c>
      <c r="AK192" s="71">
        <v>251927.35138828249</v>
      </c>
      <c r="AL192" s="71">
        <v>0</v>
      </c>
      <c r="AM192" s="71">
        <v>0</v>
      </c>
      <c r="AN192" s="71">
        <v>9708168.4070598688</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1655</v>
      </c>
      <c r="B193" s="70">
        <v>185</v>
      </c>
      <c r="C193" s="70">
        <v>16</v>
      </c>
      <c r="D193" s="70">
        <v>5</v>
      </c>
      <c r="E193" s="70">
        <v>2022</v>
      </c>
      <c r="F193" s="70" t="s">
        <v>161</v>
      </c>
      <c r="G193" s="1073" t="s">
        <v>1653</v>
      </c>
      <c r="H193" s="70" t="s">
        <v>1654</v>
      </c>
      <c r="I193" s="1066"/>
      <c r="J193" s="73"/>
      <c r="K193" s="71"/>
      <c r="L193" s="71"/>
      <c r="M193" s="71"/>
      <c r="N193" s="71"/>
      <c r="O193" s="71"/>
      <c r="P193" s="71"/>
      <c r="Q193" s="71"/>
      <c r="R193" s="71"/>
      <c r="S193" s="71"/>
      <c r="T193" s="71"/>
      <c r="U193" s="71"/>
      <c r="V193" s="71"/>
      <c r="W193" s="71"/>
      <c r="X193" s="71"/>
      <c r="Y193" s="71"/>
      <c r="Z193" s="71"/>
      <c r="AA193" s="71"/>
      <c r="AB193" s="71"/>
      <c r="AC193" s="72"/>
      <c r="AD193" s="71">
        <v>366559548.27573353</v>
      </c>
      <c r="AE193" s="71">
        <v>4450647.0887049129</v>
      </c>
      <c r="AF193" s="71">
        <v>1256837.0448010792</v>
      </c>
      <c r="AG193" s="71">
        <v>327833370.81124765</v>
      </c>
      <c r="AH193" s="71">
        <v>375170019.63727778</v>
      </c>
      <c r="AI193" s="71">
        <v>0</v>
      </c>
      <c r="AJ193" s="71">
        <v>0</v>
      </c>
      <c r="AK193" s="71">
        <v>23519761.912489656</v>
      </c>
      <c r="AL193" s="71">
        <v>0</v>
      </c>
      <c r="AM193" s="71">
        <v>0</v>
      </c>
      <c r="AN193" s="71">
        <v>1098790184.7702546</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2369</v>
      </c>
      <c r="B194" s="70">
        <v>186</v>
      </c>
      <c r="C194" s="70">
        <v>16</v>
      </c>
      <c r="D194" s="70">
        <v>6</v>
      </c>
      <c r="E194" s="70">
        <v>2022</v>
      </c>
      <c r="F194" s="70" t="s">
        <v>161</v>
      </c>
      <c r="G194" s="1073" t="s">
        <v>2367</v>
      </c>
      <c r="H194" s="70" t="s">
        <v>2368</v>
      </c>
      <c r="I194" s="1066"/>
      <c r="J194" s="73"/>
      <c r="K194" s="71"/>
      <c r="L194" s="71"/>
      <c r="M194" s="71"/>
      <c r="N194" s="71"/>
      <c r="O194" s="71"/>
      <c r="P194" s="71"/>
      <c r="Q194" s="71"/>
      <c r="R194" s="71"/>
      <c r="S194" s="71"/>
      <c r="T194" s="71"/>
      <c r="U194" s="71"/>
      <c r="V194" s="71"/>
      <c r="W194" s="71"/>
      <c r="X194" s="71"/>
      <c r="Y194" s="71"/>
      <c r="Z194" s="71"/>
      <c r="AA194" s="71"/>
      <c r="AB194" s="71"/>
      <c r="AC194" s="72"/>
      <c r="AD194" s="71">
        <v>43956116.563539661</v>
      </c>
      <c r="AE194" s="71">
        <v>324877.03786688659</v>
      </c>
      <c r="AF194" s="71">
        <v>706970.83770060714</v>
      </c>
      <c r="AG194" s="71">
        <v>16906702.571333215</v>
      </c>
      <c r="AH194" s="71">
        <v>16820668.415399868</v>
      </c>
      <c r="AI194" s="71">
        <v>0</v>
      </c>
      <c r="AJ194" s="71">
        <v>0</v>
      </c>
      <c r="AK194" s="71">
        <v>1148329.0291624786</v>
      </c>
      <c r="AL194" s="71">
        <v>0</v>
      </c>
      <c r="AM194" s="71">
        <v>0</v>
      </c>
      <c r="AN194" s="71">
        <v>79863664.455002725</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2361</v>
      </c>
      <c r="B195" s="70">
        <v>187</v>
      </c>
      <c r="C195" s="70">
        <v>16</v>
      </c>
      <c r="D195" s="70">
        <v>7</v>
      </c>
      <c r="E195" s="70">
        <v>2022</v>
      </c>
      <c r="F195" s="70" t="s">
        <v>161</v>
      </c>
      <c r="G195" s="1073" t="s">
        <v>2359</v>
      </c>
      <c r="H195" s="70" t="s">
        <v>2360</v>
      </c>
      <c r="I195" s="1066"/>
      <c r="J195" s="73"/>
      <c r="K195" s="71"/>
      <c r="L195" s="71"/>
      <c r="M195" s="71"/>
      <c r="N195" s="71"/>
      <c r="O195" s="71"/>
      <c r="P195" s="71"/>
      <c r="Q195" s="71"/>
      <c r="R195" s="71"/>
      <c r="S195" s="71"/>
      <c r="T195" s="71"/>
      <c r="U195" s="71"/>
      <c r="V195" s="71"/>
      <c r="W195" s="71"/>
      <c r="X195" s="71"/>
      <c r="Y195" s="71"/>
      <c r="Z195" s="71"/>
      <c r="AA195" s="71"/>
      <c r="AB195" s="71"/>
      <c r="AC195" s="72"/>
      <c r="AD195" s="71">
        <v>140029427.46634671</v>
      </c>
      <c r="AE195" s="71">
        <v>424191.78001272242</v>
      </c>
      <c r="AF195" s="71">
        <v>0</v>
      </c>
      <c r="AG195" s="71">
        <v>24192042.629746996</v>
      </c>
      <c r="AH195" s="71">
        <v>31757210.664405826</v>
      </c>
      <c r="AI195" s="71">
        <v>0</v>
      </c>
      <c r="AJ195" s="71">
        <v>0</v>
      </c>
      <c r="AK195" s="71">
        <v>2133699.4127831776</v>
      </c>
      <c r="AL195" s="71">
        <v>0</v>
      </c>
      <c r="AM195" s="71">
        <v>0</v>
      </c>
      <c r="AN195" s="71">
        <v>198536571.95329544</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2357</v>
      </c>
      <c r="B196" s="70">
        <v>188</v>
      </c>
      <c r="C196" s="70">
        <v>16</v>
      </c>
      <c r="D196" s="70">
        <v>8</v>
      </c>
      <c r="E196" s="70">
        <v>2022</v>
      </c>
      <c r="F196" s="70" t="s">
        <v>161</v>
      </c>
      <c r="G196" s="1073" t="s">
        <v>2355</v>
      </c>
      <c r="H196" s="70" t="s">
        <v>2356</v>
      </c>
      <c r="I196" s="1066"/>
      <c r="J196" s="73"/>
      <c r="K196" s="71"/>
      <c r="L196" s="71"/>
      <c r="M196" s="71"/>
      <c r="N196" s="71"/>
      <c r="O196" s="71"/>
      <c r="P196" s="71"/>
      <c r="Q196" s="71"/>
      <c r="R196" s="71"/>
      <c r="S196" s="71"/>
      <c r="T196" s="71"/>
      <c r="U196" s="71"/>
      <c r="V196" s="71"/>
      <c r="W196" s="71"/>
      <c r="X196" s="71"/>
      <c r="Y196" s="71"/>
      <c r="Z196" s="71"/>
      <c r="AA196" s="71"/>
      <c r="AB196" s="71"/>
      <c r="AC196" s="72"/>
      <c r="AD196" s="71">
        <v>564982.15382234508</v>
      </c>
      <c r="AE196" s="71">
        <v>122880.95214654259</v>
      </c>
      <c r="AF196" s="71">
        <v>4909.5197062542156</v>
      </c>
      <c r="AG196" s="71">
        <v>2273636.0981538724</v>
      </c>
      <c r="AH196" s="71">
        <v>2619287.5444027539</v>
      </c>
      <c r="AI196" s="71">
        <v>0</v>
      </c>
      <c r="AJ196" s="71">
        <v>0</v>
      </c>
      <c r="AK196" s="71">
        <v>149658.53421784696</v>
      </c>
      <c r="AL196" s="71">
        <v>0</v>
      </c>
      <c r="AM196" s="71">
        <v>0</v>
      </c>
      <c r="AN196" s="71">
        <v>5735354.8024496147</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2385</v>
      </c>
      <c r="B197" s="70">
        <v>189</v>
      </c>
      <c r="C197" s="70">
        <v>16</v>
      </c>
      <c r="D197" s="70">
        <v>9</v>
      </c>
      <c r="E197" s="70">
        <v>2022</v>
      </c>
      <c r="F197" s="70" t="s">
        <v>161</v>
      </c>
      <c r="G197" s="1073" t="s">
        <v>2383</v>
      </c>
      <c r="H197" s="70" t="s">
        <v>2384</v>
      </c>
      <c r="I197" s="1066"/>
      <c r="J197" s="73"/>
      <c r="K197" s="71"/>
      <c r="L197" s="71"/>
      <c r="M197" s="71"/>
      <c r="N197" s="71"/>
      <c r="O197" s="71"/>
      <c r="P197" s="71"/>
      <c r="Q197" s="71"/>
      <c r="R197" s="71"/>
      <c r="S197" s="71"/>
      <c r="T197" s="71"/>
      <c r="U197" s="71"/>
      <c r="V197" s="71"/>
      <c r="W197" s="71"/>
      <c r="X197" s="71"/>
      <c r="Y197" s="71"/>
      <c r="Z197" s="71"/>
      <c r="AA197" s="71"/>
      <c r="AB197" s="71"/>
      <c r="AC197" s="72"/>
      <c r="AD197" s="71">
        <v>63893237.579351269</v>
      </c>
      <c r="AE197" s="71">
        <v>2880127.5222292384</v>
      </c>
      <c r="AF197" s="71">
        <v>2449850.3334208536</v>
      </c>
      <c r="AG197" s="71">
        <v>155002368.26469129</v>
      </c>
      <c r="AH197" s="71">
        <v>176099764.09872833</v>
      </c>
      <c r="AI197" s="71">
        <v>0</v>
      </c>
      <c r="AJ197" s="71">
        <v>0</v>
      </c>
      <c r="AK197" s="71">
        <v>11245696.069915693</v>
      </c>
      <c r="AL197" s="71">
        <v>0</v>
      </c>
      <c r="AM197" s="71">
        <v>0</v>
      </c>
      <c r="AN197" s="71">
        <v>411571043.86833674</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2393</v>
      </c>
      <c r="B198" s="70">
        <v>190</v>
      </c>
      <c r="C198" s="70">
        <v>16</v>
      </c>
      <c r="D198" s="70">
        <v>10</v>
      </c>
      <c r="E198" s="70">
        <v>2022</v>
      </c>
      <c r="F198" s="70" t="s">
        <v>161</v>
      </c>
      <c r="G198" s="1073" t="s">
        <v>2391</v>
      </c>
      <c r="H198" s="70" t="s">
        <v>2392</v>
      </c>
      <c r="I198" s="1066"/>
      <c r="J198" s="73"/>
      <c r="K198" s="71"/>
      <c r="L198" s="71"/>
      <c r="M198" s="71"/>
      <c r="N198" s="71"/>
      <c r="O198" s="71"/>
      <c r="P198" s="71"/>
      <c r="Q198" s="71"/>
      <c r="R198" s="71"/>
      <c r="S198" s="71"/>
      <c r="T198" s="71"/>
      <c r="U198" s="71"/>
      <c r="V198" s="71"/>
      <c r="W198" s="71"/>
      <c r="X198" s="71"/>
      <c r="Y198" s="71"/>
      <c r="Z198" s="71"/>
      <c r="AA198" s="71"/>
      <c r="AB198" s="71"/>
      <c r="AC198" s="72"/>
      <c r="AD198" s="71">
        <v>23612204.621303722</v>
      </c>
      <c r="AE198" s="71">
        <v>1676567.5114788553</v>
      </c>
      <c r="AF198" s="71">
        <v>2371298.0181207862</v>
      </c>
      <c r="AG198" s="71">
        <v>119504531.50052671</v>
      </c>
      <c r="AH198" s="71">
        <v>145341844.64874172</v>
      </c>
      <c r="AI198" s="71">
        <v>0</v>
      </c>
      <c r="AJ198" s="71">
        <v>0</v>
      </c>
      <c r="AK198" s="71">
        <v>10344258.42765962</v>
      </c>
      <c r="AL198" s="71">
        <v>0</v>
      </c>
      <c r="AM198" s="71">
        <v>0</v>
      </c>
      <c r="AN198" s="71">
        <v>302850704.72783142</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1679</v>
      </c>
      <c r="B199" s="70">
        <v>191</v>
      </c>
      <c r="C199" s="70">
        <v>16</v>
      </c>
      <c r="D199" s="70">
        <v>11</v>
      </c>
      <c r="E199" s="70">
        <v>2022</v>
      </c>
      <c r="F199" s="70" t="s">
        <v>161</v>
      </c>
      <c r="G199" s="1073" t="s">
        <v>1677</v>
      </c>
      <c r="H199" s="70" t="s">
        <v>1678</v>
      </c>
      <c r="I199" s="1066"/>
      <c r="J199" s="73"/>
      <c r="K199" s="71"/>
      <c r="L199" s="71"/>
      <c r="M199" s="71"/>
      <c r="N199" s="71"/>
      <c r="O199" s="71"/>
      <c r="P199" s="71"/>
      <c r="Q199" s="71"/>
      <c r="R199" s="71"/>
      <c r="S199" s="71"/>
      <c r="T199" s="71"/>
      <c r="U199" s="71"/>
      <c r="V199" s="71"/>
      <c r="W199" s="71"/>
      <c r="X199" s="71"/>
      <c r="Y199" s="71"/>
      <c r="Z199" s="71"/>
      <c r="AA199" s="71"/>
      <c r="AB199" s="71"/>
      <c r="AC199" s="72"/>
      <c r="AD199" s="71">
        <v>101582011.97171764</v>
      </c>
      <c r="AE199" s="71">
        <v>1513287.3421882438</v>
      </c>
      <c r="AF199" s="71">
        <v>108009.43353759275</v>
      </c>
      <c r="AG199" s="71">
        <v>146732710.13939381</v>
      </c>
      <c r="AH199" s="71">
        <v>137012950.47393498</v>
      </c>
      <c r="AI199" s="71">
        <v>0</v>
      </c>
      <c r="AJ199" s="71">
        <v>0</v>
      </c>
      <c r="AK199" s="71">
        <v>9215427.6199526154</v>
      </c>
      <c r="AL199" s="71">
        <v>0</v>
      </c>
      <c r="AM199" s="71">
        <v>0</v>
      </c>
      <c r="AN199" s="71">
        <v>396164396.98072487</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2373</v>
      </c>
      <c r="B200" s="70">
        <v>192</v>
      </c>
      <c r="C200" s="70">
        <v>16</v>
      </c>
      <c r="D200" s="70">
        <v>12</v>
      </c>
      <c r="E200" s="70">
        <v>2022</v>
      </c>
      <c r="F200" s="70" t="s">
        <v>161</v>
      </c>
      <c r="G200" s="1073" t="s">
        <v>2371</v>
      </c>
      <c r="H200" s="70" t="s">
        <v>2372</v>
      </c>
      <c r="I200" s="1066"/>
      <c r="J200" s="73"/>
      <c r="K200" s="71"/>
      <c r="L200" s="71"/>
      <c r="M200" s="71"/>
      <c r="N200" s="71"/>
      <c r="O200" s="71"/>
      <c r="P200" s="71"/>
      <c r="Q200" s="71"/>
      <c r="R200" s="71"/>
      <c r="S200" s="71"/>
      <c r="T200" s="71"/>
      <c r="U200" s="71"/>
      <c r="V200" s="71"/>
      <c r="W200" s="71"/>
      <c r="X200" s="71"/>
      <c r="Y200" s="71"/>
      <c r="Z200" s="71"/>
      <c r="AA200" s="71"/>
      <c r="AB200" s="71"/>
      <c r="AC200" s="72"/>
      <c r="AD200" s="71">
        <v>36317294.490723275</v>
      </c>
      <c r="AE200" s="71">
        <v>2563666.9879340329</v>
      </c>
      <c r="AF200" s="71">
        <v>2523493.1290146671</v>
      </c>
      <c r="AG200" s="71">
        <v>115719759.21518521</v>
      </c>
      <c r="AH200" s="71">
        <v>100972434.29574113</v>
      </c>
      <c r="AI200" s="71">
        <v>0</v>
      </c>
      <c r="AJ200" s="71">
        <v>0</v>
      </c>
      <c r="AK200" s="71">
        <v>6712165.8905762741</v>
      </c>
      <c r="AL200" s="71">
        <v>0</v>
      </c>
      <c r="AM200" s="71">
        <v>0</v>
      </c>
      <c r="AN200" s="71">
        <v>264808814.00917462</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2381</v>
      </c>
      <c r="B201" s="70">
        <v>193</v>
      </c>
      <c r="C201" s="70">
        <v>16</v>
      </c>
      <c r="D201" s="70">
        <v>13</v>
      </c>
      <c r="E201" s="70">
        <v>2022</v>
      </c>
      <c r="F201" s="70" t="s">
        <v>161</v>
      </c>
      <c r="G201" s="1073" t="s">
        <v>2379</v>
      </c>
      <c r="H201" s="70" t="s">
        <v>2380</v>
      </c>
      <c r="I201" s="1066"/>
      <c r="J201" s="73"/>
      <c r="K201" s="71"/>
      <c r="L201" s="71"/>
      <c r="M201" s="71"/>
      <c r="N201" s="71"/>
      <c r="O201" s="71"/>
      <c r="P201" s="71"/>
      <c r="Q201" s="71"/>
      <c r="R201" s="71"/>
      <c r="S201" s="71"/>
      <c r="T201" s="71"/>
      <c r="U201" s="71"/>
      <c r="V201" s="71"/>
      <c r="W201" s="71"/>
      <c r="X201" s="71"/>
      <c r="Y201" s="71"/>
      <c r="Z201" s="71"/>
      <c r="AA201" s="71"/>
      <c r="AB201" s="71"/>
      <c r="AC201" s="72"/>
      <c r="AD201" s="71">
        <v>24514467.57573387</v>
      </c>
      <c r="AE201" s="71">
        <v>767585.12573730724</v>
      </c>
      <c r="AF201" s="71">
        <v>3073359.3361151391</v>
      </c>
      <c r="AG201" s="71">
        <v>25592269.738975905</v>
      </c>
      <c r="AH201" s="71">
        <v>27117329.871463805</v>
      </c>
      <c r="AI201" s="71">
        <v>0</v>
      </c>
      <c r="AJ201" s="71">
        <v>0</v>
      </c>
      <c r="AK201" s="71">
        <v>1679300.4637645378</v>
      </c>
      <c r="AL201" s="71">
        <v>0</v>
      </c>
      <c r="AM201" s="71">
        <v>0</v>
      </c>
      <c r="AN201" s="71">
        <v>82744312.111790553</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1557</v>
      </c>
      <c r="B202" s="70">
        <v>194</v>
      </c>
      <c r="C202" s="70">
        <v>16</v>
      </c>
      <c r="D202" s="70">
        <v>14</v>
      </c>
      <c r="E202" s="70">
        <v>2022</v>
      </c>
      <c r="F202" s="70" t="s">
        <v>161</v>
      </c>
      <c r="G202" s="1073" t="s">
        <v>1555</v>
      </c>
      <c r="H202" s="70" t="s">
        <v>1556</v>
      </c>
      <c r="I202" s="1066"/>
      <c r="J202" s="73"/>
      <c r="K202" s="71"/>
      <c r="L202" s="71"/>
      <c r="M202" s="71"/>
      <c r="N202" s="71"/>
      <c r="O202" s="71"/>
      <c r="P202" s="71"/>
      <c r="Q202" s="71"/>
      <c r="R202" s="71"/>
      <c r="S202" s="71"/>
      <c r="T202" s="71"/>
      <c r="U202" s="71"/>
      <c r="V202" s="71"/>
      <c r="W202" s="71"/>
      <c r="X202" s="71"/>
      <c r="Y202" s="71"/>
      <c r="Z202" s="71"/>
      <c r="AA202" s="71"/>
      <c r="AB202" s="71"/>
      <c r="AC202" s="72"/>
      <c r="AD202" s="71">
        <v>1262872033.8268943</v>
      </c>
      <c r="AE202" s="71">
        <v>49175947.068617746</v>
      </c>
      <c r="AF202" s="71">
        <v>4855514.9894854194</v>
      </c>
      <c r="AG202" s="71">
        <v>4624347073.6716862</v>
      </c>
      <c r="AH202" s="71">
        <v>3215045596.9181452</v>
      </c>
      <c r="AI202" s="71">
        <v>0</v>
      </c>
      <c r="AJ202" s="71">
        <v>0</v>
      </c>
      <c r="AK202" s="71">
        <v>178865836.93979242</v>
      </c>
      <c r="AL202" s="71">
        <v>0</v>
      </c>
      <c r="AM202" s="71">
        <v>0</v>
      </c>
      <c r="AN202" s="71">
        <v>9335162003.4146214</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1671</v>
      </c>
      <c r="B203" s="70">
        <v>195</v>
      </c>
      <c r="C203" s="70">
        <v>16</v>
      </c>
      <c r="D203" s="70">
        <v>15</v>
      </c>
      <c r="E203" s="70">
        <v>2022</v>
      </c>
      <c r="F203" s="70" t="s">
        <v>161</v>
      </c>
      <c r="G203" s="1073" t="s">
        <v>1669</v>
      </c>
      <c r="H203" s="70" t="s">
        <v>1670</v>
      </c>
      <c r="I203" s="1066"/>
      <c r="J203" s="73"/>
      <c r="K203" s="71"/>
      <c r="L203" s="71"/>
      <c r="M203" s="71"/>
      <c r="N203" s="71"/>
      <c r="O203" s="71"/>
      <c r="P203" s="71"/>
      <c r="Q203" s="71"/>
      <c r="R203" s="71"/>
      <c r="S203" s="71"/>
      <c r="T203" s="71"/>
      <c r="U203" s="71"/>
      <c r="V203" s="71"/>
      <c r="W203" s="71"/>
      <c r="X203" s="71"/>
      <c r="Y203" s="71"/>
      <c r="Z203" s="71"/>
      <c r="AA203" s="71"/>
      <c r="AB203" s="71"/>
      <c r="AC203" s="72"/>
      <c r="AD203" s="71">
        <v>134653658.37759286</v>
      </c>
      <c r="AE203" s="71">
        <v>1565469.664332666</v>
      </c>
      <c r="AF203" s="71">
        <v>667694.68005057343</v>
      </c>
      <c r="AG203" s="71">
        <v>99783511.075990826</v>
      </c>
      <c r="AH203" s="71">
        <v>32122590.27144016</v>
      </c>
      <c r="AI203" s="71">
        <v>0</v>
      </c>
      <c r="AJ203" s="71">
        <v>0</v>
      </c>
      <c r="AK203" s="71">
        <v>2002118.6997823266</v>
      </c>
      <c r="AL203" s="71">
        <v>0</v>
      </c>
      <c r="AM203" s="71">
        <v>0</v>
      </c>
      <c r="AN203" s="71">
        <v>270795042.76918942</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1651</v>
      </c>
      <c r="B204" s="70">
        <v>196</v>
      </c>
      <c r="C204" s="70">
        <v>16</v>
      </c>
      <c r="D204" s="70">
        <v>16</v>
      </c>
      <c r="E204" s="70">
        <v>2022</v>
      </c>
      <c r="F204" s="70" t="s">
        <v>161</v>
      </c>
      <c r="G204" s="1073" t="s">
        <v>1649</v>
      </c>
      <c r="H204" s="70" t="s">
        <v>1650</v>
      </c>
      <c r="I204" s="1066"/>
      <c r="J204" s="73"/>
      <c r="K204" s="71"/>
      <c r="L204" s="71"/>
      <c r="M204" s="71"/>
      <c r="N204" s="71"/>
      <c r="O204" s="71"/>
      <c r="P204" s="71"/>
      <c r="Q204" s="71"/>
      <c r="R204" s="71"/>
      <c r="S204" s="71"/>
      <c r="T204" s="71"/>
      <c r="U204" s="71"/>
      <c r="V204" s="71"/>
      <c r="W204" s="71"/>
      <c r="X204" s="71"/>
      <c r="Y204" s="71"/>
      <c r="Z204" s="71"/>
      <c r="AA204" s="71"/>
      <c r="AB204" s="71"/>
      <c r="AC204" s="72"/>
      <c r="AD204" s="71">
        <v>41454474.131459609</v>
      </c>
      <c r="AE204" s="71">
        <v>1708550.2250512431</v>
      </c>
      <c r="AF204" s="71">
        <v>603870.9238692685</v>
      </c>
      <c r="AG204" s="71">
        <v>130332030.23624727</v>
      </c>
      <c r="AH204" s="71">
        <v>154903344.72679681</v>
      </c>
      <c r="AI204" s="71">
        <v>0</v>
      </c>
      <c r="AJ204" s="71">
        <v>0</v>
      </c>
      <c r="AK204" s="71">
        <v>9631734.0171211585</v>
      </c>
      <c r="AL204" s="71">
        <v>0</v>
      </c>
      <c r="AM204" s="71">
        <v>0</v>
      </c>
      <c r="AN204" s="71">
        <v>338634004.26054531</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1667</v>
      </c>
      <c r="B205" s="70">
        <v>197</v>
      </c>
      <c r="C205" s="70">
        <v>16</v>
      </c>
      <c r="D205" s="70">
        <v>17</v>
      </c>
      <c r="E205" s="70">
        <v>2022</v>
      </c>
      <c r="F205" s="70" t="s">
        <v>161</v>
      </c>
      <c r="G205" s="1073" t="s">
        <v>1665</v>
      </c>
      <c r="H205" s="70" t="s">
        <v>1666</v>
      </c>
      <c r="I205" s="1066"/>
      <c r="J205" s="73"/>
      <c r="K205" s="71"/>
      <c r="L205" s="71"/>
      <c r="M205" s="71"/>
      <c r="N205" s="71"/>
      <c r="O205" s="71"/>
      <c r="P205" s="71"/>
      <c r="Q205" s="71"/>
      <c r="R205" s="71"/>
      <c r="S205" s="71"/>
      <c r="T205" s="71"/>
      <c r="U205" s="71"/>
      <c r="V205" s="71"/>
      <c r="W205" s="71"/>
      <c r="X205" s="71"/>
      <c r="Y205" s="71"/>
      <c r="Z205" s="71"/>
      <c r="AA205" s="71"/>
      <c r="AB205" s="71"/>
      <c r="AC205" s="72"/>
      <c r="AD205" s="71">
        <v>17488994.018049426</v>
      </c>
      <c r="AE205" s="71">
        <v>732235.81073624699</v>
      </c>
      <c r="AF205" s="71">
        <v>88371.354712575892</v>
      </c>
      <c r="AG205" s="71">
        <v>69983628.191955775</v>
      </c>
      <c r="AH205" s="71">
        <v>67850552.809881762</v>
      </c>
      <c r="AI205" s="71">
        <v>0</v>
      </c>
      <c r="AJ205" s="71">
        <v>0</v>
      </c>
      <c r="AK205" s="71">
        <v>4750593.1612377819</v>
      </c>
      <c r="AL205" s="71">
        <v>0</v>
      </c>
      <c r="AM205" s="71">
        <v>0</v>
      </c>
      <c r="AN205" s="71">
        <v>160894375.34657356</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2389</v>
      </c>
      <c r="B206" s="70">
        <v>198</v>
      </c>
      <c r="C206" s="70">
        <v>16</v>
      </c>
      <c r="D206" s="70">
        <v>18</v>
      </c>
      <c r="E206" s="70">
        <v>2022</v>
      </c>
      <c r="F206" s="70" t="s">
        <v>161</v>
      </c>
      <c r="G206" s="1073" t="s">
        <v>2387</v>
      </c>
      <c r="H206" s="70" t="s">
        <v>2388</v>
      </c>
      <c r="I206" s="1066"/>
      <c r="J206" s="73"/>
      <c r="K206" s="71"/>
      <c r="L206" s="71"/>
      <c r="M206" s="71"/>
      <c r="N206" s="71"/>
      <c r="O206" s="71"/>
      <c r="P206" s="71"/>
      <c r="Q206" s="71"/>
      <c r="R206" s="71"/>
      <c r="S206" s="71"/>
      <c r="T206" s="71"/>
      <c r="U206" s="71"/>
      <c r="V206" s="71"/>
      <c r="W206" s="71"/>
      <c r="X206" s="71"/>
      <c r="Y206" s="71"/>
      <c r="Z206" s="71"/>
      <c r="AA206" s="71"/>
      <c r="AB206" s="71"/>
      <c r="AC206" s="72"/>
      <c r="AD206" s="71">
        <v>140048938.25261271</v>
      </c>
      <c r="AE206" s="71">
        <v>1939162.4229153024</v>
      </c>
      <c r="AF206" s="71">
        <v>108009.43353759275</v>
      </c>
      <c r="AG206" s="71">
        <v>161365776.61257318</v>
      </c>
      <c r="AH206" s="71">
        <v>164279953.91936466</v>
      </c>
      <c r="AI206" s="71">
        <v>0</v>
      </c>
      <c r="AJ206" s="71">
        <v>0</v>
      </c>
      <c r="AK206" s="71">
        <v>10581465.267485492</v>
      </c>
      <c r="AL206" s="71">
        <v>0</v>
      </c>
      <c r="AM206" s="71">
        <v>0</v>
      </c>
      <c r="AN206" s="71">
        <v>478323305.90848899</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2377</v>
      </c>
      <c r="B207" s="70">
        <v>199</v>
      </c>
      <c r="C207" s="70">
        <v>16</v>
      </c>
      <c r="D207" s="70">
        <v>19</v>
      </c>
      <c r="E207" s="70">
        <v>2022</v>
      </c>
      <c r="F207" s="70" t="s">
        <v>161</v>
      </c>
      <c r="G207" s="1073" t="s">
        <v>2375</v>
      </c>
      <c r="H207" s="70" t="s">
        <v>2376</v>
      </c>
      <c r="I207" s="1066"/>
      <c r="J207" s="73"/>
      <c r="K207" s="71"/>
      <c r="L207" s="71"/>
      <c r="M207" s="71"/>
      <c r="N207" s="71"/>
      <c r="O207" s="71"/>
      <c r="P207" s="71"/>
      <c r="Q207" s="71"/>
      <c r="R207" s="71"/>
      <c r="S207" s="71"/>
      <c r="T207" s="71"/>
      <c r="U207" s="71"/>
      <c r="V207" s="71"/>
      <c r="W207" s="71"/>
      <c r="X207" s="71"/>
      <c r="Y207" s="71"/>
      <c r="Z207" s="71"/>
      <c r="AA207" s="71"/>
      <c r="AB207" s="71"/>
      <c r="AC207" s="72"/>
      <c r="AD207" s="71">
        <v>68713392.901011884</v>
      </c>
      <c r="AE207" s="71">
        <v>1373573.3828983393</v>
      </c>
      <c r="AF207" s="71">
        <v>2606954.9640209889</v>
      </c>
      <c r="AG207" s="71">
        <v>75376582.107698813</v>
      </c>
      <c r="AH207" s="71">
        <v>63210672.016939729</v>
      </c>
      <c r="AI207" s="71">
        <v>0</v>
      </c>
      <c r="AJ207" s="71">
        <v>0</v>
      </c>
      <c r="AK207" s="71">
        <v>3938253.3521226174</v>
      </c>
      <c r="AL207" s="71">
        <v>0</v>
      </c>
      <c r="AM207" s="71">
        <v>0</v>
      </c>
      <c r="AN207" s="71">
        <v>215219428.72469237</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1647</v>
      </c>
      <c r="B208" s="70">
        <v>200</v>
      </c>
      <c r="C208" s="70">
        <v>16</v>
      </c>
      <c r="D208" s="70">
        <v>20</v>
      </c>
      <c r="E208" s="70">
        <v>2022</v>
      </c>
      <c r="F208" s="70" t="s">
        <v>161</v>
      </c>
      <c r="G208" s="1073" t="s">
        <v>1645</v>
      </c>
      <c r="H208" s="70" t="s">
        <v>1646</v>
      </c>
      <c r="I208" s="1066"/>
      <c r="J208" s="73"/>
      <c r="K208" s="71"/>
      <c r="L208" s="71"/>
      <c r="M208" s="71"/>
      <c r="N208" s="71"/>
      <c r="O208" s="71"/>
      <c r="P208" s="71"/>
      <c r="Q208" s="71"/>
      <c r="R208" s="71"/>
      <c r="S208" s="71"/>
      <c r="T208" s="71"/>
      <c r="U208" s="71"/>
      <c r="V208" s="71"/>
      <c r="W208" s="71"/>
      <c r="X208" s="71"/>
      <c r="Y208" s="71"/>
      <c r="Z208" s="71"/>
      <c r="AA208" s="71"/>
      <c r="AB208" s="71"/>
      <c r="AC208" s="72"/>
      <c r="AD208" s="71">
        <v>153304124.6880745</v>
      </c>
      <c r="AE208" s="71">
        <v>5110500.9687247034</v>
      </c>
      <c r="AF208" s="71">
        <v>3367930.5184903922</v>
      </c>
      <c r="AG208" s="71">
        <v>212411679.74307653</v>
      </c>
      <c r="AH208" s="71">
        <v>161669470.70284224</v>
      </c>
      <c r="AI208" s="71">
        <v>0</v>
      </c>
      <c r="AJ208" s="71">
        <v>0</v>
      </c>
      <c r="AK208" s="71">
        <v>9823358.9220213164</v>
      </c>
      <c r="AL208" s="71">
        <v>0</v>
      </c>
      <c r="AM208" s="71">
        <v>0</v>
      </c>
      <c r="AN208" s="71">
        <v>545687065.5432297</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1643</v>
      </c>
      <c r="B209" s="70">
        <v>201</v>
      </c>
      <c r="C209" s="70">
        <v>16</v>
      </c>
      <c r="D209" s="70">
        <v>21</v>
      </c>
      <c r="E209" s="70">
        <v>2022</v>
      </c>
      <c r="F209" s="70" t="s">
        <v>161</v>
      </c>
      <c r="G209" s="1073" t="s">
        <v>1641</v>
      </c>
      <c r="H209" s="70" t="s">
        <v>1642</v>
      </c>
      <c r="I209" s="1066"/>
      <c r="J209" s="73"/>
      <c r="K209" s="71"/>
      <c r="L209" s="71"/>
      <c r="M209" s="71"/>
      <c r="N209" s="71"/>
      <c r="O209" s="71"/>
      <c r="P209" s="71"/>
      <c r="Q209" s="71"/>
      <c r="R209" s="71"/>
      <c r="S209" s="71"/>
      <c r="T209" s="71"/>
      <c r="U209" s="71"/>
      <c r="V209" s="71"/>
      <c r="W209" s="71"/>
      <c r="X209" s="71"/>
      <c r="Y209" s="71"/>
      <c r="Z209" s="71"/>
      <c r="AA209" s="71"/>
      <c r="AB209" s="71"/>
      <c r="AC209" s="72"/>
      <c r="AD209" s="71">
        <v>69795661.029168397</v>
      </c>
      <c r="AE209" s="71">
        <v>4265484.0101279309</v>
      </c>
      <c r="AF209" s="71">
        <v>1350117.9192199092</v>
      </c>
      <c r="AG209" s="71">
        <v>204086567.07879972</v>
      </c>
      <c r="AH209" s="71">
        <v>175641939.04895037</v>
      </c>
      <c r="AI209" s="71">
        <v>0</v>
      </c>
      <c r="AJ209" s="71">
        <v>0</v>
      </c>
      <c r="AK209" s="71">
        <v>10096979.658869995</v>
      </c>
      <c r="AL209" s="71">
        <v>0</v>
      </c>
      <c r="AM209" s="71">
        <v>0</v>
      </c>
      <c r="AN209" s="71">
        <v>465236748.74513632</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1675</v>
      </c>
      <c r="B210" s="70">
        <v>202</v>
      </c>
      <c r="C210" s="70">
        <v>16</v>
      </c>
      <c r="D210" s="70">
        <v>22</v>
      </c>
      <c r="E210" s="70">
        <v>2022</v>
      </c>
      <c r="F210" s="70" t="s">
        <v>161</v>
      </c>
      <c r="G210" s="1073" t="s">
        <v>1673</v>
      </c>
      <c r="H210" s="70" t="s">
        <v>1674</v>
      </c>
      <c r="I210" s="1066"/>
      <c r="J210" s="73"/>
      <c r="K210" s="71"/>
      <c r="L210" s="71"/>
      <c r="M210" s="71"/>
      <c r="N210" s="71"/>
      <c r="O210" s="71"/>
      <c r="P210" s="71"/>
      <c r="Q210" s="71"/>
      <c r="R210" s="71"/>
      <c r="S210" s="71"/>
      <c r="T210" s="71"/>
      <c r="U210" s="71"/>
      <c r="V210" s="71"/>
      <c r="W210" s="71"/>
      <c r="X210" s="71"/>
      <c r="Y210" s="71"/>
      <c r="Z210" s="71"/>
      <c r="AA210" s="71"/>
      <c r="AB210" s="71"/>
      <c r="AC210" s="72"/>
      <c r="AD210" s="71">
        <v>322116.75700049172</v>
      </c>
      <c r="AE210" s="71">
        <v>48815.720715749798</v>
      </c>
      <c r="AF210" s="71">
        <v>147285.59118762647</v>
      </c>
      <c r="AG210" s="71">
        <v>3361931.4256238663</v>
      </c>
      <c r="AH210" s="71">
        <v>5309009.7118482711</v>
      </c>
      <c r="AI210" s="71">
        <v>0</v>
      </c>
      <c r="AJ210" s="71">
        <v>0</v>
      </c>
      <c r="AK210" s="71">
        <v>323463.87248982448</v>
      </c>
      <c r="AL210" s="71">
        <v>0</v>
      </c>
      <c r="AM210" s="71">
        <v>0</v>
      </c>
      <c r="AN210" s="71">
        <v>9512623.0788658299</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2365</v>
      </c>
      <c r="B211" s="70">
        <v>203</v>
      </c>
      <c r="C211" s="70">
        <v>16</v>
      </c>
      <c r="D211" s="70">
        <v>23</v>
      </c>
      <c r="E211" s="70">
        <v>2022</v>
      </c>
      <c r="F211" s="70" t="s">
        <v>161</v>
      </c>
      <c r="G211" s="1073" t="s">
        <v>2363</v>
      </c>
      <c r="H211" s="70" t="s">
        <v>2364</v>
      </c>
      <c r="I211" s="1066"/>
      <c r="J211" s="73"/>
      <c r="K211" s="71"/>
      <c r="L211" s="71"/>
      <c r="M211" s="71"/>
      <c r="N211" s="71"/>
      <c r="O211" s="71"/>
      <c r="P211" s="71"/>
      <c r="Q211" s="71"/>
      <c r="R211" s="71"/>
      <c r="S211" s="71"/>
      <c r="T211" s="71"/>
      <c r="U211" s="71"/>
      <c r="V211" s="71"/>
      <c r="W211" s="71"/>
      <c r="X211" s="71"/>
      <c r="Y211" s="71"/>
      <c r="Z211" s="71"/>
      <c r="AA211" s="71"/>
      <c r="AB211" s="71"/>
      <c r="AC211" s="72"/>
      <c r="AD211" s="71">
        <v>5440578.5026398432</v>
      </c>
      <c r="AE211" s="71">
        <v>1412289.2993280718</v>
      </c>
      <c r="AF211" s="71">
        <v>844437.38947572513</v>
      </c>
      <c r="AG211" s="71">
        <v>50643857.722903021</v>
      </c>
      <c r="AH211" s="71">
        <v>36643612.637997523</v>
      </c>
      <c r="AI211" s="71">
        <v>0</v>
      </c>
      <c r="AJ211" s="71">
        <v>0</v>
      </c>
      <c r="AK211" s="71">
        <v>2159137.4897813792</v>
      </c>
      <c r="AL211" s="71">
        <v>0</v>
      </c>
      <c r="AM211" s="71">
        <v>0</v>
      </c>
      <c r="AN211" s="71">
        <v>97143913.042125553</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1926</v>
      </c>
      <c r="B212" s="70">
        <v>204</v>
      </c>
      <c r="C212" s="70">
        <v>16</v>
      </c>
      <c r="D212" s="70">
        <v>24</v>
      </c>
      <c r="E212" s="70">
        <v>2022</v>
      </c>
      <c r="F212" s="70" t="s">
        <v>161</v>
      </c>
      <c r="G212" s="1073" t="s">
        <v>1907</v>
      </c>
      <c r="H212" s="70" t="s">
        <v>1908</v>
      </c>
      <c r="I212" s="1066"/>
      <c r="J212" s="73"/>
      <c r="K212" s="71"/>
      <c r="L212" s="71"/>
      <c r="M212" s="71"/>
      <c r="N212" s="71"/>
      <c r="O212" s="71"/>
      <c r="P212" s="71"/>
      <c r="Q212" s="71"/>
      <c r="R212" s="71"/>
      <c r="S212" s="71"/>
      <c r="T212" s="71"/>
      <c r="U212" s="71"/>
      <c r="V212" s="71"/>
      <c r="W212" s="71"/>
      <c r="X212" s="71"/>
      <c r="Y212" s="71"/>
      <c r="Z212" s="71"/>
      <c r="AA212" s="71"/>
      <c r="AB212" s="71"/>
      <c r="AC212" s="72"/>
      <c r="AD212" s="71">
        <v>35829491.796941504</v>
      </c>
      <c r="AE212" s="71">
        <v>1198510.1086073744</v>
      </c>
      <c r="AF212" s="71">
        <v>0</v>
      </c>
      <c r="AG212" s="71">
        <v>93725102.69249545</v>
      </c>
      <c r="AH212" s="71">
        <v>112585342.7699167</v>
      </c>
      <c r="AI212" s="71">
        <v>0</v>
      </c>
      <c r="AJ212" s="71">
        <v>0</v>
      </c>
      <c r="AK212" s="71">
        <v>7333655.5585577209</v>
      </c>
      <c r="AL212" s="71">
        <v>0</v>
      </c>
      <c r="AM212" s="71">
        <v>0</v>
      </c>
      <c r="AN212" s="71">
        <v>250672102.92651877</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1683</v>
      </c>
      <c r="B213" s="70">
        <v>205</v>
      </c>
      <c r="C213" s="70">
        <v>16</v>
      </c>
      <c r="D213" s="70">
        <v>25</v>
      </c>
      <c r="E213" s="70">
        <v>2022</v>
      </c>
      <c r="F213" s="70" t="s">
        <v>161</v>
      </c>
      <c r="G213" s="1073" t="s">
        <v>1681</v>
      </c>
      <c r="H213" s="70" t="s">
        <v>1682</v>
      </c>
      <c r="I213" s="1066"/>
      <c r="J213" s="73"/>
      <c r="K213" s="71"/>
      <c r="L213" s="71"/>
      <c r="M213" s="71"/>
      <c r="N213" s="71"/>
      <c r="O213" s="71"/>
      <c r="P213" s="71"/>
      <c r="Q213" s="71"/>
      <c r="R213" s="71"/>
      <c r="S213" s="71"/>
      <c r="T213" s="71"/>
      <c r="U213" s="71"/>
      <c r="V213" s="71"/>
      <c r="W213" s="71"/>
      <c r="X213" s="71"/>
      <c r="Y213" s="71"/>
      <c r="Z213" s="71"/>
      <c r="AA213" s="71"/>
      <c r="AB213" s="71"/>
      <c r="AC213" s="72"/>
      <c r="AD213" s="71">
        <v>117339945.22338778</v>
      </c>
      <c r="AE213" s="71">
        <v>1600818.9793337262</v>
      </c>
      <c r="AF213" s="71">
        <v>785523.15300067456</v>
      </c>
      <c r="AG213" s="71">
        <v>141478392.57109919</v>
      </c>
      <c r="AH213" s="71">
        <v>148383739.93140104</v>
      </c>
      <c r="AI213" s="71">
        <v>0</v>
      </c>
      <c r="AJ213" s="71">
        <v>0</v>
      </c>
      <c r="AK213" s="71">
        <v>8970344.0151679106</v>
      </c>
      <c r="AL213" s="71">
        <v>0</v>
      </c>
      <c r="AM213" s="71">
        <v>0</v>
      </c>
      <c r="AN213" s="71">
        <v>418558763.87339026</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1663</v>
      </c>
      <c r="B214" s="70">
        <v>206</v>
      </c>
      <c r="C214" s="70">
        <v>16</v>
      </c>
      <c r="D214" s="70">
        <v>26</v>
      </c>
      <c r="E214" s="70">
        <v>2022</v>
      </c>
      <c r="F214" s="70" t="s">
        <v>161</v>
      </c>
      <c r="G214" s="1073" t="s">
        <v>1661</v>
      </c>
      <c r="H214" s="70" t="s">
        <v>1662</v>
      </c>
      <c r="I214" s="1066"/>
      <c r="J214" s="73"/>
      <c r="K214" s="71"/>
      <c r="L214" s="71"/>
      <c r="M214" s="71"/>
      <c r="N214" s="71"/>
      <c r="O214" s="71"/>
      <c r="P214" s="71"/>
      <c r="Q214" s="71"/>
      <c r="R214" s="71"/>
      <c r="S214" s="71"/>
      <c r="T214" s="71"/>
      <c r="U214" s="71"/>
      <c r="V214" s="71"/>
      <c r="W214" s="71"/>
      <c r="X214" s="71"/>
      <c r="Y214" s="71"/>
      <c r="Z214" s="71"/>
      <c r="AA214" s="71"/>
      <c r="AB214" s="71"/>
      <c r="AC214" s="72"/>
      <c r="AD214" s="71">
        <v>12289921.67022742</v>
      </c>
      <c r="AE214" s="71">
        <v>1031863.3378880906</v>
      </c>
      <c r="AF214" s="71">
        <v>348575.89914404933</v>
      </c>
      <c r="AG214" s="71">
        <v>36683177.534848452</v>
      </c>
      <c r="AH214" s="71">
        <v>39302519.657861821</v>
      </c>
      <c r="AI214" s="71">
        <v>0</v>
      </c>
      <c r="AJ214" s="71">
        <v>0</v>
      </c>
      <c r="AK214" s="71">
        <v>2608242.2197293271</v>
      </c>
      <c r="AL214" s="71">
        <v>0</v>
      </c>
      <c r="AM214" s="71">
        <v>0</v>
      </c>
      <c r="AN214" s="71">
        <v>92264300.319699168</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2345</v>
      </c>
      <c r="B215" s="70">
        <v>207</v>
      </c>
      <c r="C215" s="70">
        <v>16</v>
      </c>
      <c r="D215" s="70">
        <v>27</v>
      </c>
      <c r="E215" s="70">
        <v>2022</v>
      </c>
      <c r="F215" s="70" t="s">
        <v>161</v>
      </c>
      <c r="G215" s="1073" t="s">
        <v>2343</v>
      </c>
      <c r="H215" s="70" t="s">
        <v>2344</v>
      </c>
      <c r="I215" s="1066"/>
      <c r="J215" s="73"/>
      <c r="K215" s="71"/>
      <c r="L215" s="71"/>
      <c r="M215" s="71"/>
      <c r="N215" s="71"/>
      <c r="O215" s="71"/>
      <c r="P215" s="71"/>
      <c r="Q215" s="71"/>
      <c r="R215" s="71"/>
      <c r="S215" s="71"/>
      <c r="T215" s="71"/>
      <c r="U215" s="71"/>
      <c r="V215" s="71"/>
      <c r="W215" s="71"/>
      <c r="X215" s="71"/>
      <c r="Y215" s="71"/>
      <c r="Z215" s="71"/>
      <c r="AA215" s="71"/>
      <c r="AB215" s="71"/>
      <c r="AC215" s="72"/>
      <c r="AD215" s="71">
        <v>451032.36581894767</v>
      </c>
      <c r="AE215" s="71">
        <v>180113.17643397339</v>
      </c>
      <c r="AF215" s="71">
        <v>515499.56915669271</v>
      </c>
      <c r="AG215" s="71">
        <v>4526476.7441904843</v>
      </c>
      <c r="AH215" s="71">
        <v>7439657.0588918552</v>
      </c>
      <c r="AI215" s="71">
        <v>0</v>
      </c>
      <c r="AJ215" s="71">
        <v>0</v>
      </c>
      <c r="AK215" s="71">
        <v>464858.25986561604</v>
      </c>
      <c r="AL215" s="71">
        <v>0</v>
      </c>
      <c r="AM215" s="71">
        <v>0</v>
      </c>
      <c r="AN215" s="71">
        <v>13577637.174357569</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1583</v>
      </c>
      <c r="B216" s="70">
        <v>208</v>
      </c>
      <c r="C216" s="70">
        <v>16</v>
      </c>
      <c r="D216" s="70">
        <v>28</v>
      </c>
      <c r="E216" s="70">
        <v>2022</v>
      </c>
      <c r="F216" s="70" t="s">
        <v>161</v>
      </c>
      <c r="G216" s="1073" t="s">
        <v>788</v>
      </c>
      <c r="H216" s="70" t="s">
        <v>788</v>
      </c>
      <c r="I216" s="1066"/>
      <c r="J216" s="73"/>
      <c r="K216" s="71"/>
      <c r="L216" s="71"/>
      <c r="M216" s="71"/>
      <c r="N216" s="71"/>
      <c r="O216" s="71"/>
      <c r="P216" s="71"/>
      <c r="Q216" s="71"/>
      <c r="R216" s="71"/>
      <c r="S216" s="71"/>
      <c r="T216" s="71"/>
      <c r="U216" s="71"/>
      <c r="V216" s="71"/>
      <c r="W216" s="71"/>
      <c r="X216" s="71"/>
      <c r="Y216" s="71"/>
      <c r="Z216" s="71"/>
      <c r="AA216" s="71"/>
      <c r="AB216" s="71"/>
      <c r="AC216" s="72"/>
      <c r="AD216" s="71"/>
      <c r="AE216" s="71"/>
      <c r="AF216" s="71"/>
      <c r="AG216" s="71"/>
      <c r="AH216" s="71"/>
      <c r="AI216" s="71"/>
      <c r="AJ216" s="71"/>
      <c r="AK216" s="71"/>
      <c r="AL216" s="71"/>
      <c r="AM216" s="71"/>
      <c r="AN216" s="71"/>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1583</v>
      </c>
      <c r="B217" s="70">
        <v>209</v>
      </c>
      <c r="C217" s="70">
        <v>16</v>
      </c>
      <c r="D217" s="70">
        <v>29</v>
      </c>
      <c r="E217" s="70">
        <v>2022</v>
      </c>
      <c r="F217" s="70" t="s">
        <v>161</v>
      </c>
      <c r="G217" s="1073" t="s">
        <v>788</v>
      </c>
      <c r="H217" s="70" t="s">
        <v>788</v>
      </c>
      <c r="I217" s="1066"/>
      <c r="J217" s="73"/>
      <c r="K217" s="71"/>
      <c r="L217" s="71"/>
      <c r="M217" s="71"/>
      <c r="N217" s="71"/>
      <c r="O217" s="71"/>
      <c r="P217" s="71"/>
      <c r="Q217" s="71"/>
      <c r="R217" s="71"/>
      <c r="S217" s="71"/>
      <c r="T217" s="71"/>
      <c r="U217" s="71"/>
      <c r="V217" s="71"/>
      <c r="W217" s="71"/>
      <c r="X217" s="71"/>
      <c r="Y217" s="71"/>
      <c r="Z217" s="71"/>
      <c r="AA217" s="71"/>
      <c r="AB217" s="71"/>
      <c r="AC217" s="72"/>
      <c r="AD217" s="71"/>
      <c r="AE217" s="71"/>
      <c r="AF217" s="71"/>
      <c r="AG217" s="71"/>
      <c r="AH217" s="71"/>
      <c r="AI217" s="71"/>
      <c r="AJ217" s="71"/>
      <c r="AK217" s="71"/>
      <c r="AL217" s="71"/>
      <c r="AM217" s="71"/>
      <c r="AN217" s="71"/>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1583</v>
      </c>
      <c r="B218" s="70">
        <v>210</v>
      </c>
      <c r="C218" s="70">
        <v>16</v>
      </c>
      <c r="D218" s="70">
        <v>30</v>
      </c>
      <c r="E218" s="70">
        <v>2022</v>
      </c>
      <c r="F218" s="70" t="s">
        <v>161</v>
      </c>
      <c r="G218" s="1073" t="s">
        <v>788</v>
      </c>
      <c r="H218" s="70" t="s">
        <v>788</v>
      </c>
      <c r="I218" s="1066"/>
      <c r="J218" s="73"/>
      <c r="K218" s="71"/>
      <c r="L218" s="71"/>
      <c r="M218" s="71"/>
      <c r="N218" s="71"/>
      <c r="O218" s="71"/>
      <c r="P218" s="71"/>
      <c r="Q218" s="71"/>
      <c r="R218" s="71"/>
      <c r="S218" s="71"/>
      <c r="T218" s="71"/>
      <c r="U218" s="71"/>
      <c r="V218" s="71"/>
      <c r="W218" s="71"/>
      <c r="X218" s="71"/>
      <c r="Y218" s="71"/>
      <c r="Z218" s="71"/>
      <c r="AA218" s="71"/>
      <c r="AB218" s="71"/>
      <c r="AC218" s="72"/>
      <c r="AD218" s="71"/>
      <c r="AE218" s="71"/>
      <c r="AF218" s="71"/>
      <c r="AG218" s="71"/>
      <c r="AH218" s="71"/>
      <c r="AI218" s="71"/>
      <c r="AJ218" s="71"/>
      <c r="AK218" s="71"/>
      <c r="AL218" s="71"/>
      <c r="AM218" s="71"/>
      <c r="AN218" s="71"/>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1583</v>
      </c>
      <c r="B219" s="70">
        <v>211</v>
      </c>
      <c r="C219" s="70">
        <v>16</v>
      </c>
      <c r="D219" s="70">
        <v>31</v>
      </c>
      <c r="E219" s="70">
        <v>2022</v>
      </c>
      <c r="F219" s="70" t="s">
        <v>161</v>
      </c>
      <c r="G219" s="1073" t="s">
        <v>788</v>
      </c>
      <c r="H219" s="70" t="s">
        <v>788</v>
      </c>
      <c r="I219" s="1066"/>
      <c r="J219" s="73"/>
      <c r="K219" s="71"/>
      <c r="L219" s="71"/>
      <c r="M219" s="71"/>
      <c r="N219" s="71"/>
      <c r="O219" s="71"/>
      <c r="P219" s="71"/>
      <c r="Q219" s="71"/>
      <c r="R219" s="71"/>
      <c r="S219" s="71"/>
      <c r="T219" s="71"/>
      <c r="U219" s="71"/>
      <c r="V219" s="71"/>
      <c r="W219" s="71"/>
      <c r="X219" s="71"/>
      <c r="Y219" s="71"/>
      <c r="Z219" s="71"/>
      <c r="AA219" s="71"/>
      <c r="AB219" s="71"/>
      <c r="AC219" s="72"/>
      <c r="AD219" s="71"/>
      <c r="AE219" s="71"/>
      <c r="AF219" s="71"/>
      <c r="AG219" s="71"/>
      <c r="AH219" s="71"/>
      <c r="AI219" s="71"/>
      <c r="AJ219" s="71"/>
      <c r="AK219" s="71"/>
      <c r="AL219" s="71"/>
      <c r="AM219" s="71"/>
      <c r="AN219" s="71"/>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1583</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1583</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1583</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1583</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1583</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1583</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1583</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1583</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1583</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1583</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1583</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1583</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1583</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1583</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1583</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1583</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1583</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1583</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1583</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1583</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1583</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1583</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1583</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1583</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1583</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1583</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1583</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1583</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1583</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1583</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1583</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1583</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1583</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1583</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1583</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1583</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1583</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1583</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1583</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1583</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1583</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1583</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1583</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1583</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1583</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1583</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1583</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1583</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1583</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1583</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1583</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1583</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1583</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1583</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1583</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1583</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1583</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1583</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1583</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1583</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1583</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1583</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1583</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1583</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1583</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1583</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1583</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1583</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1583</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1583</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1583</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1583</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1583</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1583</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1583</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1583</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1583</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1583</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1583</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1583</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1583</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1583</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1583</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1583</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1583</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1583</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1583</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1583</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1583</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1583</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1583</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1583</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1583</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1583</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1583</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1583</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1583</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1583</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1583</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1583</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1583</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1583</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1583</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1583</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1583</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1583</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1583</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1583</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1583</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1583</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1583</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1583</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1583</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1583</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1583</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1583</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1583</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1583</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1583</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1583</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1583</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1583</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1583</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1583</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1583</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1583</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1583</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1583</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1583</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1583</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1583</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1583</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1583</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1583</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1583</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1583</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1583</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1583</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1583</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1583</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1583</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1583</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1583</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1583</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1583</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1583</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1583</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1583</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1583</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1907</v>
      </c>
      <c r="H6" s="77" t="s">
        <v>1908</v>
      </c>
      <c r="I6" s="77" t="s">
        <v>2396</v>
      </c>
      <c r="J6" s="77" t="s">
        <v>2397</v>
      </c>
      <c r="K6" s="1080">
        <v>17</v>
      </c>
      <c r="L6" s="1081">
        <v>29</v>
      </c>
      <c r="M6" s="1044"/>
      <c r="N6" s="988">
        <v>1</v>
      </c>
      <c r="O6" s="77" t="s">
        <v>1686</v>
      </c>
      <c r="P6" s="77" t="s">
        <v>1687</v>
      </c>
      <c r="Q6" s="77" t="s">
        <v>1501</v>
      </c>
      <c r="R6" s="16"/>
      <c r="S6" s="77">
        <v>1</v>
      </c>
      <c r="T6" s="77" t="s">
        <v>1907</v>
      </c>
      <c r="U6" s="77" t="s">
        <v>1908</v>
      </c>
      <c r="V6" s="77" t="s">
        <v>1501</v>
      </c>
      <c r="W6" s="16"/>
      <c r="X6" s="77">
        <v>1</v>
      </c>
      <c r="Y6" s="692" t="s">
        <v>1686</v>
      </c>
      <c r="Z6" s="77" t="s">
        <v>1687</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1574</v>
      </c>
      <c r="P7" s="77" t="s">
        <v>1575</v>
      </c>
      <c r="Q7" s="77" t="s">
        <v>1501</v>
      </c>
      <c r="R7" s="16"/>
      <c r="S7" s="77">
        <v>2</v>
      </c>
      <c r="T7" s="76" t="s">
        <v>795</v>
      </c>
      <c r="U7" s="77" t="s">
        <v>1503</v>
      </c>
      <c r="V7" s="77" t="s">
        <v>1503</v>
      </c>
      <c r="W7" s="16"/>
      <c r="X7" s="77">
        <v>2</v>
      </c>
      <c r="Y7" s="692" t="s">
        <v>1574</v>
      </c>
      <c r="Z7" s="77" t="s">
        <v>1575</v>
      </c>
      <c r="AA7" s="77" t="s">
        <v>1501</v>
      </c>
      <c r="AB7" s="16"/>
      <c r="AC7" s="77">
        <v>2</v>
      </c>
      <c r="AD7" s="77" t="s">
        <v>1657</v>
      </c>
      <c r="AE7" s="77" t="s">
        <v>1658</v>
      </c>
      <c r="AF7" s="77" t="s">
        <v>1501</v>
      </c>
    </row>
    <row r="8" spans="1:32" ht="12">
      <c r="A8" s="16"/>
      <c r="B8" s="16"/>
      <c r="C8" s="16"/>
      <c r="D8" s="16"/>
      <c r="F8" s="16"/>
      <c r="G8" s="16"/>
      <c r="H8" s="16"/>
      <c r="I8" s="16"/>
      <c r="J8" s="16"/>
      <c r="K8" s="1044"/>
      <c r="L8" s="1044"/>
      <c r="M8" s="1044"/>
      <c r="N8" s="988">
        <v>3</v>
      </c>
      <c r="O8" s="77" t="s">
        <v>1728</v>
      </c>
      <c r="P8" s="77" t="s">
        <v>1729</v>
      </c>
      <c r="Q8" s="77" t="s">
        <v>1501</v>
      </c>
      <c r="R8" s="16"/>
      <c r="S8" s="16"/>
      <c r="T8" s="16"/>
      <c r="U8" s="16"/>
      <c r="V8" s="16"/>
      <c r="W8" s="16"/>
      <c r="X8" s="77">
        <v>3</v>
      </c>
      <c r="Y8" s="692" t="s">
        <v>1728</v>
      </c>
      <c r="Z8" s="77" t="s">
        <v>1729</v>
      </c>
      <c r="AA8" s="77" t="s">
        <v>1501</v>
      </c>
      <c r="AB8" s="16"/>
      <c r="AC8" s="77">
        <v>3</v>
      </c>
      <c r="AD8" s="77" t="s">
        <v>2351</v>
      </c>
      <c r="AE8" s="77" t="s">
        <v>2352</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1751</v>
      </c>
      <c r="P9" s="77" t="s">
        <v>1752</v>
      </c>
      <c r="Q9" s="77" t="s">
        <v>1501</v>
      </c>
      <c r="R9" s="16"/>
      <c r="S9" s="16"/>
      <c r="T9" s="16"/>
      <c r="U9" s="16"/>
      <c r="V9" s="16"/>
      <c r="W9" s="16"/>
      <c r="X9" s="77">
        <v>4</v>
      </c>
      <c r="Y9" s="692" t="s">
        <v>1751</v>
      </c>
      <c r="Z9" s="77" t="s">
        <v>1752</v>
      </c>
      <c r="AA9" s="77" t="s">
        <v>1501</v>
      </c>
      <c r="AB9" s="16"/>
      <c r="AC9" s="77">
        <v>4</v>
      </c>
      <c r="AD9" s="77" t="s">
        <v>2347</v>
      </c>
      <c r="AE9" s="77" t="s">
        <v>2348</v>
      </c>
      <c r="AF9" s="77" t="s">
        <v>1501</v>
      </c>
    </row>
    <row r="10" spans="1:32" ht="12">
      <c r="A10" s="16"/>
      <c r="B10" s="16"/>
      <c r="C10" s="16"/>
      <c r="D10" s="16"/>
      <c r="F10" s="75" t="s">
        <v>1501</v>
      </c>
      <c r="G10" s="76" t="s">
        <v>1907</v>
      </c>
      <c r="H10" s="77" t="s">
        <v>1908</v>
      </c>
      <c r="I10" s="77" t="s">
        <v>2396</v>
      </c>
      <c r="J10" s="77" t="s">
        <v>2397</v>
      </c>
      <c r="K10" s="1079">
        <v>17</v>
      </c>
      <c r="L10" s="1045">
        <v>29</v>
      </c>
      <c r="M10" s="1044"/>
      <c r="N10" s="988">
        <v>5</v>
      </c>
      <c r="O10" s="77" t="s">
        <v>1774</v>
      </c>
      <c r="P10" s="77" t="s">
        <v>1775</v>
      </c>
      <c r="Q10" s="77" t="s">
        <v>1501</v>
      </c>
      <c r="R10" s="16"/>
      <c r="S10" s="16"/>
      <c r="T10" s="16"/>
      <c r="U10" s="16"/>
      <c r="V10" s="16"/>
      <c r="W10" s="16"/>
      <c r="X10" s="77">
        <v>5</v>
      </c>
      <c r="Y10" s="692" t="s">
        <v>1774</v>
      </c>
      <c r="Z10" s="77" t="s">
        <v>1775</v>
      </c>
      <c r="AA10" s="77" t="s">
        <v>1501</v>
      </c>
      <c r="AB10" s="16"/>
      <c r="AC10" s="77">
        <v>5</v>
      </c>
      <c r="AD10" s="77" t="s">
        <v>1653</v>
      </c>
      <c r="AE10" s="77" t="s">
        <v>1654</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1577</v>
      </c>
      <c r="P11" s="77" t="s">
        <v>1578</v>
      </c>
      <c r="Q11" s="77" t="s">
        <v>1501</v>
      </c>
      <c r="R11" s="16"/>
      <c r="S11" s="16"/>
      <c r="T11" s="16"/>
      <c r="U11" s="16"/>
      <c r="V11" s="16"/>
      <c r="W11" s="16"/>
      <c r="X11" s="77">
        <v>6</v>
      </c>
      <c r="Y11" s="692" t="s">
        <v>1577</v>
      </c>
      <c r="Z11" s="77" t="s">
        <v>1578</v>
      </c>
      <c r="AA11" s="77" t="s">
        <v>1501</v>
      </c>
      <c r="AB11" s="16"/>
      <c r="AC11" s="77">
        <v>6</v>
      </c>
      <c r="AD11" s="77" t="s">
        <v>2367</v>
      </c>
      <c r="AE11" s="77" t="s">
        <v>2368</v>
      </c>
      <c r="AF11" s="77" t="s">
        <v>1501</v>
      </c>
    </row>
    <row r="12" spans="1:32" ht="12">
      <c r="A12" s="16"/>
      <c r="B12" s="16"/>
      <c r="C12" s="16"/>
      <c r="D12" s="16"/>
      <c r="F12" s="75" t="s">
        <v>1505</v>
      </c>
      <c r="G12" s="76" t="s">
        <v>1907</v>
      </c>
      <c r="H12" s="77"/>
      <c r="I12" s="77" t="s">
        <v>1907</v>
      </c>
      <c r="J12" s="77"/>
      <c r="K12" s="1079" t="s">
        <v>1544</v>
      </c>
      <c r="L12" s="1045"/>
      <c r="M12" s="1044"/>
      <c r="N12" s="988">
        <v>7</v>
      </c>
      <c r="O12" s="77" t="s">
        <v>1816</v>
      </c>
      <c r="P12" s="77" t="s">
        <v>1817</v>
      </c>
      <c r="Q12" s="77" t="s">
        <v>1501</v>
      </c>
      <c r="R12" s="16"/>
      <c r="S12" s="16"/>
      <c r="T12" s="16"/>
      <c r="U12" s="16"/>
      <c r="V12" s="16"/>
      <c r="W12" s="16"/>
      <c r="X12" s="77">
        <v>7</v>
      </c>
      <c r="Y12" s="692" t="s">
        <v>1816</v>
      </c>
      <c r="Z12" s="77" t="s">
        <v>1817</v>
      </c>
      <c r="AA12" s="77" t="s">
        <v>1501</v>
      </c>
      <c r="AB12" s="16"/>
      <c r="AC12" s="77">
        <v>7</v>
      </c>
      <c r="AD12" s="77" t="s">
        <v>2359</v>
      </c>
      <c r="AE12" s="77" t="s">
        <v>2360</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1839</v>
      </c>
      <c r="P13" s="77" t="s">
        <v>1840</v>
      </c>
      <c r="Q13" s="77" t="s">
        <v>1501</v>
      </c>
      <c r="R13" s="16"/>
      <c r="S13" s="16"/>
      <c r="T13" s="16"/>
      <c r="U13" s="16"/>
      <c r="V13" s="16"/>
      <c r="W13" s="16"/>
      <c r="X13" s="77">
        <v>8</v>
      </c>
      <c r="Y13" s="692" t="s">
        <v>1839</v>
      </c>
      <c r="Z13" s="77" t="s">
        <v>1840</v>
      </c>
      <c r="AA13" s="77" t="s">
        <v>1501</v>
      </c>
      <c r="AB13" s="16"/>
      <c r="AC13" s="77">
        <v>8</v>
      </c>
      <c r="AD13" s="77" t="s">
        <v>2355</v>
      </c>
      <c r="AE13" s="77" t="s">
        <v>2356</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1862</v>
      </c>
      <c r="P14" s="77" t="s">
        <v>1640</v>
      </c>
      <c r="Q14" s="77" t="s">
        <v>1501</v>
      </c>
      <c r="R14" s="16"/>
      <c r="S14" s="16"/>
      <c r="T14" s="16"/>
      <c r="U14" s="16"/>
      <c r="V14" s="16"/>
      <c r="W14" s="16"/>
      <c r="X14" s="77">
        <v>9</v>
      </c>
      <c r="Y14" s="692" t="s">
        <v>1862</v>
      </c>
      <c r="Z14" s="77" t="s">
        <v>1640</v>
      </c>
      <c r="AA14" s="77" t="s">
        <v>1501</v>
      </c>
      <c r="AB14" s="16"/>
      <c r="AC14" s="77">
        <v>9</v>
      </c>
      <c r="AD14" s="77" t="s">
        <v>2383</v>
      </c>
      <c r="AE14" s="77" t="s">
        <v>2384</v>
      </c>
      <c r="AF14" s="77" t="s">
        <v>1501</v>
      </c>
    </row>
    <row r="15" spans="1:32" ht="12">
      <c r="A15" s="16"/>
      <c r="B15" s="16"/>
      <c r="C15" s="16"/>
      <c r="D15" s="16"/>
      <c r="E15" s="16"/>
      <c r="F15" s="16"/>
      <c r="G15" s="16"/>
      <c r="H15" s="16"/>
      <c r="I15" s="16"/>
      <c r="J15" s="16"/>
      <c r="K15" s="1044"/>
      <c r="L15" s="1044"/>
      <c r="M15" s="1044"/>
      <c r="N15" s="988">
        <v>10</v>
      </c>
      <c r="O15" s="77" t="s">
        <v>1884</v>
      </c>
      <c r="P15" s="77" t="s">
        <v>1885</v>
      </c>
      <c r="Q15" s="77" t="s">
        <v>1501</v>
      </c>
      <c r="R15" s="16"/>
      <c r="S15" s="16"/>
      <c r="T15" s="16"/>
      <c r="U15" s="16"/>
      <c r="V15" s="16"/>
      <c r="W15" s="16"/>
      <c r="X15" s="77">
        <v>10</v>
      </c>
      <c r="Y15" s="692" t="s">
        <v>1884</v>
      </c>
      <c r="Z15" s="77" t="s">
        <v>1885</v>
      </c>
      <c r="AA15" s="77" t="s">
        <v>1501</v>
      </c>
      <c r="AB15" s="16"/>
      <c r="AC15" s="77">
        <v>10</v>
      </c>
      <c r="AD15" s="77" t="s">
        <v>2391</v>
      </c>
      <c r="AE15" s="77" t="s">
        <v>2392</v>
      </c>
      <c r="AF15" s="77" t="s">
        <v>1501</v>
      </c>
    </row>
    <row r="16" spans="1:32" ht="12">
      <c r="A16" s="16"/>
      <c r="B16" s="16"/>
      <c r="C16" s="16"/>
      <c r="D16" s="16"/>
      <c r="E16" s="16"/>
      <c r="F16" s="16"/>
      <c r="G16" s="16"/>
      <c r="H16" s="16"/>
      <c r="I16" s="16"/>
      <c r="J16" s="16"/>
      <c r="K16" s="1044"/>
      <c r="L16" s="1044"/>
      <c r="M16" s="1044"/>
      <c r="N16" s="988">
        <v>11</v>
      </c>
      <c r="O16" s="77" t="s">
        <v>1907</v>
      </c>
      <c r="P16" s="77" t="s">
        <v>1908</v>
      </c>
      <c r="Q16" s="77" t="s">
        <v>1501</v>
      </c>
      <c r="R16" s="16"/>
      <c r="S16" s="16"/>
      <c r="T16" s="16"/>
      <c r="U16" s="16"/>
      <c r="V16" s="16"/>
      <c r="W16" s="16"/>
      <c r="X16" s="77">
        <v>11</v>
      </c>
      <c r="Y16" s="692" t="s">
        <v>1907</v>
      </c>
      <c r="Z16" s="77" t="s">
        <v>1908</v>
      </c>
      <c r="AA16" s="77" t="s">
        <v>1501</v>
      </c>
      <c r="AB16" s="16"/>
      <c r="AC16" s="77">
        <v>11</v>
      </c>
      <c r="AD16" s="77" t="s">
        <v>1677</v>
      </c>
      <c r="AE16" s="77" t="s">
        <v>1678</v>
      </c>
      <c r="AF16" s="77" t="s">
        <v>1501</v>
      </c>
    </row>
    <row r="17" spans="1:32" ht="12">
      <c r="A17" s="16"/>
      <c r="B17" s="16"/>
      <c r="C17" s="16"/>
      <c r="D17" s="16"/>
      <c r="E17" s="16"/>
      <c r="F17" s="16"/>
      <c r="G17" s="16"/>
      <c r="H17" s="16"/>
      <c r="I17" s="16"/>
      <c r="J17" s="16"/>
      <c r="K17" s="1044"/>
      <c r="L17" s="1044"/>
      <c r="M17" s="1044"/>
      <c r="N17" s="988">
        <v>12</v>
      </c>
      <c r="O17" s="77" t="s">
        <v>1930</v>
      </c>
      <c r="P17" s="77" t="s">
        <v>1931</v>
      </c>
      <c r="Q17" s="77" t="s">
        <v>1501</v>
      </c>
      <c r="R17" s="16"/>
      <c r="S17" s="16"/>
      <c r="T17" s="16"/>
      <c r="U17" s="16"/>
      <c r="V17" s="16"/>
      <c r="W17" s="16"/>
      <c r="X17" s="77">
        <v>12</v>
      </c>
      <c r="Y17" s="692" t="s">
        <v>1930</v>
      </c>
      <c r="Z17" s="77" t="s">
        <v>1931</v>
      </c>
      <c r="AA17" s="77" t="s">
        <v>1501</v>
      </c>
      <c r="AB17" s="16"/>
      <c r="AC17" s="77">
        <v>12</v>
      </c>
      <c r="AD17" s="77" t="s">
        <v>2371</v>
      </c>
      <c r="AE17" s="77" t="s">
        <v>2372</v>
      </c>
      <c r="AF17" s="77" t="s">
        <v>1501</v>
      </c>
    </row>
    <row r="18" spans="1:32" ht="12">
      <c r="A18" s="16"/>
      <c r="B18" s="16"/>
      <c r="C18" s="16"/>
      <c r="D18" s="16"/>
      <c r="E18" s="16"/>
      <c r="F18" s="16"/>
      <c r="G18" s="16"/>
      <c r="H18" s="16"/>
      <c r="I18" s="16"/>
      <c r="J18" s="16"/>
      <c r="K18" s="1044"/>
      <c r="L18" s="1044"/>
      <c r="M18" s="1044"/>
      <c r="N18" s="988">
        <v>13</v>
      </c>
      <c r="O18" s="77" t="s">
        <v>1953</v>
      </c>
      <c r="P18" s="77" t="s">
        <v>1954</v>
      </c>
      <c r="Q18" s="77" t="s">
        <v>1501</v>
      </c>
      <c r="R18" s="16"/>
      <c r="S18" s="16"/>
      <c r="T18" s="16"/>
      <c r="U18" s="16"/>
      <c r="V18" s="16"/>
      <c r="W18" s="16"/>
      <c r="X18" s="77">
        <v>13</v>
      </c>
      <c r="Y18" s="692" t="s">
        <v>1953</v>
      </c>
      <c r="Z18" s="77" t="s">
        <v>1954</v>
      </c>
      <c r="AA18" s="77" t="s">
        <v>1501</v>
      </c>
      <c r="AB18" s="16"/>
      <c r="AC18" s="77">
        <v>13</v>
      </c>
      <c r="AD18" s="77" t="s">
        <v>2379</v>
      </c>
      <c r="AE18" s="77" t="s">
        <v>2380</v>
      </c>
      <c r="AF18" s="77" t="s">
        <v>1501</v>
      </c>
    </row>
    <row r="19" spans="1:32" ht="12">
      <c r="A19" s="16"/>
      <c r="B19" s="16"/>
      <c r="C19" s="16"/>
      <c r="D19" s="16"/>
      <c r="E19" s="16"/>
      <c r="F19" s="16"/>
      <c r="G19" s="16"/>
      <c r="H19" s="16"/>
      <c r="I19" s="16"/>
      <c r="J19" s="16"/>
      <c r="K19" s="1044"/>
      <c r="L19" s="1044"/>
      <c r="M19" s="1044"/>
      <c r="N19" s="988">
        <v>14</v>
      </c>
      <c r="O19" s="77" t="s">
        <v>1976</v>
      </c>
      <c r="P19" s="77" t="s">
        <v>1977</v>
      </c>
      <c r="Q19" s="77" t="s">
        <v>1501</v>
      </c>
      <c r="R19" s="16"/>
      <c r="S19" s="16"/>
      <c r="T19" s="16"/>
      <c r="U19" s="16"/>
      <c r="V19" s="16"/>
      <c r="W19" s="16"/>
      <c r="X19" s="77">
        <v>14</v>
      </c>
      <c r="Y19" s="692" t="s">
        <v>1976</v>
      </c>
      <c r="Z19" s="77" t="s">
        <v>1977</v>
      </c>
      <c r="AA19" s="77" t="s">
        <v>1501</v>
      </c>
      <c r="AB19" s="16"/>
      <c r="AC19" s="77">
        <v>14</v>
      </c>
      <c r="AD19" s="77" t="s">
        <v>1555</v>
      </c>
      <c r="AE19" s="77" t="s">
        <v>1556</v>
      </c>
      <c r="AF19" s="77" t="s">
        <v>1501</v>
      </c>
    </row>
    <row r="20" spans="1:32" ht="12">
      <c r="A20" s="16"/>
      <c r="B20" s="16"/>
      <c r="C20" s="16"/>
      <c r="D20" s="16"/>
      <c r="E20" s="16"/>
      <c r="F20" s="16"/>
      <c r="G20" s="16"/>
      <c r="H20" s="16"/>
      <c r="I20" s="16"/>
      <c r="J20" s="16"/>
      <c r="K20" s="1044"/>
      <c r="L20" s="1044"/>
      <c r="M20" s="1044"/>
      <c r="N20" s="988">
        <v>15</v>
      </c>
      <c r="O20" s="77" t="s">
        <v>1999</v>
      </c>
      <c r="P20" s="77" t="s">
        <v>2000</v>
      </c>
      <c r="Q20" s="77" t="s">
        <v>1501</v>
      </c>
      <c r="R20" s="16"/>
      <c r="S20" s="16"/>
      <c r="T20" s="16"/>
      <c r="U20" s="16"/>
      <c r="V20" s="16"/>
      <c r="W20" s="16"/>
      <c r="X20" s="77">
        <v>15</v>
      </c>
      <c r="Y20" s="692" t="s">
        <v>1999</v>
      </c>
      <c r="Z20" s="77" t="s">
        <v>2000</v>
      </c>
      <c r="AA20" s="77" t="s">
        <v>1501</v>
      </c>
      <c r="AB20" s="16"/>
      <c r="AC20" s="77">
        <v>15</v>
      </c>
      <c r="AD20" s="77" t="s">
        <v>1669</v>
      </c>
      <c r="AE20" s="77" t="s">
        <v>1670</v>
      </c>
      <c r="AF20" s="77" t="s">
        <v>1501</v>
      </c>
    </row>
    <row r="21" spans="1:32" ht="12">
      <c r="A21" s="16"/>
      <c r="B21" s="16"/>
      <c r="C21" s="16"/>
      <c r="D21" s="16"/>
      <c r="E21" s="16"/>
      <c r="F21" s="16"/>
      <c r="G21" s="16"/>
      <c r="H21" s="16"/>
      <c r="I21" s="16"/>
      <c r="J21" s="16"/>
      <c r="K21" s="1044"/>
      <c r="L21" s="1044"/>
      <c r="M21" s="1044"/>
      <c r="N21" s="988">
        <v>16</v>
      </c>
      <c r="O21" s="77" t="s">
        <v>2022</v>
      </c>
      <c r="P21" s="77" t="s">
        <v>2023</v>
      </c>
      <c r="Q21" s="77" t="s">
        <v>1501</v>
      </c>
      <c r="R21" s="16"/>
      <c r="S21" s="16"/>
      <c r="T21" s="16"/>
      <c r="U21" s="16"/>
      <c r="V21" s="16"/>
      <c r="W21" s="16"/>
      <c r="X21" s="77">
        <v>16</v>
      </c>
      <c r="Y21" s="692" t="s">
        <v>2022</v>
      </c>
      <c r="Z21" s="77" t="s">
        <v>2023</v>
      </c>
      <c r="AA21" s="77" t="s">
        <v>1501</v>
      </c>
      <c r="AB21" s="16"/>
      <c r="AC21" s="77">
        <v>16</v>
      </c>
      <c r="AD21" s="77" t="s">
        <v>1649</v>
      </c>
      <c r="AE21" s="77" t="s">
        <v>1650</v>
      </c>
      <c r="AF21" s="77" t="s">
        <v>1501</v>
      </c>
    </row>
    <row r="22" spans="1:32" ht="12">
      <c r="A22" s="16"/>
      <c r="B22" s="16"/>
      <c r="C22" s="16"/>
      <c r="D22" s="16"/>
      <c r="E22" s="16"/>
      <c r="F22" s="16"/>
      <c r="G22" s="16"/>
      <c r="H22" s="16"/>
      <c r="I22" s="16"/>
      <c r="J22" s="16"/>
      <c r="K22" s="1044"/>
      <c r="L22" s="1044"/>
      <c r="M22" s="1044"/>
      <c r="N22" s="988">
        <v>17</v>
      </c>
      <c r="O22" s="77" t="s">
        <v>2045</v>
      </c>
      <c r="P22" s="77" t="s">
        <v>2046</v>
      </c>
      <c r="Q22" s="77" t="s">
        <v>1501</v>
      </c>
      <c r="R22" s="16"/>
      <c r="S22" s="16"/>
      <c r="T22" s="16"/>
      <c r="U22" s="16"/>
      <c r="V22" s="16"/>
      <c r="W22" s="16"/>
      <c r="X22" s="77">
        <v>17</v>
      </c>
      <c r="Y22" s="692" t="s">
        <v>2045</v>
      </c>
      <c r="Z22" s="77" t="s">
        <v>2046</v>
      </c>
      <c r="AA22" s="77" t="s">
        <v>1501</v>
      </c>
      <c r="AB22" s="16"/>
      <c r="AC22" s="77">
        <v>17</v>
      </c>
      <c r="AD22" s="77" t="s">
        <v>1665</v>
      </c>
      <c r="AE22" s="77" t="s">
        <v>1666</v>
      </c>
      <c r="AF22" s="77" t="s">
        <v>1501</v>
      </c>
    </row>
    <row r="23" spans="1:32" ht="12">
      <c r="A23" s="16"/>
      <c r="B23" s="16"/>
      <c r="C23" s="16"/>
      <c r="D23" s="16"/>
      <c r="E23" s="16"/>
      <c r="F23" s="16"/>
      <c r="G23" s="16"/>
      <c r="H23" s="16"/>
      <c r="I23" s="16"/>
      <c r="J23" s="16"/>
      <c r="K23" s="1044"/>
      <c r="L23" s="1044"/>
      <c r="M23" s="1044"/>
      <c r="N23" s="988">
        <v>18</v>
      </c>
      <c r="O23" s="77" t="s">
        <v>2068</v>
      </c>
      <c r="P23" s="77" t="s">
        <v>2069</v>
      </c>
      <c r="Q23" s="77" t="s">
        <v>1501</v>
      </c>
      <c r="R23" s="16"/>
      <c r="S23" s="16"/>
      <c r="T23" s="16"/>
      <c r="U23" s="16"/>
      <c r="V23" s="16"/>
      <c r="W23" s="16"/>
      <c r="X23" s="77">
        <v>18</v>
      </c>
      <c r="Y23" s="692" t="s">
        <v>2068</v>
      </c>
      <c r="Z23" s="77" t="s">
        <v>2069</v>
      </c>
      <c r="AA23" s="77" t="s">
        <v>1501</v>
      </c>
      <c r="AB23" s="16"/>
      <c r="AC23" s="77">
        <v>18</v>
      </c>
      <c r="AD23" s="77" t="s">
        <v>2387</v>
      </c>
      <c r="AE23" s="77" t="s">
        <v>2388</v>
      </c>
      <c r="AF23" s="77" t="s">
        <v>1501</v>
      </c>
    </row>
    <row r="24" spans="1:32" ht="12">
      <c r="A24" s="16"/>
      <c r="B24" s="16"/>
      <c r="C24" s="16"/>
      <c r="D24" s="16"/>
      <c r="E24" s="16"/>
      <c r="F24" s="16"/>
      <c r="G24" s="16"/>
      <c r="H24" s="16"/>
      <c r="I24" s="16"/>
      <c r="J24" s="16"/>
      <c r="K24" s="1044"/>
      <c r="L24" s="1044"/>
      <c r="M24" s="1044"/>
      <c r="N24" s="988">
        <v>19</v>
      </c>
      <c r="O24" s="77" t="s">
        <v>2091</v>
      </c>
      <c r="P24" s="77" t="s">
        <v>2092</v>
      </c>
      <c r="Q24" s="77" t="s">
        <v>1501</v>
      </c>
      <c r="R24" s="16"/>
      <c r="S24" s="16"/>
      <c r="T24" s="16"/>
      <c r="U24" s="16"/>
      <c r="V24" s="16"/>
      <c r="W24" s="16"/>
      <c r="X24" s="77">
        <v>19</v>
      </c>
      <c r="Y24" s="692" t="s">
        <v>2091</v>
      </c>
      <c r="Z24" s="77" t="s">
        <v>2092</v>
      </c>
      <c r="AA24" s="77" t="s">
        <v>1501</v>
      </c>
      <c r="AB24" s="16"/>
      <c r="AC24" s="77">
        <v>19</v>
      </c>
      <c r="AD24" s="77" t="s">
        <v>2375</v>
      </c>
      <c r="AE24" s="77" t="s">
        <v>2376</v>
      </c>
      <c r="AF24" s="77" t="s">
        <v>1501</v>
      </c>
    </row>
    <row r="25" spans="1:32" ht="12">
      <c r="A25" s="16"/>
      <c r="B25" s="16"/>
      <c r="C25" s="16"/>
      <c r="D25" s="16"/>
      <c r="E25" s="16"/>
      <c r="F25" s="16"/>
      <c r="G25" s="16"/>
      <c r="H25" s="16"/>
      <c r="I25" s="16"/>
      <c r="J25" s="16"/>
      <c r="K25" s="1044"/>
      <c r="L25" s="1044"/>
      <c r="M25" s="1044"/>
      <c r="N25" s="988">
        <v>20</v>
      </c>
      <c r="O25" s="77" t="s">
        <v>2114</v>
      </c>
      <c r="P25" s="77" t="s">
        <v>2115</v>
      </c>
      <c r="Q25" s="77" t="s">
        <v>1501</v>
      </c>
      <c r="R25" s="16"/>
      <c r="S25" s="16"/>
      <c r="T25" s="16"/>
      <c r="U25" s="16"/>
      <c r="V25" s="16"/>
      <c r="W25" s="16"/>
      <c r="X25" s="77">
        <v>20</v>
      </c>
      <c r="Y25" s="692" t="s">
        <v>2114</v>
      </c>
      <c r="Z25" s="77" t="s">
        <v>2115</v>
      </c>
      <c r="AA25" s="77" t="s">
        <v>1501</v>
      </c>
      <c r="AB25" s="16"/>
      <c r="AC25" s="77">
        <v>20</v>
      </c>
      <c r="AD25" s="77" t="s">
        <v>1645</v>
      </c>
      <c r="AE25" s="77" t="s">
        <v>1646</v>
      </c>
      <c r="AF25" s="77" t="s">
        <v>1501</v>
      </c>
    </row>
    <row r="26" spans="1:32" ht="12">
      <c r="A26" s="16"/>
      <c r="B26" s="16"/>
      <c r="C26" s="16"/>
      <c r="D26" s="16"/>
      <c r="E26" s="16"/>
      <c r="F26" s="16"/>
      <c r="G26" s="16"/>
      <c r="H26" s="16"/>
      <c r="I26" s="16"/>
      <c r="J26" s="16"/>
      <c r="K26" s="1044"/>
      <c r="L26" s="1044"/>
      <c r="M26" s="1044"/>
      <c r="N26" s="988">
        <v>21</v>
      </c>
      <c r="O26" s="77" t="s">
        <v>2137</v>
      </c>
      <c r="P26" s="77" t="s">
        <v>2138</v>
      </c>
      <c r="Q26" s="77" t="s">
        <v>1501</v>
      </c>
      <c r="R26" s="16"/>
      <c r="S26" s="16"/>
      <c r="T26" s="16"/>
      <c r="U26" s="16"/>
      <c r="V26" s="16"/>
      <c r="W26" s="16"/>
      <c r="X26" s="77">
        <v>21</v>
      </c>
      <c r="Y26" s="692" t="s">
        <v>2137</v>
      </c>
      <c r="Z26" s="77" t="s">
        <v>2138</v>
      </c>
      <c r="AA26" s="77" t="s">
        <v>1501</v>
      </c>
      <c r="AB26" s="16"/>
      <c r="AC26" s="77">
        <v>21</v>
      </c>
      <c r="AD26" s="77" t="s">
        <v>1641</v>
      </c>
      <c r="AE26" s="77" t="s">
        <v>1642</v>
      </c>
      <c r="AF26" s="77" t="s">
        <v>1501</v>
      </c>
    </row>
    <row r="27" spans="1:32" ht="12">
      <c r="A27" s="16"/>
      <c r="B27" s="16"/>
      <c r="C27" s="16"/>
      <c r="D27" s="16"/>
      <c r="E27" s="16"/>
      <c r="F27" s="16"/>
      <c r="G27" s="16"/>
      <c r="H27" s="16"/>
      <c r="I27" s="16"/>
      <c r="J27" s="16"/>
      <c r="K27" s="1044"/>
      <c r="L27" s="1044"/>
      <c r="M27" s="1044"/>
      <c r="N27" s="988">
        <v>22</v>
      </c>
      <c r="O27" s="77" t="s">
        <v>2160</v>
      </c>
      <c r="P27" s="77" t="s">
        <v>2161</v>
      </c>
      <c r="Q27" s="77" t="s">
        <v>1501</v>
      </c>
      <c r="R27" s="16"/>
      <c r="S27" s="16"/>
      <c r="T27" s="16"/>
      <c r="U27" s="16"/>
      <c r="V27" s="16"/>
      <c r="W27" s="16"/>
      <c r="X27" s="77">
        <v>22</v>
      </c>
      <c r="Y27" s="692" t="s">
        <v>2160</v>
      </c>
      <c r="Z27" s="77" t="s">
        <v>2161</v>
      </c>
      <c r="AA27" s="77" t="s">
        <v>1501</v>
      </c>
      <c r="AB27" s="16"/>
      <c r="AC27" s="77">
        <v>22</v>
      </c>
      <c r="AD27" s="77" t="s">
        <v>1673</v>
      </c>
      <c r="AE27" s="77" t="s">
        <v>1674</v>
      </c>
      <c r="AF27" s="77" t="s">
        <v>1501</v>
      </c>
    </row>
    <row r="28" spans="1:32" ht="12">
      <c r="A28" s="16"/>
      <c r="B28" s="16"/>
      <c r="C28" s="16"/>
      <c r="D28" s="16"/>
      <c r="E28" s="16"/>
      <c r="F28" s="16"/>
      <c r="G28" s="16"/>
      <c r="H28" s="16"/>
      <c r="I28" s="16"/>
      <c r="J28" s="16"/>
      <c r="K28" s="1044"/>
      <c r="L28" s="1044"/>
      <c r="M28" s="1044"/>
      <c r="N28" s="988">
        <v>23</v>
      </c>
      <c r="O28" s="77" t="s">
        <v>2183</v>
      </c>
      <c r="P28" s="77" t="s">
        <v>2184</v>
      </c>
      <c r="Q28" s="77" t="s">
        <v>1501</v>
      </c>
      <c r="R28" s="16"/>
      <c r="S28" s="16"/>
      <c r="T28" s="16"/>
      <c r="U28" s="16"/>
      <c r="V28" s="16"/>
      <c r="W28" s="16"/>
      <c r="X28" s="77">
        <v>23</v>
      </c>
      <c r="Y28" s="692" t="s">
        <v>2183</v>
      </c>
      <c r="Z28" s="77" t="s">
        <v>2184</v>
      </c>
      <c r="AA28" s="77" t="s">
        <v>1501</v>
      </c>
      <c r="AB28" s="16"/>
      <c r="AC28" s="77">
        <v>23</v>
      </c>
      <c r="AD28" s="77" t="s">
        <v>2363</v>
      </c>
      <c r="AE28" s="77" t="s">
        <v>2364</v>
      </c>
      <c r="AF28" s="77" t="s">
        <v>1501</v>
      </c>
    </row>
    <row r="29" spans="1:32" ht="12">
      <c r="A29" s="16"/>
      <c r="B29" s="16"/>
      <c r="C29" s="16"/>
      <c r="D29" s="16"/>
      <c r="E29" s="16"/>
      <c r="F29" s="16"/>
      <c r="G29" s="16"/>
      <c r="H29" s="16"/>
      <c r="I29" s="16"/>
      <c r="J29" s="16"/>
      <c r="K29" s="1044"/>
      <c r="L29" s="1044"/>
      <c r="M29" s="1044"/>
      <c r="N29" s="988">
        <v>24</v>
      </c>
      <c r="O29" s="77" t="s">
        <v>2206</v>
      </c>
      <c r="P29" s="77" t="s">
        <v>2207</v>
      </c>
      <c r="Q29" s="77" t="s">
        <v>1501</v>
      </c>
      <c r="R29" s="16"/>
      <c r="S29" s="16"/>
      <c r="T29" s="16"/>
      <c r="U29" s="16"/>
      <c r="V29" s="16"/>
      <c r="W29" s="16"/>
      <c r="X29" s="77">
        <v>24</v>
      </c>
      <c r="Y29" s="692" t="s">
        <v>2206</v>
      </c>
      <c r="Z29" s="77" t="s">
        <v>2207</v>
      </c>
      <c r="AA29" s="77" t="s">
        <v>1501</v>
      </c>
      <c r="AB29" s="16"/>
      <c r="AC29" s="77">
        <v>24</v>
      </c>
      <c r="AD29" s="77" t="s">
        <v>1907</v>
      </c>
      <c r="AE29" s="77" t="s">
        <v>1908</v>
      </c>
      <c r="AF29" s="77" t="s">
        <v>1501</v>
      </c>
    </row>
    <row r="30" spans="1:32" ht="12">
      <c r="A30" s="16"/>
      <c r="B30" s="16"/>
      <c r="C30" s="16"/>
      <c r="D30" s="16"/>
      <c r="E30" s="16"/>
      <c r="F30" s="16"/>
      <c r="G30" s="16"/>
      <c r="H30" s="16"/>
      <c r="I30" s="16"/>
      <c r="J30" s="16"/>
      <c r="K30" s="1044"/>
      <c r="L30" s="1044"/>
      <c r="M30" s="1044"/>
      <c r="N30" s="988">
        <v>25</v>
      </c>
      <c r="O30" s="77" t="s">
        <v>2229</v>
      </c>
      <c r="P30" s="77" t="s">
        <v>2230</v>
      </c>
      <c r="Q30" s="77" t="s">
        <v>1501</v>
      </c>
      <c r="R30" s="16"/>
      <c r="S30" s="16"/>
      <c r="T30" s="16"/>
      <c r="U30" s="16"/>
      <c r="V30" s="16"/>
      <c r="W30" s="16"/>
      <c r="X30" s="77">
        <v>25</v>
      </c>
      <c r="Y30" s="692" t="s">
        <v>2229</v>
      </c>
      <c r="Z30" s="77" t="s">
        <v>2230</v>
      </c>
      <c r="AA30" s="77" t="s">
        <v>1501</v>
      </c>
      <c r="AB30" s="16"/>
      <c r="AC30" s="77">
        <v>25</v>
      </c>
      <c r="AD30" s="77" t="s">
        <v>1681</v>
      </c>
      <c r="AE30" s="77" t="s">
        <v>1682</v>
      </c>
      <c r="AF30" s="77" t="s">
        <v>1501</v>
      </c>
    </row>
    <row r="31" spans="1:32" ht="12">
      <c r="A31" s="16"/>
      <c r="B31" s="16"/>
      <c r="C31" s="16"/>
      <c r="D31" s="16"/>
      <c r="E31" s="16"/>
      <c r="F31" s="16"/>
      <c r="G31" s="16"/>
      <c r="H31" s="16"/>
      <c r="I31" s="16"/>
      <c r="J31" s="16"/>
      <c r="K31" s="1044"/>
      <c r="L31" s="1044"/>
      <c r="M31" s="1044"/>
      <c r="N31" s="988">
        <v>26</v>
      </c>
      <c r="O31" s="77" t="s">
        <v>2252</v>
      </c>
      <c r="P31" s="77" t="s">
        <v>2253</v>
      </c>
      <c r="Q31" s="77" t="s">
        <v>1501</v>
      </c>
      <c r="R31" s="16"/>
      <c r="S31" s="16"/>
      <c r="T31" s="16"/>
      <c r="U31" s="16"/>
      <c r="V31" s="16"/>
      <c r="W31" s="16"/>
      <c r="X31" s="77">
        <v>26</v>
      </c>
      <c r="Y31" s="692" t="s">
        <v>2252</v>
      </c>
      <c r="Z31" s="77" t="s">
        <v>2253</v>
      </c>
      <c r="AA31" s="77" t="s">
        <v>1501</v>
      </c>
      <c r="AB31" s="16"/>
      <c r="AC31" s="77">
        <v>26</v>
      </c>
      <c r="AD31" s="77" t="s">
        <v>1661</v>
      </c>
      <c r="AE31" s="77" t="s">
        <v>1662</v>
      </c>
      <c r="AF31" s="77" t="s">
        <v>1501</v>
      </c>
    </row>
    <row r="32" spans="1:32" ht="12">
      <c r="A32" s="16"/>
      <c r="B32" s="16"/>
      <c r="C32" s="16"/>
      <c r="D32" s="16"/>
      <c r="E32" s="16"/>
      <c r="F32" s="16"/>
      <c r="G32" s="16"/>
      <c r="H32" s="16"/>
      <c r="I32" s="16"/>
      <c r="J32" s="16"/>
      <c r="K32" s="1044"/>
      <c r="L32" s="1044"/>
      <c r="M32" s="1044"/>
      <c r="N32" s="988">
        <v>27</v>
      </c>
      <c r="O32" s="77" t="s">
        <v>2275</v>
      </c>
      <c r="P32" s="77" t="s">
        <v>2276</v>
      </c>
      <c r="Q32" s="77" t="s">
        <v>1501</v>
      </c>
      <c r="R32" s="16"/>
      <c r="S32" s="16"/>
      <c r="T32" s="16"/>
      <c r="U32" s="16"/>
      <c r="V32" s="16"/>
      <c r="W32" s="16"/>
      <c r="X32" s="77">
        <v>27</v>
      </c>
      <c r="Y32" s="692" t="s">
        <v>2275</v>
      </c>
      <c r="Z32" s="77" t="s">
        <v>2276</v>
      </c>
      <c r="AA32" s="77" t="s">
        <v>1501</v>
      </c>
      <c r="AB32" s="16"/>
      <c r="AC32" s="77">
        <v>27</v>
      </c>
      <c r="AD32" s="77" t="s">
        <v>2343</v>
      </c>
      <c r="AE32" s="77" t="s">
        <v>2344</v>
      </c>
      <c r="AF32" s="77" t="s">
        <v>1501</v>
      </c>
    </row>
    <row r="33" spans="1:32" ht="12">
      <c r="A33" s="16"/>
      <c r="B33" s="16"/>
      <c r="C33" s="16"/>
      <c r="D33" s="16"/>
      <c r="E33" s="16"/>
      <c r="F33" s="16"/>
      <c r="G33" s="16"/>
      <c r="H33" s="16"/>
      <c r="I33" s="16"/>
      <c r="J33" s="16"/>
      <c r="K33" s="1044"/>
      <c r="L33" s="1044"/>
      <c r="M33" s="1044"/>
      <c r="N33" s="988">
        <v>28</v>
      </c>
      <c r="O33" s="77" t="s">
        <v>2298</v>
      </c>
      <c r="P33" s="77" t="s">
        <v>2299</v>
      </c>
      <c r="Q33" s="77" t="s">
        <v>1501</v>
      </c>
      <c r="R33" s="16"/>
      <c r="S33" s="16"/>
      <c r="T33" s="16"/>
      <c r="U33" s="16"/>
      <c r="V33" s="16"/>
      <c r="W33" s="16"/>
      <c r="X33" s="77">
        <v>28</v>
      </c>
      <c r="Y33" s="692" t="s">
        <v>2298</v>
      </c>
      <c r="Z33" s="77" t="s">
        <v>2299</v>
      </c>
      <c r="AA33" s="77" t="s">
        <v>1501</v>
      </c>
      <c r="AB33" s="16"/>
      <c r="AC33" s="77">
        <v>28</v>
      </c>
      <c r="AD33" s="77"/>
      <c r="AE33" s="77"/>
      <c r="AF33" s="77" t="s">
        <v>1501</v>
      </c>
    </row>
    <row r="34" spans="1:32" ht="12">
      <c r="A34" s="16"/>
      <c r="B34" s="16"/>
      <c r="C34" s="16"/>
      <c r="D34" s="16"/>
      <c r="E34" s="16"/>
      <c r="F34" s="16"/>
      <c r="G34" s="16"/>
      <c r="H34" s="16"/>
      <c r="I34" s="16"/>
      <c r="J34" s="16"/>
      <c r="K34" s="1044"/>
      <c r="L34" s="1044"/>
      <c r="M34" s="1044"/>
      <c r="N34" s="988">
        <v>29</v>
      </c>
      <c r="O34" s="77" t="s">
        <v>2321</v>
      </c>
      <c r="P34" s="77" t="s">
        <v>2322</v>
      </c>
      <c r="Q34" s="77" t="s">
        <v>1501</v>
      </c>
      <c r="R34" s="16"/>
      <c r="S34" s="16"/>
      <c r="T34" s="16"/>
      <c r="U34" s="16"/>
      <c r="V34" s="16"/>
      <c r="W34" s="16"/>
      <c r="X34" s="77">
        <v>29</v>
      </c>
      <c r="Y34" s="692" t="s">
        <v>2321</v>
      </c>
      <c r="Z34" s="77" t="s">
        <v>2322</v>
      </c>
      <c r="AA34" s="77" t="s">
        <v>1501</v>
      </c>
      <c r="AB34" s="16"/>
      <c r="AC34" s="77">
        <v>29</v>
      </c>
      <c r="AD34" s="77"/>
      <c r="AE34" s="77"/>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c r="AE35" s="77"/>
      <c r="AF35" s="77" t="s">
        <v>1501</v>
      </c>
    </row>
    <row r="36" spans="1:32" ht="12">
      <c r="A36" s="16"/>
      <c r="B36" s="16"/>
      <c r="C36" s="16"/>
      <c r="D36" s="16"/>
      <c r="E36" s="16"/>
      <c r="F36" s="16"/>
      <c r="G36" s="16"/>
      <c r="H36" s="16"/>
      <c r="I36" s="16"/>
      <c r="J36" s="16"/>
      <c r="K36" s="1044"/>
      <c r="L36" s="1044"/>
      <c r="M36" s="1044"/>
      <c r="N36" s="988">
        <v>31</v>
      </c>
      <c r="O36" s="77" t="s">
        <v>2396</v>
      </c>
      <c r="P36" s="77" t="s">
        <v>2397</v>
      </c>
      <c r="Q36" s="77" t="s">
        <v>1508</v>
      </c>
      <c r="R36" s="16"/>
      <c r="S36" s="16"/>
      <c r="T36" s="16"/>
      <c r="U36" s="16"/>
      <c r="V36" s="16"/>
      <c r="W36" s="16"/>
      <c r="X36" s="77">
        <v>31</v>
      </c>
      <c r="Y36" s="692">
        <v>0</v>
      </c>
      <c r="Z36" s="77">
        <v>0</v>
      </c>
      <c r="AA36" s="77">
        <v>0</v>
      </c>
      <c r="AB36" s="16"/>
      <c r="AC36" s="77">
        <v>31</v>
      </c>
      <c r="AD36" s="77"/>
      <c r="AE36" s="77"/>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26</v>
      </c>
      <c r="I4" s="70" t="str">
        <f>HLOOKUP(I3,比較地域マスタ!$E$5:$L$6,2,0)</f>
        <v>京都府</v>
      </c>
      <c r="J4" s="70" t="str">
        <f>HLOOKUP(J3,比較地域マスタ!$E$5:$L$6,2,0)</f>
        <v>向日市</v>
      </c>
      <c r="K4" s="70" t="str">
        <f>HLOOKUP(K3,比較地域マスタ!$E$5:$L$6,2,0)</f>
        <v>26208</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向日市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37.585357244548689</v>
      </c>
      <c r="BB5" s="29"/>
      <c r="BC5" s="17"/>
      <c r="BD5" s="1005">
        <f>SUM(BC6:BC8)</f>
        <v>30.097196720973731</v>
      </c>
      <c r="BE5" s="29"/>
      <c r="BF5" s="17"/>
      <c r="BG5" s="1005">
        <f>AK35</f>
        <v>26.964272945782191</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34.214160660848393</v>
      </c>
      <c r="BA6" s="17"/>
      <c r="BB6" s="29"/>
      <c r="BC6" s="1005">
        <f>O32</f>
        <v>28.115563124826991</v>
      </c>
      <c r="BD6" s="17"/>
      <c r="BE6" s="29"/>
      <c r="BF6" s="1005">
        <f>AK36</f>
        <v>25.505363959539395</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1.824585227625682</v>
      </c>
      <c r="BA7" s="17"/>
      <c r="BB7" s="29"/>
      <c r="BC7" s="1005">
        <f>O33</f>
        <v>1.856994359640795</v>
      </c>
      <c r="BD7" s="17"/>
      <c r="BE7" s="29"/>
      <c r="BF7" s="1005">
        <f t="shared" ref="BF7:BF8" si="0">AK37</f>
        <v>1.4589089862427982</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1.546611356074616</v>
      </c>
      <c r="BA8" s="17"/>
      <c r="BB8" s="29"/>
      <c r="BC8" s="1005">
        <f>O34</f>
        <v>0.12463923650594499</v>
      </c>
      <c r="BD8" s="17"/>
      <c r="BE8" s="29"/>
      <c r="BF8" s="1005">
        <f t="shared" si="0"/>
        <v>0</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223.35387709625749</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48.077065395826729</v>
      </c>
      <c r="BA9" s="1005">
        <f>AZ9</f>
        <v>48.077065395826729</v>
      </c>
      <c r="BB9" s="29"/>
      <c r="BC9" s="1005">
        <f>O35</f>
        <v>66.154957297987124</v>
      </c>
      <c r="BD9" s="1005">
        <f>BC9</f>
        <v>66.154957297987124</v>
      </c>
      <c r="BE9" s="29"/>
      <c r="BF9" s="1005">
        <f>AK39</f>
        <v>48.356371184364704</v>
      </c>
      <c r="BG9" s="1005">
        <f>AK39</f>
        <v>48.356371184364704</v>
      </c>
      <c r="BH9" s="29"/>
    </row>
    <row r="10" spans="1:62" ht="17.100000000000001" customHeight="1" thickBot="1">
      <c r="B10" s="323"/>
      <c r="C10" s="324"/>
      <c r="D10" s="326"/>
      <c r="E10" s="326"/>
      <c r="F10" s="326"/>
      <c r="G10" s="325"/>
      <c r="H10" s="325"/>
      <c r="I10" s="326"/>
      <c r="J10" s="327"/>
      <c r="K10" s="334"/>
      <c r="L10" s="246" t="s">
        <v>114</v>
      </c>
      <c r="M10" s="246"/>
      <c r="N10" s="563"/>
      <c r="O10" s="906">
        <f>SUM(O11:O13)</f>
        <v>37.585357244548689</v>
      </c>
      <c r="P10" s="453">
        <f t="shared" ref="P10:P22" si="1">O10/$O$9</f>
        <v>0.16827716506730148</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65.095784996266346</v>
      </c>
      <c r="BA10" s="1005">
        <f>AZ10</f>
        <v>65.095784996266346</v>
      </c>
      <c r="BB10" s="29"/>
      <c r="BC10" s="1005">
        <f>O36</f>
        <v>81.400670629808957</v>
      </c>
      <c r="BD10" s="1005">
        <f>BC10</f>
        <v>81.400670629808957</v>
      </c>
      <c r="BE10" s="29"/>
      <c r="BF10" s="1005">
        <f>AK40</f>
        <v>60.338195095513242</v>
      </c>
      <c r="BG10" s="1005">
        <f>AK40</f>
        <v>60.338195095513242</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34.214160660848393</v>
      </c>
      <c r="P11" s="454">
        <f t="shared" si="1"/>
        <v>0.15318364339878157</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64.548804374457916</v>
      </c>
      <c r="BB11" s="29"/>
      <c r="BC11" s="1005"/>
      <c r="BD11" s="1005">
        <f>SUM(BC12:BC14)</f>
        <v>56.931433939120531</v>
      </c>
      <c r="BE11" s="29"/>
      <c r="BF11" s="17"/>
      <c r="BG11" s="1005">
        <f>AK41</f>
        <v>47.768101656293055</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1.824585227625682</v>
      </c>
      <c r="P12" s="454">
        <f t="shared" si="1"/>
        <v>8.1690331564710263E-3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61.32024089180284</v>
      </c>
      <c r="BA12" s="17"/>
      <c r="BB12" s="29"/>
      <c r="BC12" s="1005">
        <f>O38</f>
        <v>52.729593462906891</v>
      </c>
      <c r="BD12" s="17"/>
      <c r="BE12" s="29"/>
      <c r="BF12" s="1005">
        <f>AK42</f>
        <v>44.424647820945708</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1.546611356074616</v>
      </c>
      <c r="P13" s="454">
        <f t="shared" si="1"/>
        <v>6.9244885120488958E-3</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3.22856348265507</v>
      </c>
      <c r="BA13" s="17"/>
      <c r="BB13" s="29"/>
      <c r="BC13" s="1005">
        <f>O41</f>
        <v>4.2018404762136399</v>
      </c>
      <c r="BD13" s="17"/>
      <c r="BE13" s="29"/>
      <c r="BF13" s="1005">
        <f>AK45</f>
        <v>3.3434538353473435</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48.077065395826729</v>
      </c>
      <c r="P14" s="453">
        <f t="shared" si="1"/>
        <v>0.2152506418104721</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65.095784996266346</v>
      </c>
      <c r="P15" s="453">
        <f t="shared" si="1"/>
        <v>0.29144685484108435</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8.0468650851578118</v>
      </c>
      <c r="BA15" s="1005">
        <f>AZ15</f>
        <v>8.0468650851578118</v>
      </c>
      <c r="BB15" s="29"/>
      <c r="BC15" s="1005">
        <f>O43</f>
        <v>5.9336666902485851</v>
      </c>
      <c r="BD15" s="1005">
        <f>BC15</f>
        <v>5.9336666902485851</v>
      </c>
      <c r="BE15" s="29"/>
      <c r="BF15" s="1005">
        <f>AK47</f>
        <v>6.5652371948646806</v>
      </c>
      <c r="BG15" s="1005">
        <f>AK47</f>
        <v>6.5652371948646806</v>
      </c>
      <c r="BH15" s="29"/>
    </row>
    <row r="16" spans="1:62" ht="17.100000000000001" customHeight="1" thickBot="1">
      <c r="B16" s="323"/>
      <c r="C16" s="324"/>
      <c r="D16" s="326"/>
      <c r="E16" s="326"/>
      <c r="F16" s="326"/>
      <c r="G16" s="325"/>
      <c r="H16" s="325"/>
      <c r="I16" s="326"/>
      <c r="J16" s="327"/>
      <c r="K16" s="335"/>
      <c r="L16" s="246" t="s">
        <v>128</v>
      </c>
      <c r="M16" s="344"/>
      <c r="N16" s="345"/>
      <c r="O16" s="906">
        <f>SUM(O18:O21)</f>
        <v>64.548804374457916</v>
      </c>
      <c r="P16" s="453">
        <f t="shared" si="1"/>
        <v>0.28899791314855799</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61.32024089180284</v>
      </c>
      <c r="P17" s="454">
        <f t="shared" si="1"/>
        <v>0.27454298841374497</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40.944096357248178</v>
      </c>
      <c r="P18" s="454">
        <f t="shared" si="1"/>
        <v>0.18331491214545939</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20.376144534554658</v>
      </c>
      <c r="P19" s="454">
        <f t="shared" si="1"/>
        <v>9.1228076268285566E-2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3.22856348265507</v>
      </c>
      <c r="P20" s="454">
        <f t="shared" si="1"/>
        <v>1.4454924734812977E-2</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8.0468650851578118</v>
      </c>
      <c r="P22" s="612">
        <f t="shared" si="1"/>
        <v>3.6027425132584119E-2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32.797618250300232</v>
      </c>
      <c r="AZ22" s="1005">
        <f t="shared" si="3"/>
        <v>30.739770261074888</v>
      </c>
      <c r="BA22" s="1005">
        <f t="shared" si="3"/>
        <v>25.015422051302561</v>
      </c>
      <c r="BB22" s="1005">
        <f t="shared" si="3"/>
        <v>25.892629847320624</v>
      </c>
      <c r="BC22" s="1005">
        <f t="shared" si="3"/>
        <v>30.097196720973731</v>
      </c>
      <c r="BD22" s="1005">
        <f t="shared" si="3"/>
        <v>25.42258382480507</v>
      </c>
      <c r="BE22" s="1005">
        <f t="shared" si="3"/>
        <v>25.804362195413656</v>
      </c>
      <c r="BF22" s="1005">
        <f t="shared" si="3"/>
        <v>19.612633416913603</v>
      </c>
      <c r="BG22" s="1005">
        <f t="shared" si="3"/>
        <v>24.453114874625111</v>
      </c>
      <c r="BH22" s="1005">
        <f t="shared" si="3"/>
        <v>17.381975206709576</v>
      </c>
      <c r="BI22" s="1005">
        <f t="shared" si="3"/>
        <v>15.207439244616346</v>
      </c>
      <c r="BJ22" s="1005">
        <f t="shared" si="3"/>
        <v>15.564969606897261</v>
      </c>
      <c r="BK22" s="1005">
        <f t="shared" si="3"/>
        <v>14.35457153846893</v>
      </c>
      <c r="BL22" s="1005">
        <f t="shared" si="3"/>
        <v>26.964272945782191</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43.255954162543887</v>
      </c>
      <c r="AZ23" s="1005">
        <f t="shared" ref="AZ23:BL23" si="4">Y39</f>
        <v>47.518153132389664</v>
      </c>
      <c r="BA23" s="1005">
        <f t="shared" si="4"/>
        <v>62.719227644066883</v>
      </c>
      <c r="BB23" s="1005">
        <f t="shared" si="4"/>
        <v>69.416876508499882</v>
      </c>
      <c r="BC23" s="1005">
        <f t="shared" si="4"/>
        <v>66.154957297987124</v>
      </c>
      <c r="BD23" s="1005">
        <f t="shared" si="4"/>
        <v>61.301812052774856</v>
      </c>
      <c r="BE23" s="1005">
        <f t="shared" si="4"/>
        <v>55.823386369281543</v>
      </c>
      <c r="BF23" s="1005">
        <f t="shared" si="4"/>
        <v>54.556132393879551</v>
      </c>
      <c r="BG23" s="1005">
        <f t="shared" si="4"/>
        <v>47.668608823039079</v>
      </c>
      <c r="BH23" s="1005">
        <f t="shared" si="4"/>
        <v>42.445261036045011</v>
      </c>
      <c r="BI23" s="1005">
        <f t="shared" si="4"/>
        <v>39.263995608481899</v>
      </c>
      <c r="BJ23" s="1005">
        <f t="shared" si="4"/>
        <v>44.651413922505967</v>
      </c>
      <c r="BK23" s="1005">
        <f t="shared" si="4"/>
        <v>41.960042435209239</v>
      </c>
      <c r="BL23" s="1005">
        <f t="shared" si="4"/>
        <v>48.356371184364704</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59.877784776626783</v>
      </c>
      <c r="AZ24" s="1005">
        <f t="shared" ref="AZ24:BL24" si="5">Y40</f>
        <v>60.810475585859301</v>
      </c>
      <c r="BA24" s="1005">
        <f t="shared" si="5"/>
        <v>71.773683263282095</v>
      </c>
      <c r="BB24" s="1005">
        <f t="shared" si="5"/>
        <v>83.543607021416463</v>
      </c>
      <c r="BC24" s="1005">
        <f t="shared" si="5"/>
        <v>81.400670629808957</v>
      </c>
      <c r="BD24" s="1005">
        <f t="shared" si="5"/>
        <v>77.729055706625815</v>
      </c>
      <c r="BE24" s="1005">
        <f t="shared" si="5"/>
        <v>74.747421125256437</v>
      </c>
      <c r="BF24" s="1005">
        <f t="shared" si="5"/>
        <v>75.393995542675299</v>
      </c>
      <c r="BG24" s="1005">
        <f t="shared" si="5"/>
        <v>70.092595507588641</v>
      </c>
      <c r="BH24" s="1005">
        <f t="shared" si="5"/>
        <v>55.666211149772373</v>
      </c>
      <c r="BI24" s="1005">
        <f t="shared" si="5"/>
        <v>54.80063400547413</v>
      </c>
      <c r="BJ24" s="1005">
        <f t="shared" si="5"/>
        <v>62.527167477574288</v>
      </c>
      <c r="BK24" s="1005">
        <f t="shared" si="5"/>
        <v>55.555056650842026</v>
      </c>
      <c r="BL24" s="1005">
        <f t="shared" si="5"/>
        <v>60.338195095513242</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60.096043266766998</v>
      </c>
      <c r="AZ25" s="1005">
        <f t="shared" ref="AZ25:BL25" si="6">Y41</f>
        <v>59.562314492066186</v>
      </c>
      <c r="BA25" s="1005">
        <f t="shared" si="6"/>
        <v>58.941947545748185</v>
      </c>
      <c r="BB25" s="1005">
        <f t="shared" si="6"/>
        <v>58.64232607691801</v>
      </c>
      <c r="BC25" s="1005">
        <f t="shared" si="6"/>
        <v>56.931433939120531</v>
      </c>
      <c r="BD25" s="1005">
        <f t="shared" si="6"/>
        <v>55.454414024412984</v>
      </c>
      <c r="BE25" s="1005">
        <f t="shared" si="6"/>
        <v>55.101190255987156</v>
      </c>
      <c r="BF25" s="1005">
        <f t="shared" si="6"/>
        <v>54.30759292824159</v>
      </c>
      <c r="BG25" s="1005">
        <f t="shared" si="6"/>
        <v>53.509734887544816</v>
      </c>
      <c r="BH25" s="1005">
        <f t="shared" si="6"/>
        <v>52.691342565463529</v>
      </c>
      <c r="BI25" s="1005">
        <f t="shared" si="6"/>
        <v>52.367375755817363</v>
      </c>
      <c r="BJ25" s="1005">
        <f t="shared" si="6"/>
        <v>47.071511360801765</v>
      </c>
      <c r="BK25" s="1005">
        <f t="shared" si="6"/>
        <v>46.29339685486265</v>
      </c>
      <c r="BL25" s="1005">
        <f t="shared" si="6"/>
        <v>47.768101656293055</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6.0494139886028817</v>
      </c>
      <c r="AZ26" s="1005">
        <f t="shared" si="7"/>
        <v>6.0549082738824023</v>
      </c>
      <c r="BA26" s="1005">
        <f t="shared" si="7"/>
        <v>6.2017809621241478</v>
      </c>
      <c r="BB26" s="1005">
        <f t="shared" si="7"/>
        <v>7.0235500043295964</v>
      </c>
      <c r="BC26" s="1005">
        <f t="shared" si="7"/>
        <v>5.9336666902485851</v>
      </c>
      <c r="BD26" s="1005">
        <f t="shared" si="7"/>
        <v>7.09703395986757</v>
      </c>
      <c r="BE26" s="1005">
        <f t="shared" si="7"/>
        <v>7.7391661242799898</v>
      </c>
      <c r="BF26" s="1005">
        <f t="shared" si="7"/>
        <v>6.7176603945498634</v>
      </c>
      <c r="BG26" s="1005">
        <f t="shared" si="7"/>
        <v>7.5585874143278193</v>
      </c>
      <c r="BH26" s="1005">
        <f t="shared" si="7"/>
        <v>11.003408461240067</v>
      </c>
      <c r="BI26" s="1005">
        <f t="shared" si="7"/>
        <v>7.9005003474133986</v>
      </c>
      <c r="BJ26" s="1005">
        <f t="shared" si="7"/>
        <v>8.2118115812889894</v>
      </c>
      <c r="BK26" s="1005">
        <f t="shared" si="7"/>
        <v>9.758184798250424</v>
      </c>
      <c r="BL26" s="1005">
        <f t="shared" si="7"/>
        <v>6.5652371948646806</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202.07681444484078</v>
      </c>
      <c r="AZ27" s="1005">
        <f t="shared" si="8"/>
        <v>204.68562174527244</v>
      </c>
      <c r="BA27" s="1005">
        <f t="shared" si="8"/>
        <v>224.65206146652386</v>
      </c>
      <c r="BB27" s="1005">
        <f t="shared" si="8"/>
        <v>244.51898945848458</v>
      </c>
      <c r="BC27" s="1005">
        <f t="shared" si="8"/>
        <v>240.5179252781389</v>
      </c>
      <c r="BD27" s="1005">
        <f t="shared" si="8"/>
        <v>227.00489956848628</v>
      </c>
      <c r="BE27" s="1005">
        <f t="shared" si="8"/>
        <v>219.21552607021877</v>
      </c>
      <c r="BF27" s="1005">
        <f t="shared" si="8"/>
        <v>210.58801467625989</v>
      </c>
      <c r="BG27" s="1005">
        <f t="shared" si="8"/>
        <v>203.28264150712548</v>
      </c>
      <c r="BH27" s="1005">
        <f t="shared" si="8"/>
        <v>179.18819841923056</v>
      </c>
      <c r="BI27" s="1005">
        <f t="shared" si="8"/>
        <v>169.53994496180314</v>
      </c>
      <c r="BJ27" s="1005">
        <f t="shared" si="8"/>
        <v>178.02687394906829</v>
      </c>
      <c r="BK27" s="1005">
        <f t="shared" si="8"/>
        <v>167.92125227763327</v>
      </c>
      <c r="BL27" s="1005">
        <f t="shared" si="8"/>
        <v>189.99217807681788</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240.5179252781389</v>
      </c>
      <c r="P30" s="452">
        <f>P31+P35+P36+P37+P43</f>
        <v>1.0000000000000002</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30.097196720973731</v>
      </c>
      <c r="P31" s="453">
        <f t="shared" ref="P31:P43" si="9">O31/$O$30</f>
        <v>0.12513494237973671</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28.115563124826991</v>
      </c>
      <c r="P32" s="454">
        <f t="shared" si="9"/>
        <v>0.11689591572983049</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1.856994359640795</v>
      </c>
      <c r="P33" s="454">
        <f t="shared" si="9"/>
        <v>7.7208148103445349E-3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0.12463923650594499</v>
      </c>
      <c r="P34" s="454">
        <f t="shared" si="9"/>
        <v>5.1821183956168805E-4</v>
      </c>
      <c r="Q34" s="328"/>
      <c r="R34" s="13"/>
      <c r="S34" s="323"/>
      <c r="T34" s="563" t="s">
        <v>112</v>
      </c>
      <c r="U34" s="332"/>
      <c r="V34" s="332"/>
      <c r="W34" s="332"/>
      <c r="X34" s="893">
        <f>X35+X39+X40+X41+X47</f>
        <v>202.07681444484078</v>
      </c>
      <c r="Y34" s="894">
        <f t="shared" ref="Y34:AK34" si="10">Y35+Y39+Y40+Y41+Y47</f>
        <v>204.68562174527244</v>
      </c>
      <c r="Z34" s="894">
        <f t="shared" si="10"/>
        <v>224.65206146652386</v>
      </c>
      <c r="AA34" s="894">
        <f t="shared" si="10"/>
        <v>244.51898945848458</v>
      </c>
      <c r="AB34" s="894">
        <f t="shared" si="10"/>
        <v>240.5179252781389</v>
      </c>
      <c r="AC34" s="894">
        <f t="shared" si="10"/>
        <v>227.00489956848628</v>
      </c>
      <c r="AD34" s="894">
        <f t="shared" si="10"/>
        <v>219.21552607021877</v>
      </c>
      <c r="AE34" s="894">
        <f t="shared" si="10"/>
        <v>210.58801467625989</v>
      </c>
      <c r="AF34" s="894">
        <f t="shared" si="10"/>
        <v>203.28264150712548</v>
      </c>
      <c r="AG34" s="894">
        <f t="shared" si="10"/>
        <v>179.18819841923056</v>
      </c>
      <c r="AH34" s="894">
        <f t="shared" si="10"/>
        <v>169.53994496180314</v>
      </c>
      <c r="AI34" s="894">
        <f t="shared" si="10"/>
        <v>178.02687394906829</v>
      </c>
      <c r="AJ34" s="894">
        <f t="shared" si="10"/>
        <v>167.92125227763327</v>
      </c>
      <c r="AK34" s="895">
        <f t="shared" si="10"/>
        <v>189.99217807681788</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66.154957297987124</v>
      </c>
      <c r="P35" s="453">
        <f t="shared" si="9"/>
        <v>0.27505208695561645</v>
      </c>
      <c r="Q35" s="328"/>
      <c r="R35" s="13"/>
      <c r="S35" s="323"/>
      <c r="T35" s="334"/>
      <c r="U35" s="246" t="s">
        <v>114</v>
      </c>
      <c r="V35" s="344"/>
      <c r="W35" s="344"/>
      <c r="X35" s="896">
        <f>SUM(X36:X38)</f>
        <v>32.797618250300232</v>
      </c>
      <c r="Y35" s="897">
        <f t="shared" ref="Y35:AK35" si="11">SUM(Y36:Y38)</f>
        <v>30.739770261074888</v>
      </c>
      <c r="Z35" s="897">
        <f t="shared" si="11"/>
        <v>25.015422051302561</v>
      </c>
      <c r="AA35" s="897">
        <f t="shared" si="11"/>
        <v>25.892629847320624</v>
      </c>
      <c r="AB35" s="897">
        <f t="shared" si="11"/>
        <v>30.097196720973731</v>
      </c>
      <c r="AC35" s="897">
        <f t="shared" si="11"/>
        <v>25.42258382480507</v>
      </c>
      <c r="AD35" s="897">
        <f t="shared" si="11"/>
        <v>25.804362195413656</v>
      </c>
      <c r="AE35" s="897">
        <f t="shared" si="11"/>
        <v>19.612633416913603</v>
      </c>
      <c r="AF35" s="897">
        <f t="shared" si="11"/>
        <v>24.453114874625111</v>
      </c>
      <c r="AG35" s="897">
        <f t="shared" si="11"/>
        <v>17.381975206709576</v>
      </c>
      <c r="AH35" s="897">
        <f t="shared" si="11"/>
        <v>15.207439244616346</v>
      </c>
      <c r="AI35" s="897">
        <f t="shared" si="11"/>
        <v>15.564969606897261</v>
      </c>
      <c r="AJ35" s="897">
        <f t="shared" si="11"/>
        <v>14.35457153846893</v>
      </c>
      <c r="AK35" s="898">
        <f t="shared" si="11"/>
        <v>26.964272945782191</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81.400670629808957</v>
      </c>
      <c r="P36" s="453">
        <f t="shared" si="9"/>
        <v>0.33843910193253113</v>
      </c>
      <c r="Q36" s="328"/>
      <c r="R36" s="13"/>
      <c r="S36" s="356" t="s">
        <v>184</v>
      </c>
      <c r="T36" s="335"/>
      <c r="U36" s="346"/>
      <c r="V36" s="336" t="s">
        <v>184</v>
      </c>
      <c r="W36" s="357"/>
      <c r="X36" s="899">
        <f>VLOOKUP(年度マスタ!$K$4&amp;"_"&amp;X$33,データシート1!$A:$BT,MATCH("aa_"&amp;$S36,データシート1!$A$1:$BT$1,0),0)</f>
        <v>31.256277442910971</v>
      </c>
      <c r="Y36" s="900">
        <f>VLOOKUP(年度マスタ!$K$4&amp;"_"&amp;Y$33,データシート1!$A:$BT,MATCH("aa_"&amp;$S36,データシート1!$A$1:$BT$1,0),0)</f>
        <v>29.093959095520841</v>
      </c>
      <c r="Z36" s="900">
        <f>VLOOKUP(年度マスタ!$K$4&amp;"_"&amp;Z$33,データシート1!$A:$BT,MATCH("aa_"&amp;$S36,データシート1!$A$1:$BT$1,0),0)</f>
        <v>22.751664871324401</v>
      </c>
      <c r="AA36" s="900">
        <f>VLOOKUP(年度マスタ!$K$4&amp;"_"&amp;AA$33,データシート1!$A:$BT,MATCH("aa_"&amp;$S36,データシート1!$A$1:$BT$1,0),0)</f>
        <v>23.712380533208819</v>
      </c>
      <c r="AB36" s="900">
        <f>VLOOKUP(年度マスタ!$K$4&amp;"_"&amp;AB$33,データシート1!$A:$BT,MATCH("aa_"&amp;$S36,データシート1!$A$1:$BT$1,0),0)</f>
        <v>28.115563124826991</v>
      </c>
      <c r="AC36" s="900">
        <f>VLOOKUP(年度マスタ!$K$4&amp;"_"&amp;AC$33,データシート1!$A:$BT,MATCH("aa_"&amp;$S36,データシート1!$A$1:$BT$1,0),0)</f>
        <v>23.359621124720231</v>
      </c>
      <c r="AD36" s="900">
        <f>VLOOKUP(年度マスタ!$K$4&amp;"_"&amp;AD$33,データシート1!$A:$BT,MATCH("aa_"&amp;$S36,データシート1!$A$1:$BT$1,0),0)</f>
        <v>23.803574857837141</v>
      </c>
      <c r="AE36" s="900">
        <f>VLOOKUP(年度マスタ!$K$4&amp;"_"&amp;AE$33,データシート1!$A:$BT,MATCH("aa_"&amp;$S36,データシート1!$A$1:$BT$1,0),0)</f>
        <v>17.706132607204903</v>
      </c>
      <c r="AF36" s="900">
        <f>VLOOKUP(年度マスタ!$K$4&amp;"_"&amp;AF$33,データシート1!$A:$BT,MATCH("aa_"&amp;$S36,データシート1!$A$1:$BT$1,0),0)</f>
        <v>22.546134826758507</v>
      </c>
      <c r="AG36" s="900">
        <f>VLOOKUP(年度マスタ!$K$4&amp;"_"&amp;AG$33,データシート1!$A:$BT,MATCH("aa_"&amp;$S36,データシート1!$A$1:$BT$1,0),0)</f>
        <v>15.749361519913855</v>
      </c>
      <c r="AH36" s="900">
        <f>VLOOKUP(年度マスタ!$K$4&amp;"_"&amp;AH$33,データシート1!$A:$BT,MATCH("aa_"&amp;$S36,データシート1!$A$1:$BT$1,0),0)</f>
        <v>13.634697914467912</v>
      </c>
      <c r="AI36" s="900">
        <f>VLOOKUP(年度マスタ!$K$4&amp;"_"&amp;AI$33,データシート1!$A:$BT,MATCH("aa_"&amp;$S36,データシート1!$A$1:$BT$1,0),0)</f>
        <v>14.185642036326939</v>
      </c>
      <c r="AJ36" s="900">
        <f>VLOOKUP(年度マスタ!$K$4&amp;"_"&amp;AJ$33,データシート1!$A:$BT,MATCH("aa_"&amp;$S36,データシート1!$A$1:$BT$1,0),0)</f>
        <v>12.800220878764486</v>
      </c>
      <c r="AK36" s="901">
        <f>VLOOKUP(年度マスタ!$K$4&amp;"_"&amp;AK$33,データシート1!$A:$BT,MATCH("aa_"&amp;$S36,データシート1!$A$1:$BT$1,0),0)</f>
        <v>25.505363959539395</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56.931433939120531</v>
      </c>
      <c r="P37" s="453">
        <f t="shared" si="9"/>
        <v>0.23670349672808827</v>
      </c>
      <c r="Q37" s="328"/>
      <c r="R37" s="13"/>
      <c r="S37" s="356" t="s">
        <v>187</v>
      </c>
      <c r="T37" s="335"/>
      <c r="U37" s="346"/>
      <c r="V37" s="336" t="s">
        <v>194</v>
      </c>
      <c r="W37" s="357"/>
      <c r="X37" s="899">
        <f>VLOOKUP(年度マスタ!$K$4&amp;"_"&amp;X$33,データシート1!$A:$BT,MATCH("aa_"&amp;$S37,データシート1!$A$1:$BT$1,0),0)</f>
        <v>1.405239966236089</v>
      </c>
      <c r="Y37" s="900">
        <f>VLOOKUP(年度マスタ!$K$4&amp;"_"&amp;Y$33,データシート1!$A:$BT,MATCH("aa_"&amp;$S37,データシート1!$A$1:$BT$1,0),0)</f>
        <v>1.5205732791101809</v>
      </c>
      <c r="Z37" s="900">
        <f>VLOOKUP(年度マスタ!$K$4&amp;"_"&amp;Z$33,データシート1!$A:$BT,MATCH("aa_"&amp;$S37,データシート1!$A$1:$BT$1,0),0)</f>
        <v>2.1345385569248809</v>
      </c>
      <c r="AA37" s="900">
        <f>VLOOKUP(年度マスタ!$K$4&amp;"_"&amp;AA$33,データシート1!$A:$BT,MATCH("aa_"&amp;$S37,データシート1!$A$1:$BT$1,0),0)</f>
        <v>2.0535281659461382</v>
      </c>
      <c r="AB37" s="900">
        <f>VLOOKUP(年度マスタ!$K$4&amp;"_"&amp;AB$33,データシート1!$A:$BT,MATCH("aa_"&amp;$S37,データシート1!$A$1:$BT$1,0),0)</f>
        <v>1.856994359640795</v>
      </c>
      <c r="AC37" s="900">
        <f>VLOOKUP(年度マスタ!$K$4&amp;"_"&amp;AC$33,データシート1!$A:$BT,MATCH("aa_"&amp;$S37,データシート1!$A$1:$BT$1,0),0)</f>
        <v>1.867625231544279</v>
      </c>
      <c r="AD37" s="900">
        <f>VLOOKUP(年度マスタ!$K$4&amp;"_"&amp;AD$33,データシート1!$A:$BT,MATCH("aa_"&amp;$S37,データシート1!$A$1:$BT$1,0),0)</f>
        <v>1.775269328181537</v>
      </c>
      <c r="AE37" s="900">
        <f>VLOOKUP(年度マスタ!$K$4&amp;"_"&amp;AE$33,データシート1!$A:$BT,MATCH("aa_"&amp;$S37,データシート1!$A$1:$BT$1,0),0)</f>
        <v>1.6345615181862447</v>
      </c>
      <c r="AF37" s="900">
        <f>VLOOKUP(年度マスタ!$K$4&amp;"_"&amp;AF$33,データシート1!$A:$BT,MATCH("aa_"&amp;$S37,データシート1!$A$1:$BT$1,0),0)</f>
        <v>1.6665109475711271</v>
      </c>
      <c r="AG37" s="900">
        <f>VLOOKUP(年度マスタ!$K$4&amp;"_"&amp;AG$33,データシート1!$A:$BT,MATCH("aa_"&amp;$S37,データシート1!$A$1:$BT$1,0),0)</f>
        <v>1.4165415718547061</v>
      </c>
      <c r="AH37" s="900">
        <f>VLOOKUP(年度マスタ!$K$4&amp;"_"&amp;AH$33,データシート1!$A:$BT,MATCH("aa_"&amp;$S37,データシート1!$A$1:$BT$1,0),0)</f>
        <v>1.3547497302795632</v>
      </c>
      <c r="AI37" s="900">
        <f>VLOOKUP(年度マスタ!$K$4&amp;"_"&amp;AI$33,データシート1!$A:$BT,MATCH("aa_"&amp;$S37,データシート1!$A$1:$BT$1,0),0)</f>
        <v>1.3793275705703216</v>
      </c>
      <c r="AJ37" s="900">
        <f>VLOOKUP(年度マスタ!$K$4&amp;"_"&amp;AJ$33,データシート1!$A:$BT,MATCH("aa_"&amp;$S37,データシート1!$A$1:$BT$1,0),0)</f>
        <v>1.554350659704443</v>
      </c>
      <c r="AK37" s="901">
        <f>VLOOKUP(年度マスタ!$K$4&amp;"_"&amp;AK$33,データシート1!$A:$BT,MATCH("aa_"&amp;$S37,データシート1!$A$1:$BT$1,0),0)</f>
        <v>1.4589089862427982</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52.729593462906891</v>
      </c>
      <c r="P38" s="454">
        <f t="shared" si="9"/>
        <v>0.21923352865250903</v>
      </c>
      <c r="Q38" s="328"/>
      <c r="R38" s="13"/>
      <c r="S38" s="356" t="s">
        <v>188</v>
      </c>
      <c r="T38" s="335"/>
      <c r="U38" s="348"/>
      <c r="V38" s="358" t="s">
        <v>197</v>
      </c>
      <c r="W38" s="358"/>
      <c r="X38" s="899">
        <f>VLOOKUP(年度マスタ!$K$4&amp;"_"&amp;X$33,データシート1!$A:$BT,MATCH("aa_"&amp;$S38,データシート1!$A$1:$BT$1,0),0)</f>
        <v>0.136100841153173</v>
      </c>
      <c r="Y38" s="900">
        <f>VLOOKUP(年度マスタ!$K$4&amp;"_"&amp;Y$33,データシート1!$A:$BT,MATCH("aa_"&amp;$S38,データシート1!$A$1:$BT$1,0),0)</f>
        <v>0.12523788644386619</v>
      </c>
      <c r="Z38" s="900">
        <f>VLOOKUP(年度マスタ!$K$4&amp;"_"&amp;Z$33,データシート1!$A:$BT,MATCH("aa_"&amp;$S38,データシート1!$A$1:$BT$1,0),0)</f>
        <v>0.12921862305327891</v>
      </c>
      <c r="AA38" s="900">
        <f>VLOOKUP(年度マスタ!$K$4&amp;"_"&amp;AA$33,データシート1!$A:$BT,MATCH("aa_"&amp;$S38,データシート1!$A$1:$BT$1,0),0)</f>
        <v>0.12672114816566851</v>
      </c>
      <c r="AB38" s="900">
        <f>VLOOKUP(年度マスタ!$K$4&amp;"_"&amp;AB$33,データシート1!$A:$BT,MATCH("aa_"&amp;$S38,データシート1!$A$1:$BT$1,0),0)</f>
        <v>0.12463923650594499</v>
      </c>
      <c r="AC38" s="900">
        <f>VLOOKUP(年度マスタ!$K$4&amp;"_"&amp;AC$33,データシート1!$A:$BT,MATCH("aa_"&amp;$S38,データシート1!$A$1:$BT$1,0),0)</f>
        <v>0.1953374685405608</v>
      </c>
      <c r="AD38" s="900">
        <f>VLOOKUP(年度マスタ!$K$4&amp;"_"&amp;AD$33,データシート1!$A:$BT,MATCH("aa_"&amp;$S38,データシート1!$A$1:$BT$1,0),0)</f>
        <v>0.2255180093949799</v>
      </c>
      <c r="AE38" s="900">
        <f>VLOOKUP(年度マスタ!$K$4&amp;"_"&amp;AE$33,データシート1!$A:$BT,MATCH("aa_"&amp;$S38,データシート1!$A$1:$BT$1,0),0)</f>
        <v>0.27193929152245233</v>
      </c>
      <c r="AF38" s="900">
        <f>VLOOKUP(年度マスタ!$K$4&amp;"_"&amp;AF$33,データシート1!$A:$BT,MATCH("aa_"&amp;$S38,データシート1!$A$1:$BT$1,0),0)</f>
        <v>0.24046910029547605</v>
      </c>
      <c r="AG38" s="900">
        <f>VLOOKUP(年度マスタ!$K$4&amp;"_"&amp;AG$33,データシート1!$A:$BT,MATCH("aa_"&amp;$S38,データシート1!$A$1:$BT$1,0),0)</f>
        <v>0.21607211494101869</v>
      </c>
      <c r="AH38" s="900">
        <f>VLOOKUP(年度マスタ!$K$4&amp;"_"&amp;AH$33,データシート1!$A:$BT,MATCH("aa_"&amp;$S38,データシート1!$A$1:$BT$1,0),0)</f>
        <v>0.21799159986886993</v>
      </c>
      <c r="AI38" s="900">
        <f>VLOOKUP(年度マスタ!$K$4&amp;"_"&amp;AI$33,データシート1!$A:$BT,MATCH("aa_"&amp;$S38,データシート1!$A$1:$BT$1,0),0)</f>
        <v>0</v>
      </c>
      <c r="AJ38" s="900">
        <f>VLOOKUP(年度マスタ!$K$4&amp;"_"&amp;AJ$33,データシート1!$A:$BT,MATCH("aa_"&amp;$S38,データシート1!$A$1:$BT$1,0),0)</f>
        <v>0</v>
      </c>
      <c r="AK38" s="901">
        <f>VLOOKUP(年度マスタ!$K$4&amp;"_"&amp;AK$33,データシート1!$A:$BT,MATCH("aa_"&amp;$S38,データシート1!$A$1:$BT$1,0),0)</f>
        <v>0</v>
      </c>
      <c r="AL38" s="330"/>
      <c r="AW38" s="17" t="str">
        <f>年度マスタ!H4</f>
        <v>26</v>
      </c>
      <c r="AX38" s="17" t="s">
        <v>198</v>
      </c>
      <c r="AY38" s="17">
        <f>VLOOKUP($AW38&amp;"_"&amp;$AY$34,データシート1!$A:$BT,MATCH($AY$31&amp;"_"&amp;AY$36,データシート1!$A$1:$BT$1,0),0)</f>
        <v>2103.01668471109</v>
      </c>
      <c r="AZ38" s="17">
        <f>VLOOKUP($AW38&amp;"_"&amp;$AY$34,データシート1!$A:$BT,MATCH($AY$31&amp;"_"&amp;AZ$36,データシート1!$A$1:$BT$1,0),0)</f>
        <v>107.19702601724471</v>
      </c>
      <c r="BA38" s="17">
        <f>VLOOKUP($AW38&amp;"_"&amp;$AY$34,データシート1!$A:$BT,MATCH($AY$31&amp;"_"&amp;BA$36,データシート1!$A$1:$BT$1,0),0)</f>
        <v>142.53423148017134</v>
      </c>
      <c r="BB38" s="17">
        <f>VLOOKUP($AW38&amp;"_"&amp;$AY$34,データシート1!$A:$BT,MATCH($AY$31&amp;"_"&amp;BB$36,データシート1!$A$1:$BT$1,0),0)</f>
        <v>3575.7285153239845</v>
      </c>
      <c r="BC38" s="17">
        <f>VLOOKUP($AW38&amp;"_"&amp;$AY$34,データシート1!$A:$BT,MATCH($AY$31&amp;"_"&amp;BC$36,データシート1!$A$1:$BT$1,0),0)</f>
        <v>2939.7004577005591</v>
      </c>
      <c r="BD38" s="17">
        <f>VLOOKUP($AW38&amp;"_"&amp;$AY$34,データシート1!$A:$BT,MATCH($AY$31&amp;"_"&amp;BD$36,データシート1!$A$1:$BT$1,0),0)</f>
        <v>1487.1805204016769</v>
      </c>
      <c r="BE38" s="17">
        <f>VLOOKUP($AW38&amp;"_"&amp;$AY$34,データシート1!$A:$BT,MATCH($AY$31&amp;"_"&amp;BE$36,データシート1!$A$1:$BT$1,0),0)</f>
        <v>1204.2303233423449</v>
      </c>
      <c r="BF38" s="17">
        <f>VLOOKUP($AW38&amp;"_"&amp;$AY$34,データシート1!$A:$BT,MATCH($AY$31&amp;"_"&amp;BF$36,データシート1!$A$1:$BT$1,0),0)</f>
        <v>147.24931209785217</v>
      </c>
      <c r="BG38" s="17">
        <f>VLOOKUP($AW38&amp;"_"&amp;$AY$34,データシート1!$A:$BT,MATCH($AY$31&amp;"_"&amp;BG$36,データシート1!$A$1:$BT$1,0),0)</f>
        <v>34.935749880493987</v>
      </c>
      <c r="BH38" s="17">
        <f>VLOOKUP($AW38&amp;"_"&amp;$AY$34,データシート1!$A:$BT,MATCH($AY$31&amp;"_"&amp;BH$36,データシート1!$A$1:$BT$1,0),0)</f>
        <v>266.00921220741947</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35.530555486734812</v>
      </c>
      <c r="P39" s="454">
        <f t="shared" si="9"/>
        <v>0.14772518699239023</v>
      </c>
      <c r="Q39" s="328"/>
      <c r="R39" s="13"/>
      <c r="S39" s="356" t="s">
        <v>189</v>
      </c>
      <c r="T39" s="335"/>
      <c r="U39" s="343" t="s">
        <v>199</v>
      </c>
      <c r="V39" s="344"/>
      <c r="W39" s="344"/>
      <c r="X39" s="896">
        <f>VLOOKUP(年度マスタ!$K$4&amp;"_"&amp;X$33,データシート1!$A:$BT,MATCH("aa_"&amp;$S39,データシート1!$A$1:$BT$1,0),0)</f>
        <v>43.255954162543887</v>
      </c>
      <c r="Y39" s="897">
        <f>VLOOKUP(年度マスタ!$K$4&amp;"_"&amp;Y$33,データシート1!$A:$BT,MATCH("aa_"&amp;$S39,データシート1!$A$1:$BT$1,0),0)</f>
        <v>47.518153132389664</v>
      </c>
      <c r="Z39" s="897">
        <f>VLOOKUP(年度マスタ!$K$4&amp;"_"&amp;Z$33,データシート1!$A:$BT,MATCH("aa_"&amp;$S39,データシート1!$A$1:$BT$1,0),0)</f>
        <v>62.719227644066883</v>
      </c>
      <c r="AA39" s="897">
        <f>VLOOKUP(年度マスタ!$K$4&amp;"_"&amp;AA$33,データシート1!$A:$BT,MATCH("aa_"&amp;$S39,データシート1!$A$1:$BT$1,0),0)</f>
        <v>69.416876508499882</v>
      </c>
      <c r="AB39" s="897">
        <f>VLOOKUP(年度マスタ!$K$4&amp;"_"&amp;AB$33,データシート1!$A:$BT,MATCH("aa_"&amp;$S39,データシート1!$A$1:$BT$1,0),0)</f>
        <v>66.154957297987124</v>
      </c>
      <c r="AC39" s="897">
        <f>VLOOKUP(年度マスタ!$K$4&amp;"_"&amp;AC$33,データシート1!$A:$BT,MATCH("aa_"&amp;$S39,データシート1!$A$1:$BT$1,0),0)</f>
        <v>61.301812052774856</v>
      </c>
      <c r="AD39" s="897">
        <f>VLOOKUP(年度マスタ!$K$4&amp;"_"&amp;AD$33,データシート1!$A:$BT,MATCH("aa_"&amp;$S39,データシート1!$A$1:$BT$1,0),0)</f>
        <v>55.823386369281543</v>
      </c>
      <c r="AE39" s="897">
        <f>VLOOKUP(年度マスタ!$K$4&amp;"_"&amp;AE$33,データシート1!$A:$BT,MATCH("aa_"&amp;$S39,データシート1!$A$1:$BT$1,0),0)</f>
        <v>54.556132393879551</v>
      </c>
      <c r="AF39" s="897">
        <f>VLOOKUP(年度マスタ!$K$4&amp;"_"&amp;AF$33,データシート1!$A:$BT,MATCH("aa_"&amp;$S39,データシート1!$A$1:$BT$1,0),0)</f>
        <v>47.668608823039079</v>
      </c>
      <c r="AG39" s="897">
        <f>VLOOKUP(年度マスタ!$K$4&amp;"_"&amp;AG$33,データシート1!$A:$BT,MATCH("aa_"&amp;$S39,データシート1!$A$1:$BT$1,0),0)</f>
        <v>42.445261036045011</v>
      </c>
      <c r="AH39" s="897">
        <f>VLOOKUP(年度マスタ!$K$4&amp;"_"&amp;AH$33,データシート1!$A:$BT,MATCH("aa_"&amp;$S39,データシート1!$A$1:$BT$1,0),0)</f>
        <v>39.263995608481899</v>
      </c>
      <c r="AI39" s="897">
        <f>VLOOKUP(年度マスタ!$K$4&amp;"_"&amp;AI$33,データシート1!$A:$BT,MATCH("aa_"&amp;$S39,データシート1!$A$1:$BT$1,0),0)</f>
        <v>44.651413922505967</v>
      </c>
      <c r="AJ39" s="897">
        <f>VLOOKUP(年度マスタ!$K$4&amp;"_"&amp;AJ$33,データシート1!$A:$BT,MATCH("aa_"&amp;$S39,データシート1!$A$1:$BT$1,0),0)</f>
        <v>41.960042435209239</v>
      </c>
      <c r="AK39" s="898">
        <f>VLOOKUP(年度マスタ!$K$4&amp;"_"&amp;AK$33,データシート1!$A:$BT,MATCH("aa_"&amp;$S39,データシート1!$A$1:$BT$1,0),0)</f>
        <v>48.356371184364704</v>
      </c>
      <c r="AL39" s="330"/>
      <c r="AW39" s="17" t="str">
        <f>年度マスタ!K4</f>
        <v>26208</v>
      </c>
      <c r="AX39" s="17" t="s">
        <v>200</v>
      </c>
      <c r="AY39" s="17">
        <f>VLOOKUP($AW39&amp;"_"&amp;$AY$34,データシート1!$A:$BT,MATCH($AY$31&amp;"_"&amp;AY$36,データシート1!$A$1:$BT$1,0),0)</f>
        <v>25.505363959539395</v>
      </c>
      <c r="AZ39" s="17">
        <f>VLOOKUP($AW39&amp;"_"&amp;$AY$34,データシート1!$A:$BT,MATCH($AY$31&amp;"_"&amp;AZ$36,データシート1!$A$1:$BT$1,0),0)</f>
        <v>1.4589089862427982</v>
      </c>
      <c r="BA39" s="17">
        <f>VLOOKUP($AW39&amp;"_"&amp;$AY$34,データシート1!$A:$BT,MATCH($AY$31&amp;"_"&amp;BA$36,データシート1!$A$1:$BT$1,0),0)</f>
        <v>0</v>
      </c>
      <c r="BB39" s="17">
        <f>VLOOKUP($AW39&amp;"_"&amp;$AY$34,データシート1!$A:$BT,MATCH($AY$31&amp;"_"&amp;BB$36,データシート1!$A$1:$BT$1,0),0)</f>
        <v>48.356371184364704</v>
      </c>
      <c r="BC39" s="17">
        <f>VLOOKUP($AW39&amp;"_"&amp;$AY$34,データシート1!$A:$BT,MATCH($AY$31&amp;"_"&amp;BC$36,データシート1!$A$1:$BT$1,0),0)</f>
        <v>60.338195095513242</v>
      </c>
      <c r="BD39" s="17">
        <f>VLOOKUP($AW39&amp;"_"&amp;$AY$34,データシート1!$A:$BT,MATCH($AY$31&amp;"_"&amp;BD$36,データシート1!$A$1:$BT$1,0),0)</f>
        <v>29.229543518260993</v>
      </c>
      <c r="BE39" s="17">
        <f>VLOOKUP($AW39&amp;"_"&amp;$AY$34,データシート1!$A:$BT,MATCH($AY$31&amp;"_"&amp;BE$36,データシート1!$A$1:$BT$1,0),0)</f>
        <v>15.195104302684712</v>
      </c>
      <c r="BF39" s="17">
        <f>VLOOKUP($AW39&amp;"_"&amp;$AY$34,データシート1!$A:$BT,MATCH($AY$31&amp;"_"&amp;BF$36,データシート1!$A$1:$BT$1,0),0)</f>
        <v>3.3434538353473435</v>
      </c>
      <c r="BG39" s="17">
        <f>VLOOKUP($AW39&amp;"_"&amp;$AY$34,データシート1!$A:$BT,MATCH($AY$31&amp;"_"&amp;BG$36,データシート1!$A$1:$BT$1,0),0)</f>
        <v>0</v>
      </c>
      <c r="BH39" s="17">
        <f>VLOOKUP($AW39&amp;"_"&amp;$AY$34,データシート1!$A:$BT,MATCH($AY$31&amp;"_"&amp;BH$36,データシート1!$A$1:$BT$1,0),0)</f>
        <v>6.5652371948646806</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17.199037976172079</v>
      </c>
      <c r="P40" s="454">
        <f t="shared" si="9"/>
        <v>7.1508341660118796E-2</v>
      </c>
      <c r="Q40" s="328"/>
      <c r="R40" s="13"/>
      <c r="S40" s="356" t="s">
        <v>165</v>
      </c>
      <c r="T40" s="335"/>
      <c r="U40" s="343" t="s">
        <v>165</v>
      </c>
      <c r="V40" s="344"/>
      <c r="W40" s="344"/>
      <c r="X40" s="896">
        <f>VLOOKUP(年度マスタ!$K$4&amp;"_"&amp;X$33,データシート1!$A:$BT,MATCH("aa_"&amp;$S40,データシート1!$A$1:$BT$1,0),0)</f>
        <v>59.877784776626783</v>
      </c>
      <c r="Y40" s="897">
        <f>VLOOKUP(年度マスタ!$K$4&amp;"_"&amp;Y$33,データシート1!$A:$BT,MATCH("aa_"&amp;$S40,データシート1!$A$1:$BT$1,0),0)</f>
        <v>60.810475585859301</v>
      </c>
      <c r="Z40" s="897">
        <f>VLOOKUP(年度マスタ!$K$4&amp;"_"&amp;Z$33,データシート1!$A:$BT,MATCH("aa_"&amp;$S40,データシート1!$A$1:$BT$1,0),0)</f>
        <v>71.773683263282095</v>
      </c>
      <c r="AA40" s="897">
        <f>VLOOKUP(年度マスタ!$K$4&amp;"_"&amp;AA$33,データシート1!$A:$BT,MATCH("aa_"&amp;$S40,データシート1!$A$1:$BT$1,0),0)</f>
        <v>83.543607021416463</v>
      </c>
      <c r="AB40" s="897">
        <f>VLOOKUP(年度マスタ!$K$4&amp;"_"&amp;AB$33,データシート1!$A:$BT,MATCH("aa_"&amp;$S40,データシート1!$A$1:$BT$1,0),0)</f>
        <v>81.400670629808957</v>
      </c>
      <c r="AC40" s="897">
        <f>VLOOKUP(年度マスタ!$K$4&amp;"_"&amp;AC$33,データシート1!$A:$BT,MATCH("aa_"&amp;$S40,データシート1!$A$1:$BT$1,0),0)</f>
        <v>77.729055706625815</v>
      </c>
      <c r="AD40" s="897">
        <f>VLOOKUP(年度マスタ!$K$4&amp;"_"&amp;AD$33,データシート1!$A:$BT,MATCH("aa_"&amp;$S40,データシート1!$A$1:$BT$1,0),0)</f>
        <v>74.747421125256437</v>
      </c>
      <c r="AE40" s="897">
        <f>VLOOKUP(年度マスタ!$K$4&amp;"_"&amp;AE$33,データシート1!$A:$BT,MATCH("aa_"&amp;$S40,データシート1!$A$1:$BT$1,0),0)</f>
        <v>75.393995542675299</v>
      </c>
      <c r="AF40" s="897">
        <f>VLOOKUP(年度マスタ!$K$4&amp;"_"&amp;AF$33,データシート1!$A:$BT,MATCH("aa_"&amp;$S40,データシート1!$A$1:$BT$1,0),0)</f>
        <v>70.092595507588641</v>
      </c>
      <c r="AG40" s="897">
        <f>VLOOKUP(年度マスタ!$K$4&amp;"_"&amp;AG$33,データシート1!$A:$BT,MATCH("aa_"&amp;$S40,データシート1!$A$1:$BT$1,0),0)</f>
        <v>55.666211149772373</v>
      </c>
      <c r="AH40" s="897">
        <f>VLOOKUP(年度マスタ!$K$4&amp;"_"&amp;AH$33,データシート1!$A:$BT,MATCH("aa_"&amp;$S40,データシート1!$A$1:$BT$1,0),0)</f>
        <v>54.80063400547413</v>
      </c>
      <c r="AI40" s="897">
        <f>VLOOKUP(年度マスタ!$K$4&amp;"_"&amp;AI$33,データシート1!$A:$BT,MATCH("aa_"&amp;$S40,データシート1!$A$1:$BT$1,0),0)</f>
        <v>62.527167477574288</v>
      </c>
      <c r="AJ40" s="897">
        <f>VLOOKUP(年度マスタ!$K$4&amp;"_"&amp;AJ$33,データシート1!$A:$BT,MATCH("aa_"&amp;$S40,データシート1!$A$1:$BT$1,0),0)</f>
        <v>55.555056650842026</v>
      </c>
      <c r="AK40" s="898">
        <f>VLOOKUP(年度マスタ!$K$4&amp;"_"&amp;AK$33,データシート1!$A:$BT,MATCH("aa_"&amp;$S40,データシート1!$A$1:$BT$1,0),0)</f>
        <v>60.338195095513242</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4.2018404762136399</v>
      </c>
      <c r="P41" s="454">
        <f t="shared" si="9"/>
        <v>1.746996807557924E-2</v>
      </c>
      <c r="Q41" s="328"/>
      <c r="R41" s="13"/>
      <c r="S41" s="356" t="s">
        <v>201</v>
      </c>
      <c r="T41" s="335"/>
      <c r="U41" s="246" t="s">
        <v>128</v>
      </c>
      <c r="V41" s="344"/>
      <c r="W41" s="344"/>
      <c r="X41" s="896">
        <f>X42+X45+X46</f>
        <v>60.096043266766998</v>
      </c>
      <c r="Y41" s="897">
        <f t="shared" ref="Y41:AH41" si="12">Y42+Y45+Y46</f>
        <v>59.562314492066186</v>
      </c>
      <c r="Z41" s="897">
        <f t="shared" si="12"/>
        <v>58.941947545748185</v>
      </c>
      <c r="AA41" s="897">
        <f t="shared" si="12"/>
        <v>58.64232607691801</v>
      </c>
      <c r="AB41" s="897">
        <f t="shared" si="12"/>
        <v>56.931433939120531</v>
      </c>
      <c r="AC41" s="897">
        <f t="shared" si="12"/>
        <v>55.454414024412984</v>
      </c>
      <c r="AD41" s="897">
        <f t="shared" si="12"/>
        <v>55.101190255987156</v>
      </c>
      <c r="AE41" s="897">
        <f t="shared" si="12"/>
        <v>54.30759292824159</v>
      </c>
      <c r="AF41" s="897">
        <f t="shared" si="12"/>
        <v>53.509734887544816</v>
      </c>
      <c r="AG41" s="897">
        <f t="shared" si="12"/>
        <v>52.691342565463529</v>
      </c>
      <c r="AH41" s="897">
        <f t="shared" si="12"/>
        <v>52.367375755817363</v>
      </c>
      <c r="AI41" s="897">
        <f>AI42+AI45+AI46</f>
        <v>47.071511360801765</v>
      </c>
      <c r="AJ41" s="897">
        <f>AJ42+AJ45+AJ46</f>
        <v>46.29339685486265</v>
      </c>
      <c r="AK41" s="898">
        <f>AK42+AK45+AK46</f>
        <v>47.768101656293055</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56.910500714087611</v>
      </c>
      <c r="Y42" s="900">
        <f t="shared" ref="Y42:AK42" si="13">SUM(Y43:Y44)</f>
        <v>56.250606205878846</v>
      </c>
      <c r="Z42" s="900">
        <f t="shared" si="13"/>
        <v>55.142562502498834</v>
      </c>
      <c r="AA42" s="900">
        <f t="shared" si="13"/>
        <v>54.506136223275959</v>
      </c>
      <c r="AB42" s="900">
        <f t="shared" si="13"/>
        <v>52.729593462906891</v>
      </c>
      <c r="AC42" s="900">
        <f t="shared" si="13"/>
        <v>51.421439797314946</v>
      </c>
      <c r="AD42" s="900">
        <f t="shared" si="13"/>
        <v>51.116696067888348</v>
      </c>
      <c r="AE42" s="900">
        <f t="shared" si="13"/>
        <v>50.371199384060453</v>
      </c>
      <c r="AF42" s="900">
        <f t="shared" si="13"/>
        <v>49.619552152562925</v>
      </c>
      <c r="AG42" s="900">
        <f t="shared" si="13"/>
        <v>49.042951653599133</v>
      </c>
      <c r="AH42" s="900">
        <f t="shared" si="13"/>
        <v>48.817186825452524</v>
      </c>
      <c r="AI42" s="900">
        <f t="shared" si="13"/>
        <v>43.692118538469273</v>
      </c>
      <c r="AJ42" s="900">
        <f t="shared" si="13"/>
        <v>42.958558828750697</v>
      </c>
      <c r="AK42" s="901">
        <f t="shared" si="13"/>
        <v>44.424647820945708</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5.9336666902485851</v>
      </c>
      <c r="P43" s="612">
        <f t="shared" si="9"/>
        <v>2.4670372004027538E-2</v>
      </c>
      <c r="Q43" s="328"/>
      <c r="R43" s="13"/>
      <c r="S43" s="356" t="s">
        <v>190</v>
      </c>
      <c r="T43" s="359"/>
      <c r="U43" s="346"/>
      <c r="V43" s="360"/>
      <c r="W43" s="347" t="s">
        <v>190</v>
      </c>
      <c r="X43" s="899">
        <f>VLOOKUP(年度マスタ!$K$4&amp;"_"&amp;X$33,データシート1!$A:$BT,MATCH("aa_"&amp;$S43,データシート1!$A$1:$BT$1,0),0)</f>
        <v>38.124765256936712</v>
      </c>
      <c r="Y43" s="900">
        <f>VLOOKUP(年度マスタ!$K$4&amp;"_"&amp;Y$33,データシート1!$A:$BT,MATCH("aa_"&amp;$S43,データシート1!$A$1:$BT$1,0),0)</f>
        <v>37.849976812880357</v>
      </c>
      <c r="Z43" s="900">
        <f>VLOOKUP(年度マスタ!$K$4&amp;"_"&amp;Z$33,データシート1!$A:$BT,MATCH("aa_"&amp;$S43,データシート1!$A$1:$BT$1,0),0)</f>
        <v>37.085640215831887</v>
      </c>
      <c r="AA43" s="900">
        <f>VLOOKUP(年度マスタ!$K$4&amp;"_"&amp;AA$33,データシート1!$A:$BT,MATCH("aa_"&amp;$S43,データシート1!$A$1:$BT$1,0),0)</f>
        <v>36.973532112946877</v>
      </c>
      <c r="AB43" s="900">
        <f>VLOOKUP(年度マスタ!$K$4&amp;"_"&amp;AB$33,データシート1!$A:$BT,MATCH("aa_"&amp;$S43,データシート1!$A$1:$BT$1,0),0)</f>
        <v>35.530555486734812</v>
      </c>
      <c r="AC43" s="900">
        <f>VLOOKUP(年度マスタ!$K$4&amp;"_"&amp;AC$33,データシート1!$A:$BT,MATCH("aa_"&amp;$S43,データシート1!$A$1:$BT$1,0),0)</f>
        <v>34.268579733117832</v>
      </c>
      <c r="AD43" s="900">
        <f>VLOOKUP(年度マスタ!$K$4&amp;"_"&amp;AD$33,データシート1!$A:$BT,MATCH("aa_"&amp;$S43,データシート1!$A$1:$BT$1,0),0)</f>
        <v>34.191498459588409</v>
      </c>
      <c r="AE43" s="900">
        <f>VLOOKUP(年度マスタ!$K$4&amp;"_"&amp;AE$33,データシート1!$A:$BT,MATCH("aa_"&amp;$S43,データシート1!$A$1:$BT$1,0),0)</f>
        <v>34.167361733967958</v>
      </c>
      <c r="AF43" s="900">
        <f>VLOOKUP(年度マスタ!$K$4&amp;"_"&amp;AF$33,データシート1!$A:$BT,MATCH("aa_"&amp;$S43,データシート1!$A$1:$BT$1,0),0)</f>
        <v>33.701821887095065</v>
      </c>
      <c r="AG43" s="900">
        <f>VLOOKUP(年度マスタ!$K$4&amp;"_"&amp;AG$33,データシート1!$A:$BT,MATCH("aa_"&amp;$S43,データシート1!$A$1:$BT$1,0),0)</f>
        <v>33.121154157651134</v>
      </c>
      <c r="AH43" s="900">
        <f>VLOOKUP(年度マスタ!$K$4&amp;"_"&amp;AH$33,データシート1!$A:$BT,MATCH("aa_"&amp;$S43,データシート1!$A$1:$BT$1,0),0)</f>
        <v>32.601941213617287</v>
      </c>
      <c r="AI43" s="900">
        <f>VLOOKUP(年度マスタ!$K$4&amp;"_"&amp;AI$33,データシート1!$A:$BT,MATCH("aa_"&amp;$S43,データシート1!$A$1:$BT$1,0),0)</f>
        <v>28.572306485304253</v>
      </c>
      <c r="AJ43" s="900">
        <f>VLOOKUP(年度マスタ!$K$4&amp;"_"&amp;AJ$33,データシート1!$A:$BT,MATCH("aa_"&amp;$S43,データシート1!$A$1:$BT$1,0),0)</f>
        <v>27.666565642493122</v>
      </c>
      <c r="AK43" s="901">
        <f>VLOOKUP(年度マスタ!$K$4&amp;"_"&amp;AK$33,データシート1!$A:$BT,MATCH("aa_"&amp;$S43,データシート1!$A$1:$BT$1,0),0)</f>
        <v>29.229543518260993</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18.785735457150899</v>
      </c>
      <c r="Y44" s="900">
        <f>VLOOKUP(年度マスタ!$K$4&amp;"_"&amp;Y$33,データシート1!$A:$BT,MATCH("aa_"&amp;$S44,データシート1!$A$1:$BT$1,0),0)</f>
        <v>18.400629392998489</v>
      </c>
      <c r="Z44" s="900">
        <f>VLOOKUP(年度マスタ!$K$4&amp;"_"&amp;Z$33,データシート1!$A:$BT,MATCH("aa_"&amp;$S44,データシート1!$A$1:$BT$1,0),0)</f>
        <v>18.056922286666943</v>
      </c>
      <c r="AA44" s="900">
        <f>VLOOKUP(年度マスタ!$K$4&amp;"_"&amp;AA$33,データシート1!$A:$BT,MATCH("aa_"&amp;$S44,データシート1!$A$1:$BT$1,0),0)</f>
        <v>17.532604110329082</v>
      </c>
      <c r="AB44" s="900">
        <f>VLOOKUP(年度マスタ!$K$4&amp;"_"&amp;AB$33,データシート1!$A:$BT,MATCH("aa_"&amp;$S44,データシート1!$A$1:$BT$1,0),0)</f>
        <v>17.199037976172079</v>
      </c>
      <c r="AC44" s="900">
        <f>VLOOKUP(年度マスタ!$K$4&amp;"_"&amp;AC$33,データシート1!$A:$BT,MATCH("aa_"&amp;$S44,データシート1!$A$1:$BT$1,0),0)</f>
        <v>17.15286006419711</v>
      </c>
      <c r="AD44" s="900">
        <f>VLOOKUP(年度マスタ!$K$4&amp;"_"&amp;AD$33,データシート1!$A:$BT,MATCH("aa_"&amp;$S44,データシート1!$A$1:$BT$1,0),0)</f>
        <v>16.925197608299939</v>
      </c>
      <c r="AE44" s="900">
        <f>VLOOKUP(年度マスタ!$K$4&amp;"_"&amp;AE$33,データシート1!$A:$BT,MATCH("aa_"&amp;$S44,データシート1!$A$1:$BT$1,0),0)</f>
        <v>16.203837650092495</v>
      </c>
      <c r="AF44" s="900">
        <f>VLOOKUP(年度マスタ!$K$4&amp;"_"&amp;AF$33,データシート1!$A:$BT,MATCH("aa_"&amp;$S44,データシート1!$A$1:$BT$1,0),0)</f>
        <v>15.917730265467858</v>
      </c>
      <c r="AG44" s="900">
        <f>VLOOKUP(年度マスタ!$K$4&amp;"_"&amp;AG$33,データシート1!$A:$BT,MATCH("aa_"&amp;$S44,データシート1!$A$1:$BT$1,0),0)</f>
        <v>15.921797495948001</v>
      </c>
      <c r="AH44" s="900">
        <f>VLOOKUP(年度マスタ!$K$4&amp;"_"&amp;AH$33,データシート1!$A:$BT,MATCH("aa_"&amp;$S44,データシート1!$A$1:$BT$1,0),0)</f>
        <v>16.215245611835236</v>
      </c>
      <c r="AI44" s="900">
        <f>VLOOKUP(年度マスタ!$K$4&amp;"_"&amp;AI$33,データシート1!$A:$BT,MATCH("aa_"&amp;$S44,データシート1!$A$1:$BT$1,0),0)</f>
        <v>15.119812053165024</v>
      </c>
      <c r="AJ44" s="900">
        <f>VLOOKUP(年度マスタ!$K$4&amp;"_"&amp;AJ$33,データシート1!$A:$BT,MATCH("aa_"&amp;$S44,データシート1!$A$1:$BT$1,0),0)</f>
        <v>15.291993186257571</v>
      </c>
      <c r="AK44" s="901">
        <f>VLOOKUP(年度マスタ!$K$4&amp;"_"&amp;AK$33,データシート1!$A:$BT,MATCH("aa_"&amp;$S44,データシート1!$A$1:$BT$1,0),0)</f>
        <v>15.195104302684712</v>
      </c>
      <c r="AL44" s="330"/>
      <c r="AW44" s="17" t="str">
        <f>AW47</f>
        <v>京都府</v>
      </c>
      <c r="AX44" s="1010">
        <f t="shared" si="14"/>
        <v>0.1959352639572185</v>
      </c>
      <c r="AY44" s="1010">
        <f t="shared" si="14"/>
        <v>0.29778426235991073</v>
      </c>
      <c r="AZ44" s="1010">
        <f t="shared" si="14"/>
        <v>0.24481627411138518</v>
      </c>
      <c r="BA44" s="1010">
        <f t="shared" si="14"/>
        <v>0.23931113154670292</v>
      </c>
      <c r="BB44" s="1010">
        <f t="shared" si="14"/>
        <v>2.2153068024782667E-2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3.1855425526793901</v>
      </c>
      <c r="Y45" s="900">
        <f>VLOOKUP(年度マスタ!$K$4&amp;"_"&amp;Y$33,データシート1!$A:$BT,MATCH("aa_"&amp;$S45,データシート1!$A$1:$BT$1,0),0)</f>
        <v>3.3117082861873399</v>
      </c>
      <c r="Z45" s="900">
        <f>VLOOKUP(年度マスタ!$K$4&amp;"_"&amp;Z$33,データシート1!$A:$BT,MATCH("aa_"&amp;$S45,データシート1!$A$1:$BT$1,0),0)</f>
        <v>3.7993850432493499</v>
      </c>
      <c r="AA45" s="900">
        <f>VLOOKUP(年度マスタ!$K$4&amp;"_"&amp;AA$33,データシート1!$A:$BT,MATCH("aa_"&amp;$S45,データシート1!$A$1:$BT$1,0),0)</f>
        <v>4.1361898536420503</v>
      </c>
      <c r="AB45" s="900">
        <f>VLOOKUP(年度マスタ!$K$4&amp;"_"&amp;AB$33,データシート1!$A:$BT,MATCH("aa_"&amp;$S45,データシート1!$A$1:$BT$1,0),0)</f>
        <v>4.2018404762136399</v>
      </c>
      <c r="AC45" s="900">
        <f>VLOOKUP(年度マスタ!$K$4&amp;"_"&amp;AC$33,データシート1!$A:$BT,MATCH("aa_"&amp;$S45,データシート1!$A$1:$BT$1,0),0)</f>
        <v>4.0329742270980402</v>
      </c>
      <c r="AD45" s="900">
        <f>VLOOKUP(年度マスタ!$K$4&amp;"_"&amp;AD$33,データシート1!$A:$BT,MATCH("aa_"&amp;$S45,データシート1!$A$1:$BT$1,0),0)</f>
        <v>3.9844941880988101</v>
      </c>
      <c r="AE45" s="900">
        <f>VLOOKUP(年度マスタ!$K$4&amp;"_"&amp;AE$33,データシート1!$A:$BT,MATCH("aa_"&amp;$S45,データシート1!$A$1:$BT$1,0),0)</f>
        <v>3.9363935441811391</v>
      </c>
      <c r="AF45" s="900">
        <f>VLOOKUP(年度マスタ!$K$4&amp;"_"&amp;AF$33,データシート1!$A:$BT,MATCH("aa_"&amp;$S45,データシート1!$A$1:$BT$1,0),0)</f>
        <v>3.8901827349818898</v>
      </c>
      <c r="AG45" s="900">
        <f>VLOOKUP(年度マスタ!$K$4&amp;"_"&amp;AG$33,データシート1!$A:$BT,MATCH("aa_"&amp;$S45,データシート1!$A$1:$BT$1,0),0)</f>
        <v>3.6483909118644</v>
      </c>
      <c r="AH45" s="900">
        <f>VLOOKUP(年度マスタ!$K$4&amp;"_"&amp;AH$33,データシート1!$A:$BT,MATCH("aa_"&amp;$S45,データシート1!$A$1:$BT$1,0),0)</f>
        <v>3.5501889303648402</v>
      </c>
      <c r="AI45" s="900">
        <f>VLOOKUP(年度マスタ!$K$4&amp;"_"&amp;AI$33,データシート1!$A:$BT,MATCH("aa_"&amp;$S45,データシート1!$A$1:$BT$1,0),0)</f>
        <v>3.3793928223324898</v>
      </c>
      <c r="AJ45" s="900">
        <f>VLOOKUP(年度マスタ!$K$4&amp;"_"&amp;AJ$33,データシート1!$A:$BT,MATCH("aa_"&amp;$S45,データシート1!$A$1:$BT$1,0),0)</f>
        <v>3.3348380261119499</v>
      </c>
      <c r="AK45" s="901">
        <f>VLOOKUP(年度マスタ!$K$4&amp;"_"&amp;AK$33,データシート1!$A:$BT,MATCH("aa_"&amp;$S45,データシート1!$A$1:$BT$1,0),0)</f>
        <v>3.3434538353473435</v>
      </c>
      <c r="AL45" s="330"/>
      <c r="AW45" s="17" t="str">
        <f>AW48</f>
        <v>向日市</v>
      </c>
      <c r="AX45" s="1010">
        <f t="shared" ref="AX45:BB45" si="15">AX48/$BC48</f>
        <v>0.14192306872170266</v>
      </c>
      <c r="AY45" s="1010">
        <f t="shared" si="15"/>
        <v>0.25451769474853431</v>
      </c>
      <c r="AZ45" s="1010">
        <f t="shared" si="15"/>
        <v>0.31758252211371157</v>
      </c>
      <c r="BA45" s="1010">
        <f t="shared" si="15"/>
        <v>0.25142141186980549</v>
      </c>
      <c r="BB45" s="1010">
        <f t="shared" si="15"/>
        <v>3.4555302546245961E-2</v>
      </c>
      <c r="BC45" s="1010">
        <f t="shared" ref="BC45" si="16">SUM(AX45:BB45)</f>
        <v>1</v>
      </c>
      <c r="BD45" s="29"/>
      <c r="BE45" s="29"/>
      <c r="BF45" s="29"/>
      <c r="BG45" s="29"/>
      <c r="BH45" s="29"/>
    </row>
    <row r="46" spans="2:64" s="21" customFormat="1" ht="17.100000000000001" customHeight="1" thickBot="1">
      <c r="B46" s="313"/>
      <c r="C46" s="1087" t="s">
        <v>1615</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6.0494139886028817</v>
      </c>
      <c r="Y47" s="903">
        <f>VLOOKUP(年度マスタ!$K$4&amp;"_"&amp;Y$33,データシート1!$A:$BT,MATCH("aa_"&amp;$S47,データシート1!$A$1:$BT$1,0),0)</f>
        <v>6.0549082738824023</v>
      </c>
      <c r="Z47" s="903">
        <f>VLOOKUP(年度マスタ!$K$4&amp;"_"&amp;Z$33,データシート1!$A:$BT,MATCH("aa_"&amp;$S47,データシート1!$A$1:$BT$1,0),0)</f>
        <v>6.2017809621241478</v>
      </c>
      <c r="AA47" s="903">
        <f>VLOOKUP(年度マスタ!$K$4&amp;"_"&amp;AA$33,データシート1!$A:$BT,MATCH("aa_"&amp;$S47,データシート1!$A$1:$BT$1,0),0)</f>
        <v>7.0235500043295964</v>
      </c>
      <c r="AB47" s="903">
        <f>VLOOKUP(年度マスタ!$K$4&amp;"_"&amp;AB$33,データシート1!$A:$BT,MATCH("aa_"&amp;$S47,データシート1!$A$1:$BT$1,0),0)</f>
        <v>5.9336666902485851</v>
      </c>
      <c r="AC47" s="903">
        <f>VLOOKUP(年度マスタ!$K$4&amp;"_"&amp;AC$33,データシート1!$A:$BT,MATCH("aa_"&amp;$S47,データシート1!$A$1:$BT$1,0),0)</f>
        <v>7.09703395986757</v>
      </c>
      <c r="AD47" s="903">
        <f>VLOOKUP(年度マスタ!$K$4&amp;"_"&amp;AD$33,データシート1!$A:$BT,MATCH("aa_"&amp;$S47,データシート1!$A$1:$BT$1,0),0)</f>
        <v>7.7391661242799898</v>
      </c>
      <c r="AE47" s="903">
        <f>VLOOKUP(年度マスタ!$K$4&amp;"_"&amp;AE$33,データシート1!$A:$BT,MATCH("aa_"&amp;$S47,データシート1!$A$1:$BT$1,0),0)</f>
        <v>6.7176603945498634</v>
      </c>
      <c r="AF47" s="903">
        <f>VLOOKUP(年度マスタ!$K$4&amp;"_"&amp;AF$33,データシート1!$A:$BT,MATCH("aa_"&amp;$S47,データシート1!$A$1:$BT$1,0),0)</f>
        <v>7.5585874143278193</v>
      </c>
      <c r="AG47" s="903">
        <f>VLOOKUP(年度マスタ!$K$4&amp;"_"&amp;AG$33,データシート1!$A:$BT,MATCH("aa_"&amp;$S47,データシート1!$A$1:$BT$1,0),0)</f>
        <v>11.003408461240067</v>
      </c>
      <c r="AH47" s="903">
        <f>VLOOKUP(年度マスタ!$K$4&amp;"_"&amp;AH$33,データシート1!$A:$BT,MATCH("aa_"&amp;$S47,データシート1!$A$1:$BT$1,0),0)</f>
        <v>7.9005003474133986</v>
      </c>
      <c r="AI47" s="903">
        <f>VLOOKUP(年度マスタ!$K$4&amp;"_"&amp;AI$33,データシート1!$A:$BT,MATCH("aa_"&amp;$S47,データシート1!$A$1:$BT$1,0),0)</f>
        <v>8.2118115812889894</v>
      </c>
      <c r="AJ47" s="903">
        <f>VLOOKUP(年度マスタ!$K$4&amp;"_"&amp;AJ$33,データシート1!$A:$BT,MATCH("aa_"&amp;$S47,データシート1!$A$1:$BT$1,0),0)</f>
        <v>9.758184798250424</v>
      </c>
      <c r="AK47" s="904">
        <f>VLOOKUP(年度マスタ!$K$4&amp;"_"&amp;AK$33,データシート1!$A:$BT,MATCH("aa_"&amp;$S47,データシート1!$A$1:$BT$1,0),0)</f>
        <v>6.5652371948646806</v>
      </c>
      <c r="AL47" s="330"/>
      <c r="AW47" s="17" t="str">
        <f>年度マスタ!I4</f>
        <v>京都府</v>
      </c>
      <c r="AX47" s="1011">
        <f>SUM(AY38:BA38)</f>
        <v>2352.7479422085062</v>
      </c>
      <c r="AY47" s="1011">
        <f t="shared" si="17"/>
        <v>3575.7285153239845</v>
      </c>
      <c r="AZ47" s="1011">
        <f t="shared" si="17"/>
        <v>2939.7004577005591</v>
      </c>
      <c r="BA47" s="1011">
        <f>SUM(BD38:BG38)</f>
        <v>2873.5959057223677</v>
      </c>
      <c r="BB47" s="1011">
        <f>BH38</f>
        <v>266.00921220741947</v>
      </c>
      <c r="BC47" s="1011">
        <f>SUM(AX47:BB47)</f>
        <v>12007.782033162837</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向日市</v>
      </c>
      <c r="AX48" s="1011">
        <f>SUM(AY39:BA39)</f>
        <v>26.964272945782191</v>
      </c>
      <c r="AY48" s="1011">
        <f>BB39</f>
        <v>48.356371184364704</v>
      </c>
      <c r="AZ48" s="1011">
        <f>BC39</f>
        <v>60.338195095513242</v>
      </c>
      <c r="BA48" s="1011">
        <f>SUM(BD39:BG39)</f>
        <v>47.768101656293055</v>
      </c>
      <c r="BB48" s="1011">
        <f>BH39</f>
        <v>6.5652371948646806</v>
      </c>
      <c r="BC48" s="1011">
        <f>SUM(AX48:BB48)</f>
        <v>189.99217807681788</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189.99217807681788</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26.964272945782191</v>
      </c>
      <c r="P52" s="453">
        <f t="shared" ref="P52:P64" si="18">O52/$O$51</f>
        <v>0.14192306872170266</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25.505363959539395</v>
      </c>
      <c r="P53" s="454">
        <f t="shared" si="18"/>
        <v>0.13424428425272872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1.4589089862427982</v>
      </c>
      <c r="P54" s="454">
        <f t="shared" si="18"/>
        <v>7.6787844689739293E-3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0</v>
      </c>
      <c r="P55" s="454">
        <f t="shared" si="18"/>
        <v>0</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48.356371184364704</v>
      </c>
      <c r="P56" s="453">
        <f t="shared" si="18"/>
        <v>0.25451769474853431</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60.338195095513242</v>
      </c>
      <c r="P57" s="453">
        <f t="shared" si="18"/>
        <v>0.31758252211371157</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47.768101656293055</v>
      </c>
      <c r="P58" s="453">
        <f t="shared" si="18"/>
        <v>0.25142141186980549</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44.424647820945708</v>
      </c>
      <c r="P59" s="454">
        <f t="shared" si="18"/>
        <v>0.23382356195202877</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29.229543518260993</v>
      </c>
      <c r="P60" s="454">
        <f t="shared" si="18"/>
        <v>0.15384603626388696</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15.195104302684712</v>
      </c>
      <c r="P61" s="454">
        <f t="shared" si="18"/>
        <v>7.9977525688141787E-2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3.3434538353473435</v>
      </c>
      <c r="P62" s="454">
        <f t="shared" si="18"/>
        <v>1.759784991777669E-2</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6.5652371948646806</v>
      </c>
      <c r="P64" s="612">
        <f t="shared" si="18"/>
        <v>3.4555302546245961E-2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1636</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向日市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579.3374</v>
      </c>
      <c r="AI7" s="78">
        <f>VLOOKUP(年度マスタ!$K$4&amp;"_"&amp;$AG7,データシート1!$A:$BT,MATCH("ab_"&amp;AI$2,データシート1!$A$1:$BT$1,0),0)</f>
        <v>918</v>
      </c>
      <c r="AJ7" s="78">
        <f>VLOOKUP(年度マスタ!$K$4&amp;"_"&amp;$AG7,データシート1!$A:$BT,MATCH("ab_"&amp;AJ$2,データシート1!$A$1:$BT$1,0),0)</f>
        <v>3</v>
      </c>
      <c r="AK7" s="78">
        <f>VLOOKUP(年度マスタ!$K$4&amp;"_"&amp;$AG7,データシート1!$A:$BT,MATCH("ab_"&amp;AK$2,データシート1!$A$1:$BT$1,0),0)</f>
        <v>13559</v>
      </c>
      <c r="AL7" s="78">
        <f>VLOOKUP(年度マスタ!$K$4&amp;"_"&amp;$AG7,データシート1!$A:$BT,MATCH("ab_"&amp;AL$2,データシート1!$A$1:$BT$1,0),0)</f>
        <v>22603</v>
      </c>
      <c r="AM7" s="78">
        <f>VLOOKUP(年度マスタ!$K$4&amp;"_"&amp;$AG7,データシート1!$A:$BT,MATCH("ab_"&amp;AM$2,データシート1!$A$1:$BT$1,0),0)</f>
        <v>19273</v>
      </c>
      <c r="AN7" s="78">
        <f>VLOOKUP(年度マスタ!$K$4&amp;"_"&amp;$AG7,データシート1!$A:$BT,MATCH("ab_"&amp;AN$2,データシート1!$A$1:$BT$1,0),0)</f>
        <v>3781</v>
      </c>
      <c r="AO7" s="78">
        <f>VLOOKUP(年度マスタ!$K$4&amp;"_"&amp;$AG7,データシート1!$A:$BT,MATCH("ab_"&amp;AO$2,データシート1!$A$1:$BT$1,0),0)</f>
        <v>54643</v>
      </c>
      <c r="AP7" s="78">
        <f>VLOOKUP(年度マスタ!$K$4&amp;"_"&amp;$AG7,データシート1!$A:$BT,MATCH("ab_"&amp;AP$2,データシート1!$A$1:$BT$1,0),0)</f>
        <v>0</v>
      </c>
      <c r="AQ7" s="954">
        <f>VLOOKUP(年度マスタ!$K$4&amp;"_"&amp;$AG7,データシート1!$A:$BT,MATCH("ab_"&amp;AQ$2,データシート1!$A$1:$BT$1,0),0)</f>
        <v>6.0494139886028817</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469.12569999999999</v>
      </c>
      <c r="AI8" s="78">
        <f>VLOOKUP(年度マスタ!$K$4&amp;"_"&amp;$AG8,データシート1!$A:$BT,MATCH("ab_"&amp;AI$2,データシート1!$A$1:$BT$1,0),0)</f>
        <v>918</v>
      </c>
      <c r="AJ8" s="78">
        <f>VLOOKUP(年度マスタ!$K$4&amp;"_"&amp;$AG8,データシート1!$A:$BT,MATCH("ab_"&amp;AJ$2,データシート1!$A$1:$BT$1,0),0)</f>
        <v>3</v>
      </c>
      <c r="AK8" s="78">
        <f>VLOOKUP(年度マスタ!$K$4&amp;"_"&amp;$AG8,データシート1!$A:$BT,MATCH("ab_"&amp;AK$2,データシート1!$A$1:$BT$1,0),0)</f>
        <v>13559</v>
      </c>
      <c r="AL8" s="78">
        <f>VLOOKUP(年度マスタ!$K$4&amp;"_"&amp;$AG8,データシート1!$A:$BT,MATCH("ab_"&amp;AL$2,データシート1!$A$1:$BT$1,0),0)</f>
        <v>22682</v>
      </c>
      <c r="AM8" s="78">
        <f>VLOOKUP(年度マスタ!$K$4&amp;"_"&amp;$AG8,データシート1!$A:$BT,MATCH("ab_"&amp;AM$2,データシート1!$A$1:$BT$1,0),0)</f>
        <v>19223</v>
      </c>
      <c r="AN8" s="78">
        <f>VLOOKUP(年度マスタ!$K$4&amp;"_"&amp;$AG8,データシート1!$A:$BT,MATCH("ab_"&amp;AN$2,データシート1!$A$1:$BT$1,0),0)</f>
        <v>3611</v>
      </c>
      <c r="AO8" s="78">
        <f>VLOOKUP(年度マスタ!$K$4&amp;"_"&amp;$AG8,データシート1!$A:$BT,MATCH("ab_"&amp;AO$2,データシート1!$A$1:$BT$1,0),0)</f>
        <v>54434</v>
      </c>
      <c r="AP8" s="78">
        <f>VLOOKUP(年度マスタ!$K$4&amp;"_"&amp;$AG8,データシート1!$A:$BT,MATCH("ab_"&amp;AP$2,データシート1!$A$1:$BT$1,0),0)</f>
        <v>0</v>
      </c>
      <c r="AQ8" s="954">
        <f>VLOOKUP(年度マスタ!$K$4&amp;"_"&amp;$AG8,データシート1!$A:$BT,MATCH("ab_"&amp;AQ$2,データシート1!$A$1:$BT$1,0),0)</f>
        <v>6.0549082738824023</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351.17149999999998</v>
      </c>
      <c r="AI9" s="78">
        <f>VLOOKUP(年度マスタ!$K$4&amp;"_"&amp;$AG9,データシート1!$A:$BT,MATCH("ab_"&amp;AI$2,データシート1!$A$1:$BT$1,0),0)</f>
        <v>918</v>
      </c>
      <c r="AJ9" s="78">
        <f>VLOOKUP(年度マスタ!$K$4&amp;"_"&amp;$AG9,データシート1!$A:$BT,MATCH("ab_"&amp;AJ$2,データシート1!$A$1:$BT$1,0),0)</f>
        <v>3</v>
      </c>
      <c r="AK9" s="78">
        <f>VLOOKUP(年度マスタ!$K$4&amp;"_"&amp;$AG9,データシート1!$A:$BT,MATCH("ab_"&amp;AK$2,データシート1!$A$1:$BT$1,0),0)</f>
        <v>13559</v>
      </c>
      <c r="AL9" s="78">
        <f>VLOOKUP(年度マスタ!$K$4&amp;"_"&amp;$AG9,データシート1!$A:$BT,MATCH("ab_"&amp;AL$2,データシート1!$A$1:$BT$1,0),0)</f>
        <v>22661</v>
      </c>
      <c r="AM9" s="78">
        <f>VLOOKUP(年度マスタ!$K$4&amp;"_"&amp;$AG9,データシート1!$A:$BT,MATCH("ab_"&amp;AM$2,データシート1!$A$1:$BT$1,0),0)</f>
        <v>19244</v>
      </c>
      <c r="AN9" s="78">
        <f>VLOOKUP(年度マスタ!$K$4&amp;"_"&amp;$AG9,データシート1!$A:$BT,MATCH("ab_"&amp;AN$2,データシート1!$A$1:$BT$1,0),0)</f>
        <v>3649</v>
      </c>
      <c r="AO9" s="78">
        <f>VLOOKUP(年度マスタ!$K$4&amp;"_"&amp;$AG9,データシート1!$A:$BT,MATCH("ab_"&amp;AO$2,データシート1!$A$1:$BT$1,0),0)</f>
        <v>54140</v>
      </c>
      <c r="AP9" s="78">
        <f>VLOOKUP(年度マスタ!$K$4&amp;"_"&amp;$AG9,データシート1!$A:$BT,MATCH("ab_"&amp;AP$2,データシート1!$A$1:$BT$1,0),0)</f>
        <v>0</v>
      </c>
      <c r="AQ9" s="954">
        <f>VLOOKUP(年度マスタ!$K$4&amp;"_"&amp;$AG9,データシート1!$A:$BT,MATCH("ab_"&amp;AQ$2,データシート1!$A$1:$BT$1,0),0)</f>
        <v>6.2017809621241478</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334.4101</v>
      </c>
      <c r="AI10" s="78">
        <f>VLOOKUP(年度マスタ!$K$4&amp;"_"&amp;$AG10,データシート1!$A:$BT,MATCH("ab_"&amp;AI$2,データシート1!$A$1:$BT$1,0),0)</f>
        <v>918</v>
      </c>
      <c r="AJ10" s="78">
        <f>VLOOKUP(年度マスタ!$K$4&amp;"_"&amp;$AG10,データシート1!$A:$BT,MATCH("ab_"&amp;AJ$2,データシート1!$A$1:$BT$1,0),0)</f>
        <v>3</v>
      </c>
      <c r="AK10" s="78">
        <f>VLOOKUP(年度マスタ!$K$4&amp;"_"&amp;$AG10,データシート1!$A:$BT,MATCH("ab_"&amp;AK$2,データシート1!$A$1:$BT$1,0),0)</f>
        <v>13559</v>
      </c>
      <c r="AL10" s="78">
        <f>VLOOKUP(年度マスタ!$K$4&amp;"_"&amp;$AG10,データシート1!$A:$BT,MATCH("ab_"&amp;AL$2,データシート1!$A$1:$BT$1,0),0)</f>
        <v>22909</v>
      </c>
      <c r="AM10" s="78">
        <f>VLOOKUP(年度マスタ!$K$4&amp;"_"&amp;$AG10,データシート1!$A:$BT,MATCH("ab_"&amp;AM$2,データシート1!$A$1:$BT$1,0),0)</f>
        <v>19338</v>
      </c>
      <c r="AN10" s="78">
        <f>VLOOKUP(年度マスタ!$K$4&amp;"_"&amp;$AG10,データシート1!$A:$BT,MATCH("ab_"&amp;AN$2,データシート1!$A$1:$BT$1,0),0)</f>
        <v>3523</v>
      </c>
      <c r="AO10" s="78">
        <f>VLOOKUP(年度マスタ!$K$4&amp;"_"&amp;$AG10,データシート1!$A:$BT,MATCH("ab_"&amp;AO$2,データシート1!$A$1:$BT$1,0),0)</f>
        <v>54248</v>
      </c>
      <c r="AP10" s="78">
        <f>VLOOKUP(年度マスタ!$K$4&amp;"_"&amp;$AG10,データシート1!$A:$BT,MATCH("ab_"&amp;AP$2,データシート1!$A$1:$BT$1,0),0)</f>
        <v>0</v>
      </c>
      <c r="AQ10" s="954">
        <f>VLOOKUP(年度マスタ!$K$4&amp;"_"&amp;$AG10,データシート1!$A:$BT,MATCH("ab_"&amp;AQ$2,データシート1!$A$1:$BT$1,0),0)</f>
        <v>7.0235500043295964</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370.34800000000001</v>
      </c>
      <c r="AI11" s="78">
        <f>VLOOKUP(年度マスタ!$K$4&amp;"_"&amp;$AG11,データシート1!$A:$BT,MATCH("ab_"&amp;AI$2,データシート1!$A$1:$BT$1,0),0)</f>
        <v>918</v>
      </c>
      <c r="AJ11" s="78">
        <f>VLOOKUP(年度マスタ!$K$4&amp;"_"&amp;$AG11,データシート1!$A:$BT,MATCH("ab_"&amp;AJ$2,データシート1!$A$1:$BT$1,0),0)</f>
        <v>3</v>
      </c>
      <c r="AK11" s="78">
        <f>VLOOKUP(年度マスタ!$K$4&amp;"_"&amp;$AG11,データシート1!$A:$BT,MATCH("ab_"&amp;AK$2,データシート1!$A$1:$BT$1,0),0)</f>
        <v>13559</v>
      </c>
      <c r="AL11" s="78">
        <f>VLOOKUP(年度マスタ!$K$4&amp;"_"&amp;$AG11,データシート1!$A:$BT,MATCH("ab_"&amp;AL$2,データシート1!$A$1:$BT$1,0),0)</f>
        <v>23044</v>
      </c>
      <c r="AM11" s="78">
        <f>VLOOKUP(年度マスタ!$K$4&amp;"_"&amp;$AG11,データシート1!$A:$BT,MATCH("ab_"&amp;AM$2,データシート1!$A$1:$BT$1,0),0)</f>
        <v>19413</v>
      </c>
      <c r="AN11" s="78">
        <f>VLOOKUP(年度マスタ!$K$4&amp;"_"&amp;$AG11,データシート1!$A:$BT,MATCH("ab_"&amp;AN$2,データシート1!$A$1:$BT$1,0),0)</f>
        <v>3443</v>
      </c>
      <c r="AO11" s="78">
        <f>VLOOKUP(年度マスタ!$K$4&amp;"_"&amp;$AG11,データシート1!$A:$BT,MATCH("ab_"&amp;AO$2,データシート1!$A$1:$BT$1,0),0)</f>
        <v>54319</v>
      </c>
      <c r="AP11" s="78">
        <f>VLOOKUP(年度マスタ!$K$4&amp;"_"&amp;$AG11,データシート1!$A:$BT,MATCH("ab_"&amp;AP$2,データシート1!$A$1:$BT$1,0),0)</f>
        <v>0</v>
      </c>
      <c r="AQ11" s="954">
        <f>VLOOKUP(年度マスタ!$K$4&amp;"_"&amp;$AG11,データシート1!$A:$BT,MATCH("ab_"&amp;AQ$2,データシート1!$A$1:$BT$1,0),0)</f>
        <v>5.9336666902485851</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335.1644</v>
      </c>
      <c r="AI12" s="78">
        <f>VLOOKUP(年度マスタ!$K$4&amp;"_"&amp;$AG12,データシート1!$A:$BT,MATCH("ab_"&amp;AI$2,データシート1!$A$1:$BT$1,0),0)</f>
        <v>738</v>
      </c>
      <c r="AJ12" s="78">
        <f>VLOOKUP(年度マスタ!$K$4&amp;"_"&amp;$AG12,データシート1!$A:$BT,MATCH("ab_"&amp;AJ$2,データシート1!$A$1:$BT$1,0),0)</f>
        <v>6</v>
      </c>
      <c r="AK12" s="78">
        <f>VLOOKUP(年度マスタ!$K$4&amp;"_"&amp;$AG12,データシート1!$A:$BT,MATCH("ab_"&amp;AK$2,データシート1!$A$1:$BT$1,0),0)</f>
        <v>12547</v>
      </c>
      <c r="AL12" s="78">
        <f>VLOOKUP(年度マスタ!$K$4&amp;"_"&amp;$AG12,データシート1!$A:$BT,MATCH("ab_"&amp;AL$2,データシート1!$A$1:$BT$1,0),0)</f>
        <v>23226</v>
      </c>
      <c r="AM12" s="78">
        <f>VLOOKUP(年度マスタ!$K$4&amp;"_"&amp;$AG12,データシート1!$A:$BT,MATCH("ab_"&amp;AM$2,データシート1!$A$1:$BT$1,0),0)</f>
        <v>19720</v>
      </c>
      <c r="AN12" s="78">
        <f>VLOOKUP(年度マスタ!$K$4&amp;"_"&amp;$AG12,データシート1!$A:$BT,MATCH("ab_"&amp;AN$2,データシート1!$A$1:$BT$1,0),0)</f>
        <v>3416</v>
      </c>
      <c r="AO12" s="78">
        <f>VLOOKUP(年度マスタ!$K$4&amp;"_"&amp;$AG12,データシート1!$A:$BT,MATCH("ab_"&amp;AO$2,データシート1!$A$1:$BT$1,0),0)</f>
        <v>54340</v>
      </c>
      <c r="AP12" s="78">
        <f>VLOOKUP(年度マスタ!$K$4&amp;"_"&amp;$AG12,データシート1!$A:$BT,MATCH("ab_"&amp;AP$2,データシート1!$A$1:$BT$1,0),0)</f>
        <v>0</v>
      </c>
      <c r="AQ12" s="954">
        <f>VLOOKUP(年度マスタ!$K$4&amp;"_"&amp;$AG12,データシート1!$A:$BT,MATCH("ab_"&amp;AQ$2,データシート1!$A$1:$BT$1,0),0)</f>
        <v>7.09703395986757</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413.23349999999999</v>
      </c>
      <c r="AI13" s="78">
        <f>VLOOKUP(年度マスタ!$K$4&amp;"_"&amp;$AG13,データシート1!$A:$BT,MATCH("ab_"&amp;AI$2,データシート1!$A$1:$BT$1,0),0)</f>
        <v>738</v>
      </c>
      <c r="AJ13" s="78">
        <f>VLOOKUP(年度マスタ!$K$4&amp;"_"&amp;$AG13,データシート1!$A:$BT,MATCH("ab_"&amp;AJ$2,データシート1!$A$1:$BT$1,0),0)</f>
        <v>6</v>
      </c>
      <c r="AK13" s="78">
        <f>VLOOKUP(年度マスタ!$K$4&amp;"_"&amp;$AG13,データシート1!$A:$BT,MATCH("ab_"&amp;AK$2,データシート1!$A$1:$BT$1,0),0)</f>
        <v>12547</v>
      </c>
      <c r="AL13" s="78">
        <f>VLOOKUP(年度マスタ!$K$4&amp;"_"&amp;$AG13,データシート1!$A:$BT,MATCH("ab_"&amp;AL$2,データシート1!$A$1:$BT$1,0),0)</f>
        <v>23617</v>
      </c>
      <c r="AM13" s="78">
        <f>VLOOKUP(年度マスタ!$K$4&amp;"_"&amp;$AG13,データシート1!$A:$BT,MATCH("ab_"&amp;AM$2,データシート1!$A$1:$BT$1,0),0)</f>
        <v>19865</v>
      </c>
      <c r="AN13" s="78">
        <f>VLOOKUP(年度マスタ!$K$4&amp;"_"&amp;$AG13,データシート1!$A:$BT,MATCH("ab_"&amp;AN$2,データシート1!$A$1:$BT$1,0),0)</f>
        <v>3368</v>
      </c>
      <c r="AO13" s="78">
        <f>VLOOKUP(年度マスタ!$K$4&amp;"_"&amp;$AG13,データシート1!$A:$BT,MATCH("ab_"&amp;AO$2,データシート1!$A$1:$BT$1,0),0)</f>
        <v>54842</v>
      </c>
      <c r="AP13" s="78">
        <f>VLOOKUP(年度マスタ!$K$4&amp;"_"&amp;$AG13,データシート1!$A:$BT,MATCH("ab_"&amp;AP$2,データシート1!$A$1:$BT$1,0),0)</f>
        <v>0</v>
      </c>
      <c r="AQ13" s="954">
        <f>VLOOKUP(年度マスタ!$K$4&amp;"_"&amp;$AG13,データシート1!$A:$BT,MATCH("ab_"&amp;AQ$2,データシート1!$A$1:$BT$1,0),0)</f>
        <v>7.7391661242799898</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328.08539999999999</v>
      </c>
      <c r="AI14" s="78">
        <f>VLOOKUP(年度マスタ!$K$4&amp;"_"&amp;$AG14,データシート1!$A:$BT,MATCH("ab_"&amp;AI$2,データシート1!$A$1:$BT$1,0),0)</f>
        <v>738</v>
      </c>
      <c r="AJ14" s="78">
        <f>VLOOKUP(年度マスタ!$K$4&amp;"_"&amp;$AG14,データシート1!$A:$BT,MATCH("ab_"&amp;AJ$2,データシート1!$A$1:$BT$1,0),0)</f>
        <v>6</v>
      </c>
      <c r="AK14" s="78">
        <f>VLOOKUP(年度マスタ!$K$4&amp;"_"&amp;$AG14,データシート1!$A:$BT,MATCH("ab_"&amp;AK$2,データシート1!$A$1:$BT$1,0),0)</f>
        <v>12547</v>
      </c>
      <c r="AL14" s="78">
        <f>VLOOKUP(年度マスタ!$K$4&amp;"_"&amp;$AG14,データシート1!$A:$BT,MATCH("ab_"&amp;AL$2,データシート1!$A$1:$BT$1,0),0)</f>
        <v>24172</v>
      </c>
      <c r="AM14" s="78">
        <f>VLOOKUP(年度マスタ!$K$4&amp;"_"&amp;$AG14,データシート1!$A:$BT,MATCH("ab_"&amp;AM$2,データシート1!$A$1:$BT$1,0),0)</f>
        <v>20095</v>
      </c>
      <c r="AN14" s="78">
        <f>VLOOKUP(年度マスタ!$K$4&amp;"_"&amp;$AG14,データシート1!$A:$BT,MATCH("ab_"&amp;AN$2,データシート1!$A$1:$BT$1,0),0)</f>
        <v>3335</v>
      </c>
      <c r="AO14" s="78">
        <f>VLOOKUP(年度マスタ!$K$4&amp;"_"&amp;$AG14,データシート1!$A:$BT,MATCH("ab_"&amp;AO$2,データシート1!$A$1:$BT$1,0),0)</f>
        <v>55731</v>
      </c>
      <c r="AP14" s="78">
        <f>VLOOKUP(年度マスタ!$K$4&amp;"_"&amp;$AG14,データシート1!$A:$BT,MATCH("ab_"&amp;AP$2,データシート1!$A$1:$BT$1,0),0)</f>
        <v>0</v>
      </c>
      <c r="AQ14" s="954">
        <f>VLOOKUP(年度マスタ!$K$4&amp;"_"&amp;$AG14,データシート1!$A:$BT,MATCH("ab_"&amp;AQ$2,データシート1!$A$1:$BT$1,0),0)</f>
        <v>6.7176603945498634</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452.209</v>
      </c>
      <c r="AI15" s="78">
        <f>VLOOKUP(年度マスタ!$K$4&amp;"_"&amp;$AG15,データシート1!$A:$BT,MATCH("ab_"&amp;AI$2,データシート1!$A$1:$BT$1,0),0)</f>
        <v>738</v>
      </c>
      <c r="AJ15" s="78">
        <f>VLOOKUP(年度マスタ!$K$4&amp;"_"&amp;$AG15,データシート1!$A:$BT,MATCH("ab_"&amp;AJ$2,データシート1!$A$1:$BT$1,0),0)</f>
        <v>6</v>
      </c>
      <c r="AK15" s="78">
        <f>VLOOKUP(年度マスタ!$K$4&amp;"_"&amp;$AG15,データシート1!$A:$BT,MATCH("ab_"&amp;AK$2,データシート1!$A$1:$BT$1,0),0)</f>
        <v>12547</v>
      </c>
      <c r="AL15" s="78">
        <f>VLOOKUP(年度マスタ!$K$4&amp;"_"&amp;$AG15,データシート1!$A:$BT,MATCH("ab_"&amp;AL$2,データシート1!$A$1:$BT$1,0),0)</f>
        <v>24807</v>
      </c>
      <c r="AM15" s="78">
        <f>VLOOKUP(年度マスタ!$K$4&amp;"_"&amp;$AG15,データシート1!$A:$BT,MATCH("ab_"&amp;AM$2,データシート1!$A$1:$BT$1,0),0)</f>
        <v>20150</v>
      </c>
      <c r="AN15" s="78">
        <f>VLOOKUP(年度マスタ!$K$4&amp;"_"&amp;$AG15,データシート1!$A:$BT,MATCH("ab_"&amp;AN$2,データシート1!$A$1:$BT$1,0),0)</f>
        <v>3297</v>
      </c>
      <c r="AO15" s="78">
        <f>VLOOKUP(年度マスタ!$K$4&amp;"_"&amp;$AG15,データシート1!$A:$BT,MATCH("ab_"&amp;AO$2,データシート1!$A$1:$BT$1,0),0)</f>
        <v>56955</v>
      </c>
      <c r="AP15" s="78">
        <f>VLOOKUP(年度マスタ!$K$4&amp;"_"&amp;$AG15,データシート1!$A:$BT,MATCH("ab_"&amp;AP$2,データシート1!$A$1:$BT$1,0),0)</f>
        <v>0</v>
      </c>
      <c r="AQ15" s="954">
        <f>VLOOKUP(年度マスタ!$K$4&amp;"_"&amp;$AG15,データシート1!$A:$BT,MATCH("ab_"&amp;AQ$2,データシート1!$A$1:$BT$1,0),0)</f>
        <v>7.5585874143278193</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367.69200000000001</v>
      </c>
      <c r="AI16" s="78">
        <f>VLOOKUP(年度マスタ!$K$4&amp;"_"&amp;$AG16,データシート1!$A:$BT,MATCH("ab_"&amp;AI$2,データシート1!$A$1:$BT$1,0),0)</f>
        <v>738</v>
      </c>
      <c r="AJ16" s="78">
        <f>VLOOKUP(年度マスタ!$K$4&amp;"_"&amp;$AG16,データシート1!$A:$BT,MATCH("ab_"&amp;AJ$2,データシート1!$A$1:$BT$1,0),0)</f>
        <v>6</v>
      </c>
      <c r="AK16" s="78">
        <f>VLOOKUP(年度マスタ!$K$4&amp;"_"&amp;$AG16,データシート1!$A:$BT,MATCH("ab_"&amp;AK$2,データシート1!$A$1:$BT$1,0),0)</f>
        <v>12547</v>
      </c>
      <c r="AL16" s="78">
        <f>VLOOKUP(年度マスタ!$K$4&amp;"_"&amp;$AG16,データシート1!$A:$BT,MATCH("ab_"&amp;AL$2,データシート1!$A$1:$BT$1,0),0)</f>
        <v>25202</v>
      </c>
      <c r="AM16" s="78">
        <f>VLOOKUP(年度マスタ!$K$4&amp;"_"&amp;$AG16,データシート1!$A:$BT,MATCH("ab_"&amp;AM$2,データシート1!$A$1:$BT$1,0),0)</f>
        <v>20182</v>
      </c>
      <c r="AN16" s="78">
        <f>VLOOKUP(年度マスタ!$K$4&amp;"_"&amp;$AG16,データシート1!$A:$BT,MATCH("ab_"&amp;AN$2,データシート1!$A$1:$BT$1,0),0)</f>
        <v>3331</v>
      </c>
      <c r="AO16" s="78">
        <f>VLOOKUP(年度マスタ!$K$4&amp;"_"&amp;$AG16,データシート1!$A:$BT,MATCH("ab_"&amp;AO$2,データシート1!$A$1:$BT$1,0),0)</f>
        <v>57563</v>
      </c>
      <c r="AP16" s="78">
        <f>VLOOKUP(年度マスタ!$K$4&amp;"_"&amp;$AG16,データシート1!$A:$BT,MATCH("ab_"&amp;AP$2,データシート1!$A$1:$BT$1,0),0)</f>
        <v>0</v>
      </c>
      <c r="AQ16" s="954">
        <f>VLOOKUP(年度マスタ!$K$4&amp;"_"&amp;$AG16,データシート1!$A:$BT,MATCH("ab_"&amp;AQ$2,データシート1!$A$1:$BT$1,0),0)</f>
        <v>11.00340846124007</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329.12950000000001</v>
      </c>
      <c r="AI17" s="151">
        <f>VLOOKUP(年度マスタ!$K$4&amp;"_"&amp;$AG17,データシート1!$A:$BT,MATCH("ab_"&amp;AI$2,データシート1!$A$1:$BT$1,0),0)</f>
        <v>738</v>
      </c>
      <c r="AJ17" s="151">
        <f>VLOOKUP(年度マスタ!$K$4&amp;"_"&amp;$AG17,データシート1!$A:$BT,MATCH("ab_"&amp;AJ$2,データシート1!$A$1:$BT$1,0),0)</f>
        <v>6</v>
      </c>
      <c r="AK17" s="151">
        <f>VLOOKUP(年度マスタ!$K$4&amp;"_"&amp;$AG17,データシート1!$A:$BT,MATCH("ab_"&amp;AK$2,データシート1!$A$1:$BT$1,0),0)</f>
        <v>12547</v>
      </c>
      <c r="AL17" s="151">
        <f>VLOOKUP(年度マスタ!$K$4&amp;"_"&amp;$AG17,データシート1!$A:$BT,MATCH("ab_"&amp;AL$2,データシート1!$A$1:$BT$1,0),0)</f>
        <v>25346</v>
      </c>
      <c r="AM17" s="151">
        <f>VLOOKUP(年度マスタ!$K$4&amp;"_"&amp;$AG17,データシート1!$A:$BT,MATCH("ab_"&amp;AM$2,データシート1!$A$1:$BT$1,0),0)</f>
        <v>20411</v>
      </c>
      <c r="AN17" s="151">
        <f>VLOOKUP(年度マスタ!$K$4&amp;"_"&amp;$AG17,データシート1!$A:$BT,MATCH("ab_"&amp;AN$2,データシート1!$A$1:$BT$1,0),0)</f>
        <v>3367</v>
      </c>
      <c r="AO17" s="151">
        <f>VLOOKUP(年度マスタ!$K$4&amp;"_"&amp;$AG17,データシート1!$A:$BT,MATCH("ab_"&amp;AO$2,データシート1!$A$1:$BT$1,0),0)</f>
        <v>57530</v>
      </c>
      <c r="AP17" s="151">
        <f>VLOOKUP(年度マスタ!$K$4&amp;"_"&amp;$AG17,データシート1!$A:$BT,MATCH("ab_"&amp;AP$2,データシート1!$A$1:$BT$1,0),0)</f>
        <v>0</v>
      </c>
      <c r="AQ17" s="955">
        <f>VLOOKUP(年度マスタ!$K$4&amp;"_"&amp;$AG17,データシート1!$A:$BT,MATCH("ab_"&amp;AQ$2,データシート1!$A$1:$BT$1,0),0)</f>
        <v>7.9005003474133986</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335.84960000000001</v>
      </c>
      <c r="AI18" s="78">
        <f>VLOOKUP(年度マスタ!$K$4&amp;"_"&amp;$AG18,データシート1!$A:$BT,MATCH("ab_"&amp;AI$2,データシート1!$A$1:$BT$1,0),0)</f>
        <v>712</v>
      </c>
      <c r="AJ18" s="78">
        <f>VLOOKUP(年度マスタ!$K$4&amp;"_"&amp;$AG18,データシート1!$A:$BT,MATCH("ab_"&amp;AJ$2,データシート1!$A$1:$BT$1,0),0)</f>
        <v>0</v>
      </c>
      <c r="AK18" s="78">
        <f>VLOOKUP(年度マスタ!$K$4&amp;"_"&amp;$AG18,データシート1!$A:$BT,MATCH("ab_"&amp;AK$2,データシート1!$A$1:$BT$1,0),0)</f>
        <v>13521</v>
      </c>
      <c r="AL18" s="78">
        <f>VLOOKUP(年度マスタ!$K$4&amp;"_"&amp;$AG18,データシート1!$A:$BT,MATCH("ab_"&amp;AL$2,データシート1!$A$1:$BT$1,0),0)</f>
        <v>25436</v>
      </c>
      <c r="AM18" s="78">
        <f>VLOOKUP(年度マスタ!$K$4&amp;"_"&amp;$AG18,データシート1!$A:$BT,MATCH("ab_"&amp;AM$2,データシート1!$A$1:$BT$1,0),0)</f>
        <v>20417</v>
      </c>
      <c r="AN18" s="78">
        <f>VLOOKUP(年度マスタ!$K$4&amp;"_"&amp;$AG18,データシート1!$A:$BT,MATCH("ab_"&amp;AN$2,データシート1!$A$1:$BT$1,0),0)</f>
        <v>3337</v>
      </c>
      <c r="AO18" s="78">
        <f>VLOOKUP(年度マスタ!$K$4&amp;"_"&amp;$AG18,データシート1!$A:$BT,MATCH("ab_"&amp;AO$2,データシート1!$A$1:$BT$1,0),0)</f>
        <v>57316</v>
      </c>
      <c r="AP18" s="78">
        <f>VLOOKUP(年度マスタ!$K$4&amp;"_"&amp;$AG18,データシート1!$A:$BT,MATCH("ab_"&amp;AP$2,データシート1!$A$1:$BT$1,0),0)</f>
        <v>0</v>
      </c>
      <c r="AQ18" s="954">
        <f>VLOOKUP(年度マスタ!$K$4&amp;"_"&amp;$AG18,データシート1!$A:$BT,MATCH("ab_"&amp;AQ$2,データシート1!$A$1:$BT$1,0),0)</f>
        <v>8.2118115812889894</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375.57600000000002</v>
      </c>
      <c r="AI19" s="78">
        <f>VLOOKUP(年度マスタ!$K$4&amp;"_"&amp;$AG19,データシート1!$A:$BT,MATCH("ab_"&amp;AI$2,データシート1!$A$1:$BT$1,0),0)</f>
        <v>712</v>
      </c>
      <c r="AJ19" s="78">
        <f>VLOOKUP(年度マスタ!$K$4&amp;"_"&amp;$AG19,データシート1!$A:$BT,MATCH("ab_"&amp;AJ$2,データシート1!$A$1:$BT$1,0),0)</f>
        <v>0</v>
      </c>
      <c r="AK19" s="78">
        <f>VLOOKUP(年度マスタ!$K$4&amp;"_"&amp;$AG19,データシート1!$A:$BT,MATCH("ab_"&amp;AK$2,データシート1!$A$1:$BT$1,0),0)</f>
        <v>13521</v>
      </c>
      <c r="AL19" s="78">
        <f>VLOOKUP(年度マスタ!$K$4&amp;"_"&amp;$AG19,データシート1!$A:$BT,MATCH("ab_"&amp;AL$2,データシート1!$A$1:$BT$1,0),0)</f>
        <v>25495</v>
      </c>
      <c r="AM19" s="78">
        <f>VLOOKUP(年度マスタ!$K$4&amp;"_"&amp;$AG19,データシート1!$A:$BT,MATCH("ab_"&amp;AM$2,データシート1!$A$1:$BT$1,0),0)</f>
        <v>20356</v>
      </c>
      <c r="AN19" s="78">
        <f>VLOOKUP(年度マスタ!$K$4&amp;"_"&amp;$AG19,データシート1!$A:$BT,MATCH("ab_"&amp;AN$2,データシート1!$A$1:$BT$1,0),0)</f>
        <v>3291</v>
      </c>
      <c r="AO19" s="78">
        <f>VLOOKUP(年度マスタ!$K$4&amp;"_"&amp;$AG19,データシート1!$A:$BT,MATCH("ab_"&amp;AO$2,データシート1!$A$1:$BT$1,0),0)</f>
        <v>57116</v>
      </c>
      <c r="AP19" s="78">
        <f>VLOOKUP(年度マスタ!$K$4&amp;"_"&amp;$AG19,データシート1!$A:$BT,MATCH("ab_"&amp;AP$2,データシート1!$A$1:$BT$1,0),0)</f>
        <v>0</v>
      </c>
      <c r="AQ19" s="954">
        <f>VLOOKUP(年度マスタ!$K$4&amp;"_"&amp;$AG19,データシート1!$A:$BT,MATCH("ab_"&amp;AQ$2,データシート1!$A$1:$BT$1,0),0)</f>
        <v>9.758184798250424</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759.1653</v>
      </c>
      <c r="AI20" s="78">
        <f>VLOOKUP(年度マスタ!$K$4&amp;"_"&amp;$AG20,データシート1!$A:$BT,MATCH("ab_"&amp;AI$2,データシート1!$A$1:$BT$1,0),0)</f>
        <v>712</v>
      </c>
      <c r="AJ20" s="78">
        <f>VLOOKUP(年度マスタ!$K$4&amp;"_"&amp;$AG20,データシート1!$A:$BT,MATCH("ab_"&amp;AJ$2,データシート1!$A$1:$BT$1,0),0)</f>
        <v>0</v>
      </c>
      <c r="AK20" s="78">
        <f>VLOOKUP(年度マスタ!$K$4&amp;"_"&amp;$AG20,データシート1!$A:$BT,MATCH("ab_"&amp;AK$2,データシート1!$A$1:$BT$1,0),0)</f>
        <v>13521</v>
      </c>
      <c r="AL20" s="78">
        <f>VLOOKUP(年度マスタ!$K$4&amp;"_"&amp;$AG20,データシート1!$A:$BT,MATCH("ab_"&amp;AL$2,データシート1!$A$1:$BT$1,0),0)</f>
        <v>25575</v>
      </c>
      <c r="AM20" s="78">
        <f>VLOOKUP(年度マスタ!$K$4&amp;"_"&amp;$AG20,データシート1!$A:$BT,MATCH("ab_"&amp;AM$2,データシート1!$A$1:$BT$1,0),0)</f>
        <v>20433</v>
      </c>
      <c r="AN20" s="78">
        <f>VLOOKUP(年度マスタ!$K$4&amp;"_"&amp;$AG20,データシート1!$A:$BT,MATCH("ab_"&amp;AN$2,データシート1!$A$1:$BT$1,0),0)</f>
        <v>3320</v>
      </c>
      <c r="AO20" s="78">
        <f>VLOOKUP(年度マスタ!$K$4&amp;"_"&amp;$AG20,データシート1!$A:$BT,MATCH("ab_"&amp;AO$2,データシート1!$A$1:$BT$1,0),0)</f>
        <v>56794</v>
      </c>
      <c r="AP20" s="78">
        <f>VLOOKUP(年度マスタ!$K$4&amp;"_"&amp;$AG20,データシート1!$A:$BT,MATCH("ab_"&amp;AP$2,データシート1!$A$1:$BT$1,0),0)</f>
        <v>0</v>
      </c>
      <c r="AQ20" s="954">
        <f>VLOOKUP(年度マスタ!$K$4&amp;"_"&amp;$AG20,データシート1!$A:$BT,MATCH("ab_"&amp;AQ$2,データシート1!$A$1:$BT$1,0),0)</f>
        <v>6.5652371948646806</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1637</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向日市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26208</v>
      </c>
      <c r="BF13" s="70" t="str">
        <f>年度マスタ!K4</f>
        <v>26208</v>
      </c>
      <c r="BG13" s="70" t="str">
        <f>年度マスタ!K4</f>
        <v>26208</v>
      </c>
      <c r="BH13" s="278" t="s">
        <v>195</v>
      </c>
      <c r="BI13" s="278" t="s">
        <v>195</v>
      </c>
      <c r="BJ13" s="278" t="s">
        <v>195</v>
      </c>
      <c r="BK13" s="278" t="str">
        <f>年度マスタ!K4</f>
        <v>26208</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向日市</v>
      </c>
      <c r="BF14" s="70" t="str">
        <f>AP2</f>
        <v>向日市</v>
      </c>
      <c r="BG14" s="70" t="str">
        <f>AP2</f>
        <v>向日市</v>
      </c>
      <c r="BH14" s="70" t="s">
        <v>205</v>
      </c>
      <c r="BI14" s="70" t="s">
        <v>205</v>
      </c>
      <c r="BJ14" s="70" t="s">
        <v>205</v>
      </c>
      <c r="BK14" s="70" t="str">
        <f>AP2</f>
        <v>向日市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0</v>
      </c>
      <c r="G21" s="877">
        <f t="shared" ref="G21:O21" si="5">SUM(G22,G26,G27,G28)</f>
        <v>0</v>
      </c>
      <c r="H21" s="877">
        <f t="shared" si="5"/>
        <v>0</v>
      </c>
      <c r="I21" s="877">
        <f t="shared" si="5"/>
        <v>0</v>
      </c>
      <c r="J21" s="877">
        <f t="shared" si="5"/>
        <v>0</v>
      </c>
      <c r="K21" s="877">
        <f t="shared" si="5"/>
        <v>0</v>
      </c>
      <c r="L21" s="877">
        <f t="shared" si="5"/>
        <v>0</v>
      </c>
      <c r="M21" s="877">
        <f t="shared" si="5"/>
        <v>0</v>
      </c>
      <c r="N21" s="877">
        <f t="shared" si="5"/>
        <v>0</v>
      </c>
      <c r="O21" s="877">
        <f t="shared" si="5"/>
        <v>0</v>
      </c>
      <c r="P21" s="878">
        <f>SUM(P22,P26,P27,P28)</f>
        <v>0</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0</v>
      </c>
      <c r="AY22" s="165">
        <f>AX22</f>
        <v>0</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1639</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87.734649695369441</v>
      </c>
      <c r="AG24" s="877">
        <f t="shared" ref="AG24:AP24" si="11">AG25+AG29</f>
        <v>95.309506355820503</v>
      </c>
      <c r="AH24" s="877">
        <f t="shared" si="11"/>
        <v>96.252154018960852</v>
      </c>
      <c r="AI24" s="877">
        <f t="shared" si="11"/>
        <v>86.724395877579923</v>
      </c>
      <c r="AJ24" s="877">
        <f t="shared" si="11"/>
        <v>81.627748564695196</v>
      </c>
      <c r="AK24" s="877">
        <f t="shared" si="11"/>
        <v>74.168765810793161</v>
      </c>
      <c r="AL24" s="877">
        <f t="shared" si="11"/>
        <v>72.121723697664194</v>
      </c>
      <c r="AM24" s="877">
        <f t="shared" si="11"/>
        <v>59.827236242754587</v>
      </c>
      <c r="AN24" s="877">
        <f t="shared" si="11"/>
        <v>54.471434853098245</v>
      </c>
      <c r="AO24" s="877">
        <f t="shared" si="11"/>
        <v>60.216383529403231</v>
      </c>
      <c r="AP24" s="878">
        <f t="shared" si="11"/>
        <v>56.314613973678171</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25.015422051302561</v>
      </c>
      <c r="AG25" s="879">
        <f>①CO2排出量の現状把握!AA35</f>
        <v>25.892629847320624</v>
      </c>
      <c r="AH25" s="879">
        <f>①CO2排出量の現状把握!AB35</f>
        <v>30.097196720973731</v>
      </c>
      <c r="AI25" s="879">
        <f>①CO2排出量の現状把握!AC35</f>
        <v>25.42258382480507</v>
      </c>
      <c r="AJ25" s="879">
        <f>①CO2排出量の現状把握!AD35</f>
        <v>25.804362195413656</v>
      </c>
      <c r="AK25" s="879">
        <f>①CO2排出量の現状把握!AE35</f>
        <v>19.612633416913603</v>
      </c>
      <c r="AL25" s="879">
        <f>①CO2排出量の現状把握!AF35</f>
        <v>24.453114874625111</v>
      </c>
      <c r="AM25" s="879">
        <f>①CO2排出量の現状把握!AG35</f>
        <v>17.381975206709576</v>
      </c>
      <c r="AN25" s="879">
        <f>①CO2排出量の現状把握!AH35</f>
        <v>15.207439244616346</v>
      </c>
      <c r="AO25" s="879">
        <f>①CO2排出量の現状把握!AI35</f>
        <v>15.564969606897261</v>
      </c>
      <c r="AP25" s="880">
        <f>①CO2排出量の現状把握!AJ35</f>
        <v>14.35457153846893</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22.751664871324401</v>
      </c>
      <c r="AG26" s="881">
        <f>①CO2排出量の現状把握!AA36</f>
        <v>23.712380533208819</v>
      </c>
      <c r="AH26" s="881">
        <f>①CO2排出量の現状把握!AB36</f>
        <v>28.115563124826991</v>
      </c>
      <c r="AI26" s="881">
        <f>①CO2排出量の現状把握!AC36</f>
        <v>23.359621124720231</v>
      </c>
      <c r="AJ26" s="881">
        <f>①CO2排出量の現状把握!AD36</f>
        <v>23.803574857837141</v>
      </c>
      <c r="AK26" s="881">
        <f>①CO2排出量の現状把握!AE36</f>
        <v>17.706132607204903</v>
      </c>
      <c r="AL26" s="881">
        <f>①CO2排出量の現状把握!AF36</f>
        <v>22.546134826758507</v>
      </c>
      <c r="AM26" s="881">
        <f>①CO2排出量の現状把握!AG36</f>
        <v>15.749361519913855</v>
      </c>
      <c r="AN26" s="881">
        <f>①CO2排出量の現状把握!AH36</f>
        <v>13.634697914467912</v>
      </c>
      <c r="AO26" s="881">
        <f>①CO2排出量の現状把握!AI36</f>
        <v>14.185642036326939</v>
      </c>
      <c r="AP26" s="882">
        <f>①CO2排出量の現状把握!AJ36</f>
        <v>12.800220878764486</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2.1345385569248809</v>
      </c>
      <c r="AG27" s="881">
        <f>①CO2排出量の現状把握!AA37</f>
        <v>2.0535281659461382</v>
      </c>
      <c r="AH27" s="881">
        <f>①CO2排出量の現状把握!AB37</f>
        <v>1.856994359640795</v>
      </c>
      <c r="AI27" s="881">
        <f>①CO2排出量の現状把握!AC37</f>
        <v>1.867625231544279</v>
      </c>
      <c r="AJ27" s="881">
        <f>①CO2排出量の現状把握!AD37</f>
        <v>1.775269328181537</v>
      </c>
      <c r="AK27" s="881">
        <f>①CO2排出量の現状把握!AE37</f>
        <v>1.6345615181862447</v>
      </c>
      <c r="AL27" s="881">
        <f>①CO2排出量の現状把握!AF37</f>
        <v>1.6665109475711271</v>
      </c>
      <c r="AM27" s="881">
        <f>①CO2排出量の現状把握!AG37</f>
        <v>1.4165415718547061</v>
      </c>
      <c r="AN27" s="881">
        <f>①CO2排出量の現状把握!AH37</f>
        <v>1.3547497302795632</v>
      </c>
      <c r="AO27" s="881">
        <f>①CO2排出量の現状把握!AI37</f>
        <v>1.3793275705703216</v>
      </c>
      <c r="AP27" s="882">
        <f>①CO2排出量の現状把握!AJ37</f>
        <v>1.554350659704443</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0.12921862305327891</v>
      </c>
      <c r="AG28" s="881">
        <f>①CO2排出量の現状把握!AA38</f>
        <v>0.12672114816566851</v>
      </c>
      <c r="AH28" s="881">
        <f>①CO2排出量の現状把握!AB38</f>
        <v>0.12463923650594499</v>
      </c>
      <c r="AI28" s="881">
        <f>①CO2排出量の現状把握!AC38</f>
        <v>0.1953374685405608</v>
      </c>
      <c r="AJ28" s="881">
        <f>①CO2排出量の現状把握!AD38</f>
        <v>0.2255180093949799</v>
      </c>
      <c r="AK28" s="881">
        <f>①CO2排出量の現状把握!AE38</f>
        <v>0.27193929152245233</v>
      </c>
      <c r="AL28" s="881">
        <f>①CO2排出量の現状把握!AF38</f>
        <v>0.24046910029547605</v>
      </c>
      <c r="AM28" s="881">
        <f>①CO2排出量の現状把握!AG38</f>
        <v>0.21607211494101869</v>
      </c>
      <c r="AN28" s="881">
        <f>①CO2排出量の現状把握!AH38</f>
        <v>0.21799159986886993</v>
      </c>
      <c r="AO28" s="881">
        <f>①CO2排出量の現状把握!AI38</f>
        <v>0</v>
      </c>
      <c r="AP28" s="882">
        <f>①CO2排出量の現状把握!AJ38</f>
        <v>0</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62.719227644066883</v>
      </c>
      <c r="AG29" s="883">
        <f>①CO2排出量の現状把握!AA39</f>
        <v>69.416876508499882</v>
      </c>
      <c r="AH29" s="883">
        <f>①CO2排出量の現状把握!AB39</f>
        <v>66.154957297987124</v>
      </c>
      <c r="AI29" s="883">
        <f>①CO2排出量の現状把握!AC39</f>
        <v>61.301812052774856</v>
      </c>
      <c r="AJ29" s="883">
        <f>①CO2排出量の現状把握!AD39</f>
        <v>55.823386369281543</v>
      </c>
      <c r="AK29" s="883">
        <f>①CO2排出量の現状把握!AE39</f>
        <v>54.556132393879551</v>
      </c>
      <c r="AL29" s="883">
        <f>①CO2排出量の現状把握!AF39</f>
        <v>47.668608823039079</v>
      </c>
      <c r="AM29" s="883">
        <f>①CO2排出量の現状把握!AG39</f>
        <v>42.445261036045011</v>
      </c>
      <c r="AN29" s="883">
        <f>①CO2排出量の現状把握!AH39</f>
        <v>39.263995608481899</v>
      </c>
      <c r="AO29" s="883">
        <f>①CO2排出量の現状把握!AI39</f>
        <v>44.651413922505967</v>
      </c>
      <c r="AP29" s="884">
        <f>①CO2排出量の現状把握!AJ39</f>
        <v>41.960042435209239</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v>
      </c>
      <c r="AG32" s="461">
        <f t="shared" si="16"/>
        <v>0</v>
      </c>
      <c r="AH32" s="461">
        <f t="shared" si="16"/>
        <v>0</v>
      </c>
      <c r="AI32" s="461">
        <f t="shared" si="16"/>
        <v>0</v>
      </c>
      <c r="AJ32" s="461">
        <f t="shared" si="16"/>
        <v>0</v>
      </c>
      <c r="AK32" s="461">
        <f t="shared" si="16"/>
        <v>0</v>
      </c>
      <c r="AL32" s="461">
        <f t="shared" si="16"/>
        <v>0</v>
      </c>
      <c r="AM32" s="461">
        <f t="shared" si="16"/>
        <v>0</v>
      </c>
      <c r="AN32" s="461">
        <f t="shared" si="16"/>
        <v>0</v>
      </c>
      <c r="AO32" s="461">
        <f t="shared" si="16"/>
        <v>0</v>
      </c>
      <c r="AP32" s="461">
        <f t="shared" si="16"/>
        <v>0</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0</v>
      </c>
      <c r="G55" s="885">
        <f t="shared" ref="G55:P55" si="32">SUM(G56,G57,G60,G61,G62,G63,G64,G65,)</f>
        <v>0</v>
      </c>
      <c r="H55" s="885">
        <f t="shared" si="32"/>
        <v>0</v>
      </c>
      <c r="I55" s="885">
        <f t="shared" si="32"/>
        <v>0</v>
      </c>
      <c r="J55" s="885">
        <f t="shared" si="32"/>
        <v>0</v>
      </c>
      <c r="K55" s="885">
        <f t="shared" si="32"/>
        <v>0</v>
      </c>
      <c r="L55" s="885">
        <f t="shared" si="32"/>
        <v>0</v>
      </c>
      <c r="M55" s="885">
        <f t="shared" si="32"/>
        <v>0</v>
      </c>
      <c r="N55" s="885">
        <f t="shared" si="32"/>
        <v>0</v>
      </c>
      <c r="O55" s="885">
        <f t="shared" si="32"/>
        <v>0</v>
      </c>
      <c r="P55" s="886">
        <f t="shared" si="32"/>
        <v>0</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0</v>
      </c>
      <c r="G56" s="887">
        <f>IFERROR(VLOOKUP(年度マスタ!$K$4&amp;"_"&amp;G$54,データシート1!$A:$CE,MATCH("bc_"&amp;$C56,データシート1!$A$1:$CE$1,0),0),0)</f>
        <v>0</v>
      </c>
      <c r="H56" s="887">
        <f>IFERROR(VLOOKUP(年度マスタ!$K$4&amp;"_"&amp;H$54,データシート1!$A:$CE,MATCH("bc_"&amp;$C56,データシート1!$A$1:$CE$1,0),0),0)</f>
        <v>0</v>
      </c>
      <c r="I56" s="887">
        <f>IFERROR(VLOOKUP(年度マスタ!$K$4&amp;"_"&amp;I$54,データシート1!$A:$CE,MATCH("bc_"&amp;$C56,データシート1!$A$1:$CE$1,0),0),0)</f>
        <v>0</v>
      </c>
      <c r="J56" s="887">
        <f>IFERROR(VLOOKUP(年度マスタ!$K$4&amp;"_"&amp;J$54,データシート1!$A:$CE,MATCH("bc_"&amp;$C56,データシート1!$A$1:$CE$1,0),0),0)</f>
        <v>0</v>
      </c>
      <c r="K56" s="887">
        <f>IFERROR(VLOOKUP(年度マスタ!$K$4&amp;"_"&amp;K$54,データシート1!$A:$CE,MATCH("bc_"&amp;$C56,データシート1!$A$1:$CE$1,0),0),0)</f>
        <v>0</v>
      </c>
      <c r="L56" s="887">
        <f>IFERROR(VLOOKUP(年度マスタ!$K$4&amp;"_"&amp;L$54,データシート1!$A:$CE,MATCH("bc_"&amp;$C56,データシート1!$A$1:$CE$1,0),0),0)</f>
        <v>0</v>
      </c>
      <c r="M56" s="887">
        <f>IFERROR(VLOOKUP(年度マスタ!$K$4&amp;"_"&amp;M$54,データシート1!$A:$CE,MATCH("bc_"&amp;$C56,データシート1!$A$1:$CE$1,0),0),0)</f>
        <v>0</v>
      </c>
      <c r="N56" s="887">
        <f>IFERROR(VLOOKUP(年度マスタ!$K$4&amp;"_"&amp;N$54,データシート1!$A:$CE,MATCH("bc_"&amp;$C56,データシート1!$A$1:$CE$1,0),0),0)</f>
        <v>0</v>
      </c>
      <c r="O56" s="887">
        <f>IFERROR(VLOOKUP(年度マスタ!$K$4&amp;"_"&amp;O$54,データシート1!$A:$CE,MATCH("bc_"&amp;$C56,データシート1!$A$1:$CE$1,0),0),0)</f>
        <v>0</v>
      </c>
      <c r="P56" s="888">
        <f>IFERROR(VLOOKUP(年度マスタ!$K$4&amp;"_"&amp;P$54,データシート1!$A:$CE,MATCH("bc_"&amp;$C56,データシート1!$A$1:$CE$1,0),0),0)</f>
        <v>0</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向日市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1617</v>
      </c>
      <c r="AE4" s="1118" t="s">
        <v>1618</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1616</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2367.9</v>
      </c>
      <c r="K6" s="619">
        <f>VLOOKUP(年度マスタ!$K$4&amp;"_"&amp;K$5,データシート1!$A:$BT,MATCH("cb_"&amp;$G6,データシート1!$A$1:$BT$1,0),0)</f>
        <v>2629.7</v>
      </c>
      <c r="L6" s="619">
        <f>VLOOKUP(年度マスタ!$K$4&amp;"_"&amp;L$5,データシート1!$A:$BT,MATCH("cb_"&amp;$G6,データシート1!$A$1:$BT$1,0),0)</f>
        <v>2807</v>
      </c>
      <c r="M6" s="619">
        <f>VLOOKUP(年度マスタ!$K$4&amp;"_"&amp;M$5,データシート1!$A:$BT,MATCH("cb_"&amp;$G6,データシート1!$A$1:$BT$1,0),0)</f>
        <v>3017.1000000000004</v>
      </c>
      <c r="N6" s="619">
        <f>VLOOKUP(年度マスタ!$K$4&amp;"_"&amp;N$5,データシート1!$A:$BT,MATCH("cb_"&amp;$G6,データシート1!$A$1:$BT$1,0),0)</f>
        <v>3283.1000000000008</v>
      </c>
      <c r="O6" s="619">
        <f>VLOOKUP(年度マスタ!$K$4&amp;"_"&amp;O$5,データシート1!$A:$BT,MATCH("cb_"&amp;$G6,データシート1!$A$1:$BT$1,0),0)</f>
        <v>3465.300000000002</v>
      </c>
      <c r="P6" s="619">
        <f>VLOOKUP(年度マスタ!$K$4&amp;"_"&amp;P$5,データシート1!$A:$BT,MATCH("cb_"&amp;$G6,データシート1!$A$1:$BT$1,0),0)</f>
        <v>3696.1999999999989</v>
      </c>
      <c r="Q6" s="619">
        <f>VLOOKUP(年度マスタ!$K$4&amp;"_"&amp;Q$5,データシート1!$A:$BT,MATCH("cb_"&amp;$G6,データシート1!$A$1:$BT$1,0),0)</f>
        <v>4035.1000000000022</v>
      </c>
      <c r="R6" s="633">
        <f>VLOOKUP(年度マスタ!$K$4&amp;"_"&amp;R$5,データシート1!$A:$BT,MATCH("cb_"&amp;$G6,データシート1!$A$1:$BT$1,0),0)</f>
        <v>4448.3999999999924</v>
      </c>
      <c r="S6" s="568"/>
      <c r="T6" s="190"/>
      <c r="U6" s="581"/>
      <c r="V6" s="195"/>
      <c r="W6" s="195"/>
      <c r="X6" s="195"/>
      <c r="Y6" s="196" t="s">
        <v>372</v>
      </c>
      <c r="Z6" s="663" t="s">
        <v>373</v>
      </c>
      <c r="AA6" s="663"/>
      <c r="AB6" s="663"/>
      <c r="AC6" s="664">
        <f>SUM(AC7:AC8)</f>
        <v>154137</v>
      </c>
      <c r="AD6" s="664">
        <f>SUM(AD7:AD8)</f>
        <v>200460.658</v>
      </c>
      <c r="AE6" s="665">
        <f>$AD6*3600/100000000</f>
        <v>7.2165836879999992</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1003.7</v>
      </c>
      <c r="K7" s="617">
        <f>VLOOKUP(年度マスタ!$K$4&amp;"_"&amp;K$5,データシート1!$A:$BT,MATCH("cb_"&amp;$G7,データシート1!$A$1:$BT$1,0),0)</f>
        <v>1050</v>
      </c>
      <c r="L7" s="617">
        <f>VLOOKUP(年度マスタ!$K$4&amp;"_"&amp;L$5,データシート1!$A:$BT,MATCH("cb_"&amp;$G7,データシート1!$A$1:$BT$1,0),0)</f>
        <v>1129.5</v>
      </c>
      <c r="M7" s="617">
        <f>VLOOKUP(年度マスタ!$K$4&amp;"_"&amp;M$5,データシート1!$A:$BT,MATCH("cb_"&amp;$G7,データシート1!$A$1:$BT$1,0),0)</f>
        <v>1182</v>
      </c>
      <c r="N7" s="617">
        <f>VLOOKUP(年度マスタ!$K$4&amp;"_"&amp;N$5,データシート1!$A:$BT,MATCH("cb_"&amp;$G7,データシート1!$A$1:$BT$1,0),0)</f>
        <v>1220.4000000000001</v>
      </c>
      <c r="O7" s="617">
        <f>VLOOKUP(年度マスタ!$K$4&amp;"_"&amp;O$5,データシート1!$A:$BT,MATCH("cb_"&amp;$G7,データシート1!$A$1:$BT$1,0),0)</f>
        <v>1220.4000000000001</v>
      </c>
      <c r="P7" s="617">
        <f>VLOOKUP(年度マスタ!$K$4&amp;"_"&amp;P$5,データシート1!$A:$BT,MATCH("cb_"&amp;$G7,データシート1!$A$1:$BT$1,0),0)</f>
        <v>1220.4000000000001</v>
      </c>
      <c r="Q7" s="617">
        <f>VLOOKUP(年度マスタ!$K$4&amp;"_"&amp;Q$5,データシート1!$A:$BT,MATCH("cb_"&amp;$G7,データシート1!$A$1:$BT$1,0),0)</f>
        <v>1220.3999999999999</v>
      </c>
      <c r="R7" s="634">
        <f>VLOOKUP(年度マスタ!$K$4&amp;"_"&amp;R$5,データシート1!$A:$BT,MATCH("cb_"&amp;$G7,データシート1!$A$1:$BT$1,0),0)</f>
        <v>1242.3999999999999</v>
      </c>
      <c r="S7" s="568"/>
      <c r="T7" s="190"/>
      <c r="U7" s="581"/>
      <c r="V7" s="195"/>
      <c r="W7" s="195"/>
      <c r="X7" s="195"/>
      <c r="Y7" s="196" t="s">
        <v>375</v>
      </c>
      <c r="Z7" s="212" t="s">
        <v>376</v>
      </c>
      <c r="AA7" s="212"/>
      <c r="AB7" s="212"/>
      <c r="AC7" s="1022">
        <f>VLOOKUP(年度マスタ!$K$4&amp;"_"&amp;年度マスタ!$K$9,データシート3!A:AB,MATCH("ea_"&amp;$Y7&amp;"_設備",データシート3!$A$1:$AB$1,0),0)</f>
        <v>114622</v>
      </c>
      <c r="AD7" s="1022">
        <f>VLOOKUP(年度マスタ!$K$4&amp;"_"&amp;年度マスタ!$K$9,データシート3!A:AB,MATCH("ea_"&amp;$Y7&amp;"_年間発電",データシート3!$A$1:$AB$1,0),0)/10^3</f>
        <v>149182.89600000001</v>
      </c>
      <c r="AE7" s="554">
        <f t="shared" ref="AE7:AE16" si="0">$AD7*3600/100000000</f>
        <v>5.3705842559999999</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39515</v>
      </c>
      <c r="AD8" s="1022">
        <f>VLOOKUP(年度マスタ!$K$4&amp;"_"&amp;年度マスタ!$K$9,データシート3!A:AB,MATCH("ea_"&amp;$Y8&amp;"_年間発電",データシート3!$A$1:$AB$1,0),0)/10^3</f>
        <v>51277.762000000002</v>
      </c>
      <c r="AE8" s="554">
        <f t="shared" si="0"/>
        <v>1.8459994320000002</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0</v>
      </c>
      <c r="AD9" s="666">
        <f>VLOOKUP(年度マスタ!$K$4&amp;"_"&amp;年度マスタ!$K$9,データシート3!A:AB,MATCH("ea_"&amp;$Y9&amp;"_年間発電",データシート3!$A$1:$AB$1,0),0)/10^3</f>
        <v>0</v>
      </c>
      <c r="AE9" s="667">
        <f t="shared" si="0"/>
        <v>0</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3371.6000000000004</v>
      </c>
      <c r="K12" s="651">
        <f t="shared" ref="K12:Q12" si="1">SUM(K6:K11)</f>
        <v>3679.7</v>
      </c>
      <c r="L12" s="651">
        <f t="shared" si="1"/>
        <v>3936.5</v>
      </c>
      <c r="M12" s="651">
        <f t="shared" si="1"/>
        <v>4199.1000000000004</v>
      </c>
      <c r="N12" s="651">
        <f t="shared" si="1"/>
        <v>4503.5000000000009</v>
      </c>
      <c r="O12" s="651">
        <f t="shared" si="1"/>
        <v>4685.7000000000025</v>
      </c>
      <c r="P12" s="651">
        <f t="shared" si="1"/>
        <v>4916.5999999999985</v>
      </c>
      <c r="Q12" s="651">
        <f t="shared" si="1"/>
        <v>5255.5000000000018</v>
      </c>
      <c r="R12" s="652">
        <f t="shared" ref="R12" si="2">SUM(R6:R11)</f>
        <v>5690.799999999992</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1621</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3.2533697300000002</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21.009232189999999</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2841.7641479999998</v>
      </c>
      <c r="K19" s="615">
        <f>K6*別紙!$C5/100*別紙!$E5/10^3</f>
        <v>3155.9555639999994</v>
      </c>
      <c r="L19" s="615">
        <f>L6*別紙!$C5/100*別紙!$E5/10^3</f>
        <v>3368.7368400000005</v>
      </c>
      <c r="M19" s="615">
        <f>M6*別紙!$C5/100*別紙!$E5/10^3</f>
        <v>3620.8820519999999</v>
      </c>
      <c r="N19" s="615">
        <f>N6*別紙!$C5/100*別紙!$E5/10^3</f>
        <v>3940.113972000001</v>
      </c>
      <c r="O19" s="615">
        <f>O6*別紙!$C5/100*別紙!$E5/10^3</f>
        <v>4158.7758360000016</v>
      </c>
      <c r="P19" s="615">
        <f>P6*別紙!$C5/100*別紙!$E5/10^3</f>
        <v>4435.8835439999975</v>
      </c>
      <c r="Q19" s="615">
        <f>Q6*別紙!$C5/100*別紙!$E5/10^3</f>
        <v>4842.604212000002</v>
      </c>
      <c r="R19" s="639">
        <f>R6*別紙!$C5/100*別紙!$E5/10^3</f>
        <v>5338.613807999991</v>
      </c>
      <c r="S19" s="572"/>
      <c r="T19" s="191"/>
      <c r="U19" s="588"/>
      <c r="W19" s="201"/>
      <c r="X19" s="201"/>
      <c r="Y19" s="173"/>
      <c r="Z19" s="628" t="s">
        <v>389</v>
      </c>
      <c r="AA19" s="671"/>
      <c r="AB19" s="672"/>
      <c r="AC19" s="673">
        <f>SUM($AC$6,$AC$9,$AC$10,$AC$13)</f>
        <v>154137</v>
      </c>
      <c r="AD19" s="673">
        <f>SUM($AD$6,$AD$9,$AD$10,$AD$13)</f>
        <v>200460.658</v>
      </c>
      <c r="AE19" s="674">
        <f>SUM($AE$6,$AE$9,$AE$10,$AE$13,$AE$17,$AE$18)</f>
        <v>31.479185607999998</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1616</v>
      </c>
      <c r="D20" s="171"/>
      <c r="E20" s="172"/>
      <c r="F20" s="171"/>
      <c r="G20" s="622" t="s">
        <v>374</v>
      </c>
      <c r="H20" s="623"/>
      <c r="I20" s="642"/>
      <c r="J20" s="640">
        <f>J7*別紙!$C6/100*別紙!$E6/10^3</f>
        <v>1327.6542120000001</v>
      </c>
      <c r="K20" s="617">
        <f>K7*別紙!$C6/100*別紙!$E6/10^3</f>
        <v>1388.8979999999999</v>
      </c>
      <c r="L20" s="617">
        <f>L7*別紙!$C6/100*別紙!$E6/10^3</f>
        <v>1494.0574200000001</v>
      </c>
      <c r="M20" s="617">
        <f>M7*別紙!$C6/100*別紙!$E6/10^3</f>
        <v>1563.5023200000001</v>
      </c>
      <c r="N20" s="617">
        <f>N7*別紙!$C6/100*別紙!$E6/10^3</f>
        <v>1614.2963040000002</v>
      </c>
      <c r="O20" s="617">
        <f>O7*別紙!$C6/100*別紙!$E6/10^3</f>
        <v>1614.2963040000002</v>
      </c>
      <c r="P20" s="617">
        <f>P7*別紙!$C6/100*別紙!$E6/10^3</f>
        <v>1614.2963040000002</v>
      </c>
      <c r="Q20" s="617">
        <f>Q7*別紙!$C6/100*別紙!$E6/10^3</f>
        <v>1614.2963039999997</v>
      </c>
      <c r="R20" s="634">
        <f>R7*別紙!$C6/100*別紙!$E6/10^3</f>
        <v>1643.3970239999999</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4169.4183599999997</v>
      </c>
      <c r="K25" s="657">
        <f t="shared" si="3"/>
        <v>4544.8535639999991</v>
      </c>
      <c r="L25" s="657">
        <f t="shared" si="3"/>
        <v>4862.7942600000006</v>
      </c>
      <c r="M25" s="657">
        <f t="shared" si="3"/>
        <v>5184.3843720000004</v>
      </c>
      <c r="N25" s="657">
        <f t="shared" si="3"/>
        <v>5554.4102760000014</v>
      </c>
      <c r="O25" s="657">
        <f t="shared" si="3"/>
        <v>5773.072140000002</v>
      </c>
      <c r="P25" s="657">
        <f t="shared" si="3"/>
        <v>6050.1798479999979</v>
      </c>
      <c r="Q25" s="657">
        <f t="shared" si="3"/>
        <v>6456.9005160000015</v>
      </c>
      <c r="R25" s="658">
        <f t="shared" ref="R25" si="4">SUM(R19:R24)</f>
        <v>6982.0108319999908</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225993.42888432229</v>
      </c>
      <c r="K26" s="654">
        <f>(VLOOKUP(年度マスタ!$K$4&amp;"_"&amp;K$18,データシート1!$A:$BT,MATCH("da_合計",データシート1!$A$1:$BT$1,0),0))/10^3</f>
        <v>218286.29917965858</v>
      </c>
      <c r="L26" s="654">
        <f>(VLOOKUP(年度マスタ!$K$4&amp;"_"&amp;L$18,データシート1!$A:$BT,MATCH("da_合計",データシート1!$A$1:$BT$1,0),0))/10^3</f>
        <v>230002.45480332049</v>
      </c>
      <c r="M26" s="654">
        <f>(VLOOKUP(年度マスタ!$K$4&amp;"_"&amp;M$18,データシート1!$A:$BT,MATCH("da_合計",データシート1!$A$1:$BT$1,0),0))/10^3</f>
        <v>213369.55394698185</v>
      </c>
      <c r="N26" s="654">
        <f>(VLOOKUP(年度マスタ!$K$4&amp;"_"&amp;N$18,データシート1!$A:$BT,MATCH("da_合計",データシート1!$A$1:$BT$1,0),0))/10^3</f>
        <v>204825.07413494796</v>
      </c>
      <c r="O26" s="654">
        <f>(VLOOKUP(年度マスタ!$K$4&amp;"_"&amp;O$18,データシート1!$A:$BT,MATCH("da_合計",データシート1!$A$1:$BT$1,0),0))/10^3</f>
        <v>235067.71784388702</v>
      </c>
      <c r="P26" s="654">
        <f>(VLOOKUP(年度マスタ!$K$4&amp;"_"&amp;P$18,データシート1!$A:$BT,MATCH("da_合計",データシート1!$A$1:$BT$1,0),0))/10^3</f>
        <v>233869.67656160824</v>
      </c>
      <c r="Q26" s="654">
        <f>(VLOOKUP(年度マスタ!$K$4&amp;"_"&amp;Q$18,データシート1!$A:$BT,MATCH("da_合計",データシート1!$A$1:$BT$1,0),0))/10^3</f>
        <v>250672.10292651877</v>
      </c>
      <c r="R26" s="655">
        <f>Q26</f>
        <v>250672.10292651877</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1.8449290231948166E-2</v>
      </c>
      <c r="K27" s="839">
        <f t="shared" ref="K27:P27" si="5">K25/K26</f>
        <v>2.0820608444414544E-2</v>
      </c>
      <c r="L27" s="839">
        <f t="shared" si="5"/>
        <v>2.1142358085518127E-2</v>
      </c>
      <c r="M27" s="839">
        <f t="shared" si="5"/>
        <v>2.4297676383989716E-2</v>
      </c>
      <c r="N27" s="839">
        <f t="shared" si="5"/>
        <v>2.7117823828251154E-2</v>
      </c>
      <c r="O27" s="839">
        <f t="shared" si="5"/>
        <v>2.4559187424595709E-2</v>
      </c>
      <c r="P27" s="839">
        <f t="shared" si="5"/>
        <v>2.5869877347721053E-2</v>
      </c>
      <c r="Q27" s="839">
        <f>Q25/Q26</f>
        <v>2.5758353006248794E-2</v>
      </c>
      <c r="R27" s="840">
        <f>R25/R26</f>
        <v>2.7853162559723192E-2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1619</v>
      </c>
      <c r="AD50" s="1136" t="s">
        <v>1620</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2.7853162559723192E-2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0.79969272870688124</v>
      </c>
      <c r="AA52" s="173"/>
      <c r="AB52" s="678" t="s">
        <v>413</v>
      </c>
      <c r="AC52" s="679">
        <f>$AD6</f>
        <v>200460.658</v>
      </c>
      <c r="AD52" s="680">
        <f>R19+R20</f>
        <v>6982.0108319999908</v>
      </c>
      <c r="AE52" s="681">
        <f t="shared" ref="AE52:AE54" si="6">IFERROR(AD52/AC52,"-")</f>
        <v>3.4829830958651206E-2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不足量[MWh/年]</v>
      </c>
      <c r="X53" s="686" t="s">
        <v>433</v>
      </c>
      <c r="Y53" s="1129">
        <f>IF($AD$19&lt;$R$26,(-1)*($AD$19-$R$26),$AD$19-$R$26)</f>
        <v>50211.444926518772</v>
      </c>
      <c r="Z53" s="1130"/>
      <c r="AA53" s="173"/>
      <c r="AB53" s="678" t="s">
        <v>377</v>
      </c>
      <c r="AC53" s="679">
        <f>$AD9</f>
        <v>0</v>
      </c>
      <c r="AD53" s="680">
        <f>R21</f>
        <v>0</v>
      </c>
      <c r="AE53" s="681" t="str">
        <f t="shared" si="6"/>
        <v>-</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637</v>
      </c>
      <c r="AK54" s="443">
        <f>VLOOKUP(年度マスタ!$K$4&amp;"_"&amp;AK$53,データシート1!$A$1:$BT$2000,MATCH("ca_太陽光発電（10kW未満）",データシート1!$A$1:$BT$1,0),0)</f>
        <v>702</v>
      </c>
      <c r="AL54" s="443">
        <f>VLOOKUP(年度マスタ!$K$4&amp;"_"&amp;AL$53,データシート1!$A$1:$BT$2000,MATCH("ca_太陽光発電（10kW未満）",データシート1!$A$1:$BT$1,0),0)</f>
        <v>738</v>
      </c>
      <c r="AM54" s="443">
        <f>VLOOKUP(年度マスタ!$K$4&amp;"_"&amp;AM$53,データシート1!$A$1:$BT$2000,MATCH("ca_太陽光発電（10kW未満）",データシート1!$A$1:$BT$1,0),0)</f>
        <v>784</v>
      </c>
      <c r="AN54" s="443">
        <f>VLOOKUP(年度マスタ!$K$4&amp;"_"&amp;AN$53,データシート1!$A$1:$BT$2000,MATCH("ca_太陽光発電（10kW未満）",データシート1!$A$1:$BT$1,0),0)</f>
        <v>845</v>
      </c>
      <c r="AO54" s="443">
        <f>VLOOKUP(年度マスタ!$K$4&amp;"_"&amp;AO$53,データシート1!$A$1:$BT$2000,MATCH("ca_太陽光発電（10kW未満）",データシート1!$A$1:$BT$1,0),0)</f>
        <v>883</v>
      </c>
      <c r="AP54" s="443">
        <f>VLOOKUP(年度マスタ!$K$4&amp;"_"&amp;AP$53,データシート1!$A$1:$BT$2000,MATCH("ca_太陽光発電（10kW未満）",データシート1!$A$1:$BT$1,0),0)</f>
        <v>925</v>
      </c>
      <c r="AQ54" s="443">
        <f>VLOOKUP(年度マスタ!$K$4&amp;"_"&amp;AQ$53,データシート1!$A$1:$BT$2000,MATCH("ca_太陽光発電（10kW未満）",データシート1!$A$1:$BT$1,0),0)</f>
        <v>994</v>
      </c>
      <c r="AR54" s="443">
        <f>VLOOKUP(年度マスタ!$K$4&amp;"_"&amp;AR$53,データシート1!$A$1:$BT$2000,MATCH("ca_太陽光発電（10kW未満）",データシート1!$A$1:$BT$1,0),0)</f>
        <v>1120</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向日市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京都府</v>
      </c>
      <c r="AY12" s="1023" t="str">
        <f>年度マスタ!$J4</f>
        <v>向日市</v>
      </c>
      <c r="AZ12" s="1023" t="str">
        <f>年度マスタ!$K4</f>
        <v>26208</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04205</v>
      </c>
      <c r="AY21" s="18" t="str">
        <f>IF(IFERROR(比較地域マスタ!$Z6,"")=0,"",IFERROR(比較地域マスタ!$Z6,""))</f>
        <v>気仙沼市</v>
      </c>
      <c r="BB21" s="110" t="str">
        <f t="shared" ref="BB21:BC68" si="0">AX21</f>
        <v>04205</v>
      </c>
      <c r="BC21" s="1031" t="str">
        <f t="shared" si="0"/>
        <v>気仙沼市</v>
      </c>
      <c r="BD21" s="34">
        <f>SUM(BE21,BI21:BK21,BQ21)</f>
        <v>392.56531681816904</v>
      </c>
      <c r="BE21" s="34">
        <f>SUM(BF21:BH21)</f>
        <v>115.24769211785443</v>
      </c>
      <c r="BF21" s="34">
        <f>VLOOKUP($AX21&amp;"_"&amp;$BC$14,データシート1!$A:$BT,MATCH($BC$12&amp;"_"&amp;BF$20,データシート1!$A$1:$BT$1,0),0)</f>
        <v>86.95556862506163</v>
      </c>
      <c r="BG21" s="34">
        <f>VLOOKUP($AX21&amp;"_"&amp;$BC$14,データシート1!$A:$BT,MATCH($BC$12&amp;"_"&amp;BG$20,データシート1!$A$1:$BT$1,0),0)</f>
        <v>5.7841114613057529</v>
      </c>
      <c r="BH21" s="34">
        <f>VLOOKUP($AX21&amp;"_"&amp;$BC$14,データシート1!$A:$BT,MATCH($BC$12&amp;"_"&amp;BH$20,データシート1!$A$1:$BT$1,0),0)</f>
        <v>22.508012031487034</v>
      </c>
      <c r="BI21" s="34">
        <f>VLOOKUP($AX21&amp;"_"&amp;$BC$14,データシート1!$A:$BT,MATCH($BC$12&amp;"_"&amp;BI$20,データシート1!$A$1:$BT$1,0),0)</f>
        <v>78.902095601404199</v>
      </c>
      <c r="BJ21" s="34">
        <f>VLOOKUP($AX21&amp;"_"&amp;$BC$14,データシート1!$A:$BT,MATCH($BC$12&amp;"_"&amp;BJ$20,データシート1!$A$1:$BT$1,0),0)</f>
        <v>75.683332768441986</v>
      </c>
      <c r="BK21" s="34">
        <f t="shared" ref="BK21:BK68" si="1">SUM(BL21,BO21:BP21)</f>
        <v>114.34767326453841</v>
      </c>
      <c r="BL21" s="34">
        <f t="shared" ref="BL21:BL67" si="2">SUM(BM21:BN21)</f>
        <v>110.38566298427327</v>
      </c>
      <c r="BM21" s="34">
        <f>VLOOKUP($AX21&amp;"_"&amp;$BC$14,データシート1!$A:$BT,MATCH($BC$12&amp;"_"&amp;BM$20,データシート1!$A$1:$BT$1,0),0)</f>
        <v>53.594796766576501</v>
      </c>
      <c r="BN21" s="34">
        <f>VLOOKUP($AX21&amp;"_"&amp;$BC$14,データシート1!$A:$BT,MATCH($BC$12&amp;"_"&amp;BN$20,データシート1!$A$1:$BT$1,0),0)</f>
        <v>56.79086621769676</v>
      </c>
      <c r="BO21" s="34">
        <f>VLOOKUP($AX21&amp;"_"&amp;$BC$14,データシート1!$A:$BT,MATCH($BC$12&amp;"_"&amp;BO$20,データシート1!$A$1:$BT$1,0),0)</f>
        <v>3.5120428970631701</v>
      </c>
      <c r="BP21" s="34">
        <f>VLOOKUP($AX21&amp;"_"&amp;$BC$14,データシート1!$A:$BT,MATCH($BC$12&amp;"_"&amp;BP$20,データシート1!$A$1:$BT$1,0),0)</f>
        <v>0.44996738320197921</v>
      </c>
      <c r="BQ21" s="34">
        <f>VLOOKUP($AX21&amp;"_"&amp;$BC$14,データシート1!$A:$BT,MATCH($BC$12&amp;"_"&amp;BQ$20,データシート1!$A$1:$BT$1,0),0)</f>
        <v>8.384523065929999</v>
      </c>
      <c r="BR21" s="35">
        <f t="shared" ref="BR21:BR68" si="3">BD21</f>
        <v>392.56531681816904</v>
      </c>
      <c r="BT21" s="111" t="str">
        <f t="shared" ref="BT21:BT68" si="4">AY21</f>
        <v>気仙沼市</v>
      </c>
      <c r="BU21" s="34">
        <f>BD21</f>
        <v>392.56531681816904</v>
      </c>
      <c r="BV21" s="60">
        <f>BE21/$BR21</f>
        <v>0.29357583867052528</v>
      </c>
      <c r="BW21" s="60">
        <f t="shared" ref="BW21:CH42" si="5">BF21/$BR21</f>
        <v>0.22150598868452323</v>
      </c>
      <c r="BX21" s="60">
        <f t="shared" si="5"/>
        <v>1.4734137768938144E-2</v>
      </c>
      <c r="BY21" s="60">
        <f t="shared" si="5"/>
        <v>5.733571221706385E-2</v>
      </c>
      <c r="BZ21" s="60">
        <f t="shared" si="5"/>
        <v>0.20099100002242579</v>
      </c>
      <c r="CA21" s="60">
        <f t="shared" si="5"/>
        <v>0.19279169484933761</v>
      </c>
      <c r="CB21" s="60">
        <f t="shared" si="5"/>
        <v>0.29128317853281654</v>
      </c>
      <c r="CC21" s="60">
        <f t="shared" si="5"/>
        <v>0.28119056436002576</v>
      </c>
      <c r="CD21" s="60">
        <f t="shared" si="5"/>
        <v>0.13652453355017322</v>
      </c>
      <c r="CE21" s="60">
        <f t="shared" si="5"/>
        <v>0.14466603080985252</v>
      </c>
      <c r="CF21" s="60">
        <f t="shared" si="5"/>
        <v>8.9463912031991881E-3</v>
      </c>
      <c r="CG21" s="60">
        <f t="shared" si="5"/>
        <v>1.1462229695915751E-3</v>
      </c>
      <c r="CH21" s="60">
        <f>BQ21/$BR21</f>
        <v>2.1358287924894793E-2</v>
      </c>
      <c r="CI21" s="112">
        <f t="shared" ref="CI21:CI68" si="6">BR21/$BR21</f>
        <v>1</v>
      </c>
      <c r="CK21" s="113" t="str">
        <f t="shared" ref="CK21:CK68" si="7">AY21</f>
        <v>気仙沼市</v>
      </c>
      <c r="CL21" s="114">
        <f>CN21+CP21+CR21</f>
        <v>115.24769211785443</v>
      </c>
      <c r="CM21" s="61">
        <f>IF(IF(CL21=0,0,CW21/CL21)&gt;1,1,IF(CL21=0,0,CW21/CL21))</f>
        <v>2.7271695790540514E-2</v>
      </c>
      <c r="CN21" s="62">
        <f>BF21</f>
        <v>86.95556862506163</v>
      </c>
      <c r="CO21" s="61">
        <f>IF(IF(CN21=0,0,CX21/CN21)&gt;1,1,IF(CN21=0,0,CX21/CN21))</f>
        <v>3.6144896177404212E-2</v>
      </c>
      <c r="CP21" s="62">
        <f t="shared" ref="CP21:CP68" si="8">BG21</f>
        <v>5.7841114613057529</v>
      </c>
      <c r="CQ21" s="61">
        <f>IF(IF(CP21=0,0,CY21/CP21)&gt;1,1,IF(CP21=0,0,CY21/CP21))</f>
        <v>0</v>
      </c>
      <c r="CR21" s="62">
        <f t="shared" ref="CR21:CR68" si="9">BH21</f>
        <v>22.508012031487034</v>
      </c>
      <c r="CS21" s="61">
        <f>IF(IF(CR21=0,0,CZ21/CR21)&gt;1,1,IF(CR21=0,0,CZ21/CR21))</f>
        <v>0</v>
      </c>
      <c r="CT21" s="62">
        <f t="shared" ref="CT21:CT68" si="10">BI21</f>
        <v>78.902095601404199</v>
      </c>
      <c r="CU21" s="63">
        <f>IF(IF(CT21=0,0,DA21/CT21)&gt;1,1,IF(CT21=0,0,DA21/CT21))</f>
        <v>4.6449970334308525E-2</v>
      </c>
      <c r="CV21" s="16"/>
      <c r="CW21" s="956">
        <f>SUM(CX21:CZ21)</f>
        <v>3.1429999999999998</v>
      </c>
      <c r="CX21" s="957">
        <f>VLOOKUP($AX21&amp;"_"&amp;$CW$14,データシート1!$A:$BT,MATCH($CW$12&amp;"_"&amp;CX$20,データシート1!$A$1:$BT$1,0),0)</f>
        <v>3.1429999999999998</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3.665</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6.8079999999999998</v>
      </c>
      <c r="DE21" s="16"/>
      <c r="DF21" s="115">
        <f>VLOOKUP($AX21&amp;"_"&amp;$DF$14,データシート1!$A:$BT,MATCH($DF$12&amp;"_"&amp;DF$20,データシート1!$A$1:$BT$1,0),0)</f>
        <v>1</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1</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2</v>
      </c>
      <c r="DM21" s="16"/>
      <c r="DN21" s="118">
        <f>IF($DD21=0,0,ROUND(CX21/$DD21,2))</f>
        <v>0.46</v>
      </c>
      <c r="DO21" s="119">
        <f>IF($DD21=0,0,ROUND(CY21/$DD21,2))</f>
        <v>0</v>
      </c>
      <c r="DP21" s="119">
        <f t="shared" ref="DP21:DR36" si="13">IF($DD21=0,0,ROUND(CZ21/$DD21,2))</f>
        <v>0</v>
      </c>
      <c r="DQ21" s="119">
        <f t="shared" si="13"/>
        <v>0.54</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01235</v>
      </c>
      <c r="AY22" s="18" t="str">
        <f>IF(IFERROR(比較地域マスタ!$Z7,"")=0,"",IFERROR(比較地域マスタ!$Z7,""))</f>
        <v>石狩市</v>
      </c>
      <c r="BB22" s="110" t="str">
        <f t="shared" si="0"/>
        <v>01235</v>
      </c>
      <c r="BC22" s="1031" t="str">
        <f t="shared" si="0"/>
        <v>石狩市</v>
      </c>
      <c r="BD22" s="34">
        <f t="shared" ref="BD22:BD68" si="14">SUM(BE22,BI22:BK22,BQ22)</f>
        <v>649.39717738605248</v>
      </c>
      <c r="BE22" s="34">
        <f t="shared" ref="BE22:BE67" si="15">SUM(BF22:BH22)</f>
        <v>289.24279919202138</v>
      </c>
      <c r="BF22" s="34">
        <f>VLOOKUP($AX22&amp;"_"&amp;$BC$14,データシート1!$A:$BT,MATCH($BC$12&amp;"_"&amp;BF$20,データシート1!$A$1:$BT$1,0),0)</f>
        <v>270.41353513547477</v>
      </c>
      <c r="BG22" s="34">
        <f>VLOOKUP($AX22&amp;"_"&amp;$BC$14,データシート1!$A:$BT,MATCH($BC$12&amp;"_"&amp;BG$20,データシート1!$A$1:$BT$1,0),0)</f>
        <v>6.9459566124137826</v>
      </c>
      <c r="BH22" s="34">
        <f>VLOOKUP($AX22&amp;"_"&amp;$BC$14,データシート1!$A:$BT,MATCH($BC$12&amp;"_"&amp;BH$20,データシート1!$A$1:$BT$1,0),0)</f>
        <v>11.883307444132816</v>
      </c>
      <c r="BI22" s="34">
        <f>VLOOKUP($AX22&amp;"_"&amp;$BC$14,データシート1!$A:$BT,MATCH($BC$12&amp;"_"&amp;BI$20,データシート1!$A$1:$BT$1,0),0)</f>
        <v>99.921429376737521</v>
      </c>
      <c r="BJ22" s="34">
        <f>VLOOKUP($AX22&amp;"_"&amp;$BC$14,データシート1!$A:$BT,MATCH($BC$12&amp;"_"&amp;BJ$20,データシート1!$A$1:$BT$1,0),0)</f>
        <v>124.05787331089752</v>
      </c>
      <c r="BK22" s="34">
        <f t="shared" si="1"/>
        <v>125.74773574957263</v>
      </c>
      <c r="BL22" s="34">
        <f t="shared" si="2"/>
        <v>117.70031390432143</v>
      </c>
      <c r="BM22" s="34">
        <f>VLOOKUP($AX22&amp;"_"&amp;$BC$14,データシート1!$A:$BT,MATCH($BC$12&amp;"_"&amp;BM$20,データシート1!$A$1:$BT$1,0),0)</f>
        <v>49.08382548698156</v>
      </c>
      <c r="BN22" s="34">
        <f>VLOOKUP($AX22&amp;"_"&amp;$BC$14,データシート1!$A:$BT,MATCH($BC$12&amp;"_"&amp;BN$20,データシート1!$A$1:$BT$1,0),0)</f>
        <v>68.61648841733988</v>
      </c>
      <c r="BO22" s="34">
        <f>VLOOKUP($AX22&amp;"_"&amp;$BC$14,データシート1!$A:$BT,MATCH($BC$12&amp;"_"&amp;BO$20,データシート1!$A$1:$BT$1,0),0)</f>
        <v>3.39205739136144</v>
      </c>
      <c r="BP22" s="34">
        <f>VLOOKUP($AX22&amp;"_"&amp;$BC$14,データシート1!$A:$BT,MATCH($BC$12&amp;"_"&amp;BP$20,データシート1!$A$1:$BT$1,0),0)</f>
        <v>4.6553644538897556</v>
      </c>
      <c r="BQ22" s="34">
        <f>VLOOKUP($AX22&amp;"_"&amp;$BC$14,データシート1!$A:$BT,MATCH($BC$12&amp;"_"&amp;BQ$20,データシート1!$A$1:$BT$1,0),0)</f>
        <v>10.4273397568235</v>
      </c>
      <c r="BR22" s="35">
        <f t="shared" si="3"/>
        <v>649.39717738605248</v>
      </c>
      <c r="BT22" s="121" t="str">
        <f t="shared" si="4"/>
        <v>石狩市</v>
      </c>
      <c r="BU22" s="33">
        <f>BD22</f>
        <v>649.39717738605248</v>
      </c>
      <c r="BV22" s="59">
        <f t="shared" ref="BV22:BZ68" si="16">BE22/$BR22</f>
        <v>0.44540199628874094</v>
      </c>
      <c r="BW22" s="59">
        <f t="shared" si="5"/>
        <v>0.41640700722467078</v>
      </c>
      <c r="BX22" s="59">
        <f t="shared" si="5"/>
        <v>1.0696006780276723E-2</v>
      </c>
      <c r="BY22" s="59">
        <f t="shared" si="5"/>
        <v>1.8298982283793404E-2</v>
      </c>
      <c r="BZ22" s="59">
        <f t="shared" si="5"/>
        <v>0.15386797611123032</v>
      </c>
      <c r="CA22" s="59">
        <f t="shared" si="5"/>
        <v>0.19103543660330358</v>
      </c>
      <c r="CB22" s="59">
        <f t="shared" si="5"/>
        <v>0.19363763830285075</v>
      </c>
      <c r="CC22" s="59">
        <f t="shared" si="5"/>
        <v>0.1812454965974562</v>
      </c>
      <c r="CD22" s="59">
        <f t="shared" si="5"/>
        <v>7.5583675439664405E-2</v>
      </c>
      <c r="CE22" s="59">
        <f t="shared" si="5"/>
        <v>0.10566182115779181</v>
      </c>
      <c r="CF22" s="59">
        <f t="shared" si="5"/>
        <v>5.2233941099268681E-3</v>
      </c>
      <c r="CG22" s="59">
        <f t="shared" si="5"/>
        <v>7.1687475954676696E-3</v>
      </c>
      <c r="CH22" s="59">
        <f t="shared" si="5"/>
        <v>1.6056952693874544E-2</v>
      </c>
      <c r="CI22" s="122">
        <f t="shared" si="6"/>
        <v>1</v>
      </c>
      <c r="CK22" s="123" t="str">
        <f t="shared" si="7"/>
        <v>石狩市</v>
      </c>
      <c r="CL22" s="124">
        <f t="shared" ref="CL22:CL68" si="17">CN22+CP22+CR22</f>
        <v>289.24279919202138</v>
      </c>
      <c r="CM22" s="65">
        <f t="shared" ref="CM22:CM68" si="18">IF(IF(CL22=0,0,CW22/CL22)&gt;1,1,IF(CL22=0,0,CW22/CL22))</f>
        <v>2.2012648258783792E-2</v>
      </c>
      <c r="CN22" s="66">
        <f t="shared" ref="CN22:CN68" si="19">BF22</f>
        <v>270.41353513547477</v>
      </c>
      <c r="CO22" s="65">
        <f t="shared" ref="CO22:CO68" si="20">IF(IF(CN22=0,0,CX22/CN22)&gt;1,1,IF(CN22=0,0,CX22/CN22))</f>
        <v>2.354541904424344E-2</v>
      </c>
      <c r="CP22" s="66">
        <f t="shared" si="8"/>
        <v>6.9459566124137826</v>
      </c>
      <c r="CQ22" s="65">
        <f t="shared" ref="CQ22:CQ68" si="21">IF(IF(CP22=0,0,CY22/CP22)&gt;1,1,IF(CP22=0,0,CY22/CP22))</f>
        <v>0</v>
      </c>
      <c r="CR22" s="66">
        <f t="shared" si="9"/>
        <v>11.883307444132816</v>
      </c>
      <c r="CS22" s="65">
        <f t="shared" ref="CS22:CS68" si="22">IF(IF(CR22=0,0,CZ22/CR22)&gt;1,1,IF(CR22=0,0,CZ22/CR22))</f>
        <v>0</v>
      </c>
      <c r="CT22" s="66">
        <f t="shared" si="10"/>
        <v>99.921429376737521</v>
      </c>
      <c r="CU22" s="67">
        <f t="shared" ref="CU22:CU68" si="23">IF(IF(CT22=0,0,DA22/CT22)&gt;1,1,IF(CT22=0,0,DA22/CT22))</f>
        <v>0.5388934119124601</v>
      </c>
      <c r="CV22" s="16"/>
      <c r="CW22" s="959">
        <f t="shared" ref="CW22:CW68" si="24">SUM(CX22:CZ22)</f>
        <v>6.367</v>
      </c>
      <c r="CX22" s="960">
        <f>VLOOKUP($AX22&amp;"_"&amp;$CW$14,データシート1!$A:$BT,MATCH($CW$12&amp;"_"&amp;CX$20,データシート1!$A$1:$BT$1,0),0)</f>
        <v>6.367</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53.847000000000001</v>
      </c>
      <c r="DB22" s="960">
        <f>VLOOKUP($AX22&amp;"_"&amp;$CW$14,データシート1!$A:$BT,MATCH($CW$12&amp;"_"&amp;DB$20,データシート1!$A$1:$BT$1,0),0)</f>
        <v>55.987000000000002</v>
      </c>
      <c r="DC22" s="960">
        <f>VLOOKUP($AX22&amp;"_"&amp;$CW$14,データシート1!$A:$BT,MATCH($CW$12&amp;"_"&amp;DC$20,データシート1!$A$1:$BT$1,0),0)</f>
        <v>0</v>
      </c>
      <c r="DD22" s="961">
        <f t="shared" si="11"/>
        <v>116.20099999999999</v>
      </c>
      <c r="DE22" s="16"/>
      <c r="DF22" s="125">
        <f>VLOOKUP($AX22&amp;"_"&amp;$DF$14,データシート1!$A:$BT,MATCH($DF$12&amp;"_"&amp;DF$20,データシート1!$A$1:$BT$1,0),0)</f>
        <v>2</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6</v>
      </c>
      <c r="DJ22" s="64">
        <f>VLOOKUP($AX22&amp;"_"&amp;$DF$14,データシート1!$A:$BT,MATCH($DF$12&amp;"_"&amp;DJ$20,データシート1!$A$1:$BT$1,0),0)</f>
        <v>1</v>
      </c>
      <c r="DK22" s="64">
        <f>VLOOKUP($AX22&amp;"_"&amp;$DF$14,データシート1!$A:$BT,MATCH($DF$12&amp;"_"&amp;DK$20,データシート1!$A$1:$BT$1,0),0)</f>
        <v>0</v>
      </c>
      <c r="DL22" s="68">
        <f t="shared" si="12"/>
        <v>9</v>
      </c>
      <c r="DM22" s="16"/>
      <c r="DN22" s="126">
        <f>IF($DD22=0,0,ROUND(CX22/$DD22,2))</f>
        <v>0.05</v>
      </c>
      <c r="DO22" s="127">
        <f>IF($DD22=0,0,ROUND(CY22/$DD22,2))</f>
        <v>0</v>
      </c>
      <c r="DP22" s="127">
        <f t="shared" si="13"/>
        <v>0</v>
      </c>
      <c r="DQ22" s="127">
        <f t="shared" si="13"/>
        <v>0.46</v>
      </c>
      <c r="DR22" s="127">
        <f t="shared" si="13"/>
        <v>0.48</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21211</v>
      </c>
      <c r="AY23" s="18" t="str">
        <f>IF(IFERROR(比較地域マスタ!$Z8,"")=0,"",IFERROR(比較地域マスタ!$Z8,""))</f>
        <v>美濃加茂市</v>
      </c>
      <c r="BB23" s="110" t="str">
        <f t="shared" si="0"/>
        <v>21211</v>
      </c>
      <c r="BC23" s="1031" t="str">
        <f t="shared" si="0"/>
        <v>美濃加茂市</v>
      </c>
      <c r="BD23" s="34">
        <f t="shared" si="14"/>
        <v>419.5014454969205</v>
      </c>
      <c r="BE23" s="34">
        <f t="shared" si="15"/>
        <v>161.40294913804618</v>
      </c>
      <c r="BF23" s="34">
        <f>VLOOKUP($AX23&amp;"_"&amp;$BC$14,データシート1!$A:$BT,MATCH($BC$12&amp;"_"&amp;BF$20,データシート1!$A$1:$BT$1,0),0)</f>
        <v>155.02824775646297</v>
      </c>
      <c r="BG23" s="34">
        <f>VLOOKUP($AX23&amp;"_"&amp;$BC$14,データシート1!$A:$BT,MATCH($BC$12&amp;"_"&amp;BG$20,データシート1!$A$1:$BT$1,0),0)</f>
        <v>3.6969732163555076</v>
      </c>
      <c r="BH23" s="34">
        <f>VLOOKUP($AX23&amp;"_"&amp;$BC$14,データシート1!$A:$BT,MATCH($BC$12&amp;"_"&amp;BH$20,データシート1!$A$1:$BT$1,0),0)</f>
        <v>2.6777281652277165</v>
      </c>
      <c r="BI23" s="34">
        <f>VLOOKUP($AX23&amp;"_"&amp;$BC$14,データシート1!$A:$BT,MATCH($BC$12&amp;"_"&amp;BI$20,データシート1!$A$1:$BT$1,0),0)</f>
        <v>80.80408200687009</v>
      </c>
      <c r="BJ23" s="34">
        <f>VLOOKUP($AX23&amp;"_"&amp;$BC$14,データシート1!$A:$BT,MATCH($BC$12&amp;"_"&amp;BJ$20,データシート1!$A$1:$BT$1,0),0)</f>
        <v>72.297931658997825</v>
      </c>
      <c r="BK23" s="34">
        <f t="shared" si="1"/>
        <v>97.890191351200869</v>
      </c>
      <c r="BL23" s="34">
        <f t="shared" si="2"/>
        <v>94.552142034182054</v>
      </c>
      <c r="BM23" s="34">
        <f>VLOOKUP($AX23&amp;"_"&amp;$BC$14,データシート1!$A:$BT,MATCH($BC$12&amp;"_"&amp;BM$20,データシート1!$A$1:$BT$1,0),0)</f>
        <v>53.45752406418449</v>
      </c>
      <c r="BN23" s="34">
        <f>VLOOKUP($AX23&amp;"_"&amp;$BC$14,データシート1!$A:$BT,MATCH($BC$12&amp;"_"&amp;BN$20,データシート1!$A$1:$BT$1,0),0)</f>
        <v>41.094617969997557</v>
      </c>
      <c r="BO23" s="34">
        <f>VLOOKUP($AX23&amp;"_"&amp;$BC$14,データシート1!$A:$BT,MATCH($BC$12&amp;"_"&amp;BO$20,データシート1!$A$1:$BT$1,0),0)</f>
        <v>3.3380493170188101</v>
      </c>
      <c r="BP23" s="34">
        <f>VLOOKUP($AX23&amp;"_"&amp;$BC$14,データシート1!$A:$BT,MATCH($BC$12&amp;"_"&amp;BP$20,データシート1!$A$1:$BT$1,0),0)</f>
        <v>0</v>
      </c>
      <c r="BQ23" s="34">
        <f>VLOOKUP($AX23&amp;"_"&amp;$BC$14,データシート1!$A:$BT,MATCH($BC$12&amp;"_"&amp;BQ$20,データシート1!$A$1:$BT$1,0),0)</f>
        <v>7.1062913418054992</v>
      </c>
      <c r="BR23" s="35">
        <f t="shared" si="3"/>
        <v>419.5014454969205</v>
      </c>
      <c r="BT23" s="121" t="str">
        <f t="shared" si="4"/>
        <v>美濃加茂市</v>
      </c>
      <c r="BU23" s="33">
        <f t="shared" ref="BU23:BU68" si="25">BD23</f>
        <v>419.5014454969205</v>
      </c>
      <c r="BV23" s="59">
        <f t="shared" si="16"/>
        <v>0.38474944692230151</v>
      </c>
      <c r="BW23" s="59">
        <f t="shared" si="5"/>
        <v>0.3695535484337229</v>
      </c>
      <c r="BX23" s="59">
        <f t="shared" si="5"/>
        <v>8.8127782539015025E-3</v>
      </c>
      <c r="BY23" s="59">
        <f t="shared" si="5"/>
        <v>6.3831202346771735E-3</v>
      </c>
      <c r="BZ23" s="59">
        <f t="shared" si="5"/>
        <v>0.1926193172258408</v>
      </c>
      <c r="CA23" s="59">
        <f t="shared" si="5"/>
        <v>0.17234250903082657</v>
      </c>
      <c r="CB23" s="59">
        <f t="shared" si="5"/>
        <v>0.23334887734473722</v>
      </c>
      <c r="CC23" s="59">
        <f t="shared" si="5"/>
        <v>0.22539169542593662</v>
      </c>
      <c r="CD23" s="59">
        <f t="shared" si="5"/>
        <v>0.12743108429784161</v>
      </c>
      <c r="CE23" s="59">
        <f t="shared" si="5"/>
        <v>9.7960611128094968E-2</v>
      </c>
      <c r="CF23" s="59">
        <f t="shared" si="5"/>
        <v>7.957181918800597E-3</v>
      </c>
      <c r="CG23" s="59">
        <f t="shared" si="5"/>
        <v>0</v>
      </c>
      <c r="CH23" s="59">
        <f t="shared" si="5"/>
        <v>1.6939849476293796E-2</v>
      </c>
      <c r="CI23" s="122">
        <f t="shared" si="6"/>
        <v>1</v>
      </c>
      <c r="CK23" s="123" t="str">
        <f t="shared" si="7"/>
        <v>美濃加茂市</v>
      </c>
      <c r="CL23" s="124">
        <f t="shared" si="17"/>
        <v>161.40294913804618</v>
      </c>
      <c r="CM23" s="65">
        <f t="shared" si="18"/>
        <v>0.63621514072938612</v>
      </c>
      <c r="CN23" s="66">
        <f t="shared" si="19"/>
        <v>155.02824775646297</v>
      </c>
      <c r="CO23" s="65">
        <f t="shared" si="20"/>
        <v>0.66237606040231511</v>
      </c>
      <c r="CP23" s="66">
        <f t="shared" si="8"/>
        <v>3.6969732163555076</v>
      </c>
      <c r="CQ23" s="65">
        <f t="shared" si="21"/>
        <v>0</v>
      </c>
      <c r="CR23" s="66">
        <f t="shared" si="9"/>
        <v>2.6777281652277165</v>
      </c>
      <c r="CS23" s="65">
        <f t="shared" si="22"/>
        <v>0</v>
      </c>
      <c r="CT23" s="66">
        <f t="shared" si="10"/>
        <v>80.80408200687009</v>
      </c>
      <c r="CU23" s="67">
        <f t="shared" si="23"/>
        <v>0</v>
      </c>
      <c r="CV23" s="16"/>
      <c r="CW23" s="959">
        <f t="shared" si="24"/>
        <v>102.687</v>
      </c>
      <c r="CX23" s="962">
        <f>VLOOKUP($AX23&amp;"_"&amp;$CW$14,データシート1!$A:$BT,MATCH($CW$12&amp;"_"&amp;CX$20,データシート1!$A$1:$BT$1,0),0)</f>
        <v>102.687</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102.687</v>
      </c>
      <c r="DE23" s="16"/>
      <c r="DF23" s="125">
        <f>VLOOKUP($AX23&amp;"_"&amp;$DF$14,データシート1!$A:$BT,MATCH($DF$12&amp;"_"&amp;DF$20,データシート1!$A$1:$BT$1,0),0)</f>
        <v>11</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11</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37205</v>
      </c>
      <c r="AY24" s="18" t="str">
        <f>IF(IFERROR(比較地域マスタ!$Z9,"")=0,"",IFERROR(比較地域マスタ!$Z9,""))</f>
        <v>観音寺市</v>
      </c>
      <c r="BB24" s="110" t="str">
        <f t="shared" si="0"/>
        <v>37205</v>
      </c>
      <c r="BC24" s="1031" t="str">
        <f t="shared" si="0"/>
        <v>観音寺市</v>
      </c>
      <c r="BD24" s="34">
        <f t="shared" si="14"/>
        <v>502.83050476025869</v>
      </c>
      <c r="BE24" s="34">
        <f t="shared" si="15"/>
        <v>218.89053402408916</v>
      </c>
      <c r="BF24" s="34">
        <f>VLOOKUP($AX24&amp;"_"&amp;$BC$14,データシート1!$A:$BT,MATCH($BC$12&amp;"_"&amp;BF$20,データシート1!$A$1:$BT$1,0),0)</f>
        <v>192.05027859060002</v>
      </c>
      <c r="BG24" s="34">
        <f>VLOOKUP($AX24&amp;"_"&amp;$BC$14,データシート1!$A:$BT,MATCH($BC$12&amp;"_"&amp;BG$20,データシート1!$A$1:$BT$1,0),0)</f>
        <v>3.1318954093182456</v>
      </c>
      <c r="BH24" s="34">
        <f>VLOOKUP($AX24&amp;"_"&amp;$BC$14,データシート1!$A:$BT,MATCH($BC$12&amp;"_"&amp;BH$20,データシート1!$A$1:$BT$1,0),0)</f>
        <v>23.708360024170904</v>
      </c>
      <c r="BI24" s="34">
        <f>VLOOKUP($AX24&amp;"_"&amp;$BC$14,データシート1!$A:$BT,MATCH($BC$12&amp;"_"&amp;BI$20,データシート1!$A$1:$BT$1,0),0)</f>
        <v>78.849534127209608</v>
      </c>
      <c r="BJ24" s="34">
        <f>VLOOKUP($AX24&amp;"_"&amp;$BC$14,データシート1!$A:$BT,MATCH($BC$12&amp;"_"&amp;BJ$20,データシート1!$A$1:$BT$1,0),0)</f>
        <v>86.344784683536446</v>
      </c>
      <c r="BK24" s="34">
        <f t="shared" si="1"/>
        <v>118.74565192542352</v>
      </c>
      <c r="BL24" s="34">
        <f t="shared" si="2"/>
        <v>113.82048269934018</v>
      </c>
      <c r="BM24" s="34">
        <f>VLOOKUP($AX24&amp;"_"&amp;$BC$14,データシート1!$A:$BT,MATCH($BC$12&amp;"_"&amp;BM$20,データシート1!$A$1:$BT$1,0),0)</f>
        <v>53.121817554374317</v>
      </c>
      <c r="BN24" s="34">
        <f>VLOOKUP($AX24&amp;"_"&amp;$BC$14,データシート1!$A:$BT,MATCH($BC$12&amp;"_"&amp;BN$20,データシート1!$A$1:$BT$1,0),0)</f>
        <v>60.698665144965865</v>
      </c>
      <c r="BO24" s="34">
        <f>VLOOKUP($AX24&amp;"_"&amp;$BC$14,データシート1!$A:$BT,MATCH($BC$12&amp;"_"&amp;BO$20,データシート1!$A$1:$BT$1,0),0)</f>
        <v>3.41488675035384</v>
      </c>
      <c r="BP24" s="34">
        <f>VLOOKUP($AX24&amp;"_"&amp;$BC$14,データシート1!$A:$BT,MATCH($BC$12&amp;"_"&amp;BP$20,データシート1!$A$1:$BT$1,0),0)</f>
        <v>1.5102824757295039</v>
      </c>
      <c r="BQ24" s="34">
        <f>VLOOKUP($AX24&amp;"_"&amp;$BC$14,データシート1!$A:$BT,MATCH($BC$12&amp;"_"&amp;BQ$20,データシート1!$A$1:$BT$1,0),0)</f>
        <v>0</v>
      </c>
      <c r="BR24" s="35">
        <f t="shared" si="3"/>
        <v>502.83050476025869</v>
      </c>
      <c r="BT24" s="121" t="str">
        <f t="shared" si="4"/>
        <v>観音寺市</v>
      </c>
      <c r="BU24" s="33">
        <f t="shared" si="25"/>
        <v>502.83050476025869</v>
      </c>
      <c r="BV24" s="59">
        <f t="shared" si="16"/>
        <v>0.43531673586202285</v>
      </c>
      <c r="BW24" s="59">
        <f t="shared" si="5"/>
        <v>0.38193840026107095</v>
      </c>
      <c r="BX24" s="59">
        <f t="shared" si="5"/>
        <v>6.2285310450913905E-3</v>
      </c>
      <c r="BY24" s="59">
        <f t="shared" si="5"/>
        <v>4.7149804555860549E-2</v>
      </c>
      <c r="BZ24" s="59">
        <f t="shared" si="5"/>
        <v>0.15681135766574816</v>
      </c>
      <c r="CA24" s="59">
        <f t="shared" si="5"/>
        <v>0.17171747510566054</v>
      </c>
      <c r="CB24" s="59">
        <f t="shared" si="5"/>
        <v>0.23615443136656852</v>
      </c>
      <c r="CC24" s="59">
        <f t="shared" si="5"/>
        <v>0.2263595418770544</v>
      </c>
      <c r="CD24" s="59">
        <f t="shared" si="5"/>
        <v>0.1056455745056715</v>
      </c>
      <c r="CE24" s="59">
        <f t="shared" si="5"/>
        <v>0.1207139673713829</v>
      </c>
      <c r="CF24" s="59">
        <f t="shared" si="5"/>
        <v>6.7913277297724844E-3</v>
      </c>
      <c r="CG24" s="59">
        <f t="shared" si="5"/>
        <v>3.0035617597416486E-3</v>
      </c>
      <c r="CH24" s="59">
        <f t="shared" si="5"/>
        <v>0</v>
      </c>
      <c r="CI24" s="122">
        <f t="shared" si="6"/>
        <v>1</v>
      </c>
      <c r="CK24" s="123" t="str">
        <f t="shared" si="7"/>
        <v>観音寺市</v>
      </c>
      <c r="CL24" s="124">
        <f t="shared" si="17"/>
        <v>218.89053402408916</v>
      </c>
      <c r="CM24" s="65">
        <f t="shared" si="18"/>
        <v>0.54988216158654812</v>
      </c>
      <c r="CN24" s="66">
        <f t="shared" si="19"/>
        <v>192.05027859060002</v>
      </c>
      <c r="CO24" s="65">
        <f t="shared" si="20"/>
        <v>0.62673171256670734</v>
      </c>
      <c r="CP24" s="66">
        <f t="shared" si="8"/>
        <v>3.1318954093182456</v>
      </c>
      <c r="CQ24" s="65">
        <f t="shared" si="21"/>
        <v>0</v>
      </c>
      <c r="CR24" s="66">
        <f t="shared" si="9"/>
        <v>23.708360024170904</v>
      </c>
      <c r="CS24" s="65">
        <f t="shared" si="22"/>
        <v>0</v>
      </c>
      <c r="CT24" s="66">
        <f t="shared" si="10"/>
        <v>78.849534127209608</v>
      </c>
      <c r="CU24" s="67">
        <f t="shared" si="23"/>
        <v>0.38704096781047143</v>
      </c>
      <c r="CV24" s="16"/>
      <c r="CW24" s="959">
        <f t="shared" si="24"/>
        <v>120.364</v>
      </c>
      <c r="CX24" s="962">
        <f>VLOOKUP($AX24&amp;"_"&amp;$CW$14,データシート1!$A:$BT,MATCH($CW$12&amp;"_"&amp;CX$20,データシート1!$A$1:$BT$1,0),0)</f>
        <v>120.364</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30.518000000000001</v>
      </c>
      <c r="DB24" s="962">
        <f>VLOOKUP($AX24&amp;"_"&amp;$CW$14,データシート1!$A:$BT,MATCH($CW$12&amp;"_"&amp;DB$20,データシート1!$A$1:$BT$1,0),0)</f>
        <v>0</v>
      </c>
      <c r="DC24" s="962">
        <f>VLOOKUP($AX24&amp;"_"&amp;$CW$14,データシート1!$A:$BT,MATCH($CW$12&amp;"_"&amp;DC$20,データシート1!$A$1:$BT$1,0),0)</f>
        <v>0</v>
      </c>
      <c r="DD24" s="961">
        <f t="shared" si="11"/>
        <v>150.88200000000001</v>
      </c>
      <c r="DE24" s="16"/>
      <c r="DF24" s="125">
        <f>VLOOKUP($AX24&amp;"_"&amp;$DF$14,データシート1!$A:$BT,MATCH($DF$12&amp;"_"&amp;DF$20,データシート1!$A$1:$BT$1,0),0)</f>
        <v>10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5</v>
      </c>
      <c r="DJ24" s="64">
        <f>VLOOKUP($AX24&amp;"_"&amp;$DF$14,データシート1!$A:$BT,MATCH($DF$12&amp;"_"&amp;DJ$20,データシート1!$A$1:$BT$1,0),0)</f>
        <v>0</v>
      </c>
      <c r="DK24" s="64">
        <f>VLOOKUP($AX24&amp;"_"&amp;$DF$14,データシート1!$A:$BT,MATCH($DF$12&amp;"_"&amp;DK$20,データシート1!$A$1:$BT$1,0),0)</f>
        <v>0</v>
      </c>
      <c r="DL24" s="68">
        <f t="shared" si="12"/>
        <v>15</v>
      </c>
      <c r="DM24" s="16"/>
      <c r="DN24" s="126">
        <f t="shared" si="26"/>
        <v>0.8</v>
      </c>
      <c r="DO24" s="127">
        <f t="shared" si="27"/>
        <v>0</v>
      </c>
      <c r="DP24" s="127">
        <f t="shared" si="13"/>
        <v>0</v>
      </c>
      <c r="DQ24" s="127">
        <f t="shared" si="13"/>
        <v>0.2</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43213</v>
      </c>
      <c r="AY25" s="18" t="str">
        <f>IF(IFERROR(比較地域マスタ!$Z10,"")=0,"",IFERROR(比較地域マスタ!$Z10,""))</f>
        <v>宇城市</v>
      </c>
      <c r="BB25" s="110" t="str">
        <f t="shared" si="0"/>
        <v>43213</v>
      </c>
      <c r="BC25" s="1031" t="str">
        <f t="shared" si="0"/>
        <v>宇城市</v>
      </c>
      <c r="BD25" s="34">
        <f t="shared" si="14"/>
        <v>331.13918882419898</v>
      </c>
      <c r="BE25" s="34">
        <f t="shared" si="15"/>
        <v>110.77453656496412</v>
      </c>
      <c r="BF25" s="34">
        <f>VLOOKUP($AX25&amp;"_"&amp;$BC$14,データシート1!$A:$BT,MATCH($BC$12&amp;"_"&amp;BF$20,データシート1!$A$1:$BT$1,0),0)</f>
        <v>93.263123503208845</v>
      </c>
      <c r="BG25" s="34">
        <f>VLOOKUP($AX25&amp;"_"&amp;$BC$14,データシート1!$A:$BT,MATCH($BC$12&amp;"_"&amp;BG$20,データシート1!$A$1:$BT$1,0),0)</f>
        <v>3.1760274812695841</v>
      </c>
      <c r="BH25" s="34">
        <f>VLOOKUP($AX25&amp;"_"&amp;$BC$14,データシート1!$A:$BT,MATCH($BC$12&amp;"_"&amp;BH$20,データシート1!$A$1:$BT$1,0),0)</f>
        <v>14.335385580485696</v>
      </c>
      <c r="BI25" s="34">
        <f>VLOOKUP($AX25&amp;"_"&amp;$BC$14,データシート1!$A:$BT,MATCH($BC$12&amp;"_"&amp;BI$20,データシート1!$A$1:$BT$1,0),0)</f>
        <v>53.608785380533725</v>
      </c>
      <c r="BJ25" s="34">
        <f>VLOOKUP($AX25&amp;"_"&amp;$BC$14,データシート1!$A:$BT,MATCH($BC$12&amp;"_"&amp;BJ$20,データシート1!$A$1:$BT$1,0),0)</f>
        <v>45.459943289470644</v>
      </c>
      <c r="BK25" s="34">
        <f t="shared" si="1"/>
        <v>117.04095130448064</v>
      </c>
      <c r="BL25" s="34">
        <f t="shared" si="2"/>
        <v>112.35277776993144</v>
      </c>
      <c r="BM25" s="34">
        <f>VLOOKUP($AX25&amp;"_"&amp;$BC$14,データシート1!$A:$BT,MATCH($BC$12&amp;"_"&amp;BM$20,データシート1!$A$1:$BT$1,0),0)</f>
        <v>51.031466898147436</v>
      </c>
      <c r="BN25" s="34">
        <f>VLOOKUP($AX25&amp;"_"&amp;$BC$14,データシート1!$A:$BT,MATCH($BC$12&amp;"_"&amp;BN$20,データシート1!$A$1:$BT$1,0),0)</f>
        <v>61.321310871784007</v>
      </c>
      <c r="BO25" s="34">
        <f>VLOOKUP($AX25&amp;"_"&amp;$BC$14,データシート1!$A:$BT,MATCH($BC$12&amp;"_"&amp;BO$20,データシート1!$A$1:$BT$1,0),0)</f>
        <v>3.3853428740107399</v>
      </c>
      <c r="BP25" s="34">
        <f>VLOOKUP($AX25&amp;"_"&amp;$BC$14,データシート1!$A:$BT,MATCH($BC$12&amp;"_"&amp;BP$20,データシート1!$A$1:$BT$1,0),0)</f>
        <v>1.3028306605384543</v>
      </c>
      <c r="BQ25" s="34">
        <f>VLOOKUP($AX25&amp;"_"&amp;$BC$14,データシート1!$A:$BT,MATCH($BC$12&amp;"_"&amp;BQ$20,データシート1!$A$1:$BT$1,0),0)</f>
        <v>4.2549722847498437</v>
      </c>
      <c r="BR25" s="35">
        <f t="shared" si="3"/>
        <v>331.13918882419898</v>
      </c>
      <c r="BT25" s="121" t="str">
        <f t="shared" si="4"/>
        <v>宇城市</v>
      </c>
      <c r="BU25" s="33">
        <f t="shared" si="25"/>
        <v>331.13918882419898</v>
      </c>
      <c r="BV25" s="59">
        <f t="shared" si="16"/>
        <v>0.33452560223481753</v>
      </c>
      <c r="BW25" s="59">
        <f t="shared" si="5"/>
        <v>0.28164326860365058</v>
      </c>
      <c r="BX25" s="59">
        <f t="shared" si="5"/>
        <v>9.5912159854801404E-3</v>
      </c>
      <c r="BY25" s="59">
        <f t="shared" si="5"/>
        <v>4.3291117645686807E-2</v>
      </c>
      <c r="BZ25" s="59">
        <f t="shared" si="5"/>
        <v>0.16189199946670915</v>
      </c>
      <c r="CA25" s="59">
        <f t="shared" si="5"/>
        <v>0.13728348931121293</v>
      </c>
      <c r="CB25" s="59">
        <f t="shared" si="5"/>
        <v>0.35344941116775341</v>
      </c>
      <c r="CC25" s="59">
        <f t="shared" si="5"/>
        <v>0.33929169836065298</v>
      </c>
      <c r="CD25" s="59">
        <f t="shared" si="5"/>
        <v>0.15410881170346746</v>
      </c>
      <c r="CE25" s="59">
        <f t="shared" si="5"/>
        <v>0.18518288665718555</v>
      </c>
      <c r="CF25" s="59">
        <f t="shared" si="5"/>
        <v>1.0223322965884326E-2</v>
      </c>
      <c r="CG25" s="59">
        <f t="shared" si="5"/>
        <v>3.9343898412160577E-3</v>
      </c>
      <c r="CH25" s="59">
        <f t="shared" si="5"/>
        <v>1.2849497819506946E-2</v>
      </c>
      <c r="CI25" s="122">
        <f t="shared" si="6"/>
        <v>1</v>
      </c>
      <c r="CK25" s="123" t="str">
        <f t="shared" si="7"/>
        <v>宇城市</v>
      </c>
      <c r="CL25" s="124">
        <f t="shared" si="17"/>
        <v>110.77453656496412</v>
      </c>
      <c r="CM25" s="65">
        <f t="shared" si="18"/>
        <v>0.27911649155821511</v>
      </c>
      <c r="CN25" s="66">
        <f t="shared" si="19"/>
        <v>93.263123503208845</v>
      </c>
      <c r="CO25" s="65">
        <f t="shared" si="20"/>
        <v>0.33152438861793204</v>
      </c>
      <c r="CP25" s="66">
        <f t="shared" si="8"/>
        <v>3.1760274812695841</v>
      </c>
      <c r="CQ25" s="65">
        <f t="shared" si="21"/>
        <v>0</v>
      </c>
      <c r="CR25" s="66">
        <f t="shared" si="9"/>
        <v>14.335385580485696</v>
      </c>
      <c r="CS25" s="65">
        <f t="shared" si="22"/>
        <v>0</v>
      </c>
      <c r="CT25" s="66">
        <f t="shared" si="10"/>
        <v>53.608785380533725</v>
      </c>
      <c r="CU25" s="67">
        <f t="shared" si="23"/>
        <v>0</v>
      </c>
      <c r="CV25" s="16"/>
      <c r="CW25" s="959">
        <f t="shared" si="24"/>
        <v>30.919</v>
      </c>
      <c r="CX25" s="962">
        <f>VLOOKUP($AX25&amp;"_"&amp;$CW$14,データシート1!$A:$BT,MATCH($CW$12&amp;"_"&amp;CX$20,データシート1!$A$1:$BT$1,0),0)</f>
        <v>30.919</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30.919</v>
      </c>
      <c r="DE25" s="16"/>
      <c r="DF25" s="125">
        <f>VLOOKUP($AX25&amp;"_"&amp;$DF$14,データシート1!$A:$BT,MATCH($DF$12&amp;"_"&amp;DF$20,データシート1!$A$1:$BT$1,0),0)</f>
        <v>5</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5</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01234</v>
      </c>
      <c r="AY26" s="18" t="str">
        <f>IF(IFERROR(比較地域マスタ!$Z11,"")=0,"",IFERROR(比較地域マスタ!$Z11,""))</f>
        <v>北広島市</v>
      </c>
      <c r="BB26" s="110" t="str">
        <f t="shared" si="0"/>
        <v>01234</v>
      </c>
      <c r="BC26" s="1031" t="str">
        <f t="shared" si="0"/>
        <v>北広島市</v>
      </c>
      <c r="BD26" s="34">
        <f t="shared" si="14"/>
        <v>524.67737989485374</v>
      </c>
      <c r="BE26" s="34">
        <f t="shared" si="15"/>
        <v>207.12316765882517</v>
      </c>
      <c r="BF26" s="34">
        <f>VLOOKUP($AX26&amp;"_"&amp;$BC$14,データシート1!$A:$BT,MATCH($BC$12&amp;"_"&amp;BF$20,データシート1!$A$1:$BT$1,0),0)</f>
        <v>196.11941791126779</v>
      </c>
      <c r="BG26" s="34">
        <f>VLOOKUP($AX26&amp;"_"&amp;$BC$14,データシート1!$A:$BT,MATCH($BC$12&amp;"_"&amp;BG$20,データシート1!$A$1:$BT$1,0),0)</f>
        <v>3.8205564417756186</v>
      </c>
      <c r="BH26" s="34">
        <f>VLOOKUP($AX26&amp;"_"&amp;$BC$14,データシート1!$A:$BT,MATCH($BC$12&amp;"_"&amp;BH$20,データシート1!$A$1:$BT$1,0),0)</f>
        <v>7.1831933057817778</v>
      </c>
      <c r="BI26" s="34">
        <f>VLOOKUP($AX26&amp;"_"&amp;$BC$14,データシート1!$A:$BT,MATCH($BC$12&amp;"_"&amp;BI$20,データシート1!$A$1:$BT$1,0),0)</f>
        <v>92.429361756318983</v>
      </c>
      <c r="BJ26" s="34">
        <f>VLOOKUP($AX26&amp;"_"&amp;$BC$14,データシート1!$A:$BT,MATCH($BC$12&amp;"_"&amp;BJ$20,データシート1!$A$1:$BT$1,0),0)</f>
        <v>123.37273760669882</v>
      </c>
      <c r="BK26" s="34">
        <f t="shared" si="1"/>
        <v>101.75211287301082</v>
      </c>
      <c r="BL26" s="34">
        <f t="shared" si="2"/>
        <v>98.379264839983136</v>
      </c>
      <c r="BM26" s="34">
        <f>VLOOKUP($AX26&amp;"_"&amp;$BC$14,データシート1!$A:$BT,MATCH($BC$12&amp;"_"&amp;BM$20,データシート1!$A$1:$BT$1,0),0)</f>
        <v>46.890180520043856</v>
      </c>
      <c r="BN26" s="34">
        <f>VLOOKUP($AX26&amp;"_"&amp;$BC$14,データシート1!$A:$BT,MATCH($BC$12&amp;"_"&amp;BN$20,データシート1!$A$1:$BT$1,0),0)</f>
        <v>51.489084319939273</v>
      </c>
      <c r="BO26" s="34">
        <f>VLOOKUP($AX26&amp;"_"&amp;$BC$14,データシート1!$A:$BT,MATCH($BC$12&amp;"_"&amp;BO$20,データシート1!$A$1:$BT$1,0),0)</f>
        <v>3.37284803302768</v>
      </c>
      <c r="BP26" s="34">
        <f>VLOOKUP($AX26&amp;"_"&amp;$BC$14,データシート1!$A:$BT,MATCH($BC$12&amp;"_"&amp;BP$20,データシート1!$A$1:$BT$1,0),0)</f>
        <v>0</v>
      </c>
      <c r="BQ26" s="34">
        <f>VLOOKUP($AX26&amp;"_"&amp;$BC$14,データシート1!$A:$BT,MATCH($BC$12&amp;"_"&amp;BQ$20,データシート1!$A$1:$BT$1,0),0)</f>
        <v>0</v>
      </c>
      <c r="BR26" s="35">
        <f t="shared" si="3"/>
        <v>524.67737989485374</v>
      </c>
      <c r="BT26" s="121" t="str">
        <f t="shared" si="4"/>
        <v>北広島市</v>
      </c>
      <c r="BU26" s="33">
        <f t="shared" si="25"/>
        <v>524.67737989485374</v>
      </c>
      <c r="BV26" s="59">
        <f t="shared" si="16"/>
        <v>0.39476290687495047</v>
      </c>
      <c r="BW26" s="59">
        <f t="shared" si="5"/>
        <v>0.37379049569579398</v>
      </c>
      <c r="BX26" s="59">
        <f t="shared" si="5"/>
        <v>7.2817250908382303E-3</v>
      </c>
      <c r="BY26" s="59">
        <f t="shared" si="5"/>
        <v>1.3690686088318315E-2</v>
      </c>
      <c r="BZ26" s="59">
        <f t="shared" si="5"/>
        <v>0.17616418259701225</v>
      </c>
      <c r="CA26" s="59">
        <f t="shared" si="5"/>
        <v>0.23514018773102613</v>
      </c>
      <c r="CB26" s="59">
        <f t="shared" si="5"/>
        <v>0.19393272279701121</v>
      </c>
      <c r="CC26" s="59">
        <f t="shared" si="5"/>
        <v>0.18750429999421456</v>
      </c>
      <c r="CD26" s="59">
        <f t="shared" si="5"/>
        <v>8.936954844411385E-2</v>
      </c>
      <c r="CE26" s="59">
        <f t="shared" si="5"/>
        <v>9.8134751550100707E-2</v>
      </c>
      <c r="CF26" s="59">
        <f t="shared" si="5"/>
        <v>6.4284228027966534E-3</v>
      </c>
      <c r="CG26" s="59">
        <f t="shared" si="5"/>
        <v>0</v>
      </c>
      <c r="CH26" s="59">
        <f t="shared" si="5"/>
        <v>0</v>
      </c>
      <c r="CI26" s="122">
        <f t="shared" si="6"/>
        <v>1</v>
      </c>
      <c r="CK26" s="123" t="str">
        <f t="shared" si="7"/>
        <v>北広島市</v>
      </c>
      <c r="CL26" s="124">
        <f t="shared" si="17"/>
        <v>207.12316765882517</v>
      </c>
      <c r="CM26" s="65">
        <f t="shared" si="18"/>
        <v>0.10099304793588464</v>
      </c>
      <c r="CN26" s="66">
        <f t="shared" si="19"/>
        <v>196.11941791126779</v>
      </c>
      <c r="CO26" s="65">
        <f t="shared" si="20"/>
        <v>0.10665950481998744</v>
      </c>
      <c r="CP26" s="66">
        <f t="shared" si="8"/>
        <v>3.8205564417756186</v>
      </c>
      <c r="CQ26" s="65">
        <f t="shared" si="21"/>
        <v>0</v>
      </c>
      <c r="CR26" s="66">
        <f t="shared" si="9"/>
        <v>7.1831933057817778</v>
      </c>
      <c r="CS26" s="65">
        <f t="shared" si="22"/>
        <v>0</v>
      </c>
      <c r="CT26" s="66">
        <f t="shared" si="10"/>
        <v>92.429361756318983</v>
      </c>
      <c r="CU26" s="67">
        <f t="shared" si="23"/>
        <v>0.36622561658753228</v>
      </c>
      <c r="CV26" s="16"/>
      <c r="CW26" s="959">
        <f t="shared" si="24"/>
        <v>20.917999999999999</v>
      </c>
      <c r="CX26" s="962">
        <f>VLOOKUP($AX26&amp;"_"&amp;$CW$14,データシート1!$A:$BT,MATCH($CW$12&amp;"_"&amp;CX$20,データシート1!$A$1:$BT$1,0),0)</f>
        <v>20.917999999999999</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33.849999999999994</v>
      </c>
      <c r="DB26" s="962">
        <f>VLOOKUP($AX26&amp;"_"&amp;$CW$14,データシート1!$A:$BT,MATCH($CW$12&amp;"_"&amp;DB$20,データシート1!$A$1:$BT$1,0),0)</f>
        <v>0</v>
      </c>
      <c r="DC26" s="962">
        <f>VLOOKUP($AX26&amp;"_"&amp;$CW$14,データシート1!$A:$BT,MATCH($CW$12&amp;"_"&amp;DC$20,データシート1!$A$1:$BT$1,0),0)</f>
        <v>0</v>
      </c>
      <c r="DD26" s="961">
        <f t="shared" si="11"/>
        <v>54.767999999999994</v>
      </c>
      <c r="DE26" s="16"/>
      <c r="DF26" s="125">
        <f>VLOOKUP($AX26&amp;"_"&amp;$DF$14,データシート1!$A:$BT,MATCH($DF$12&amp;"_"&amp;DF$20,データシート1!$A$1:$BT$1,0),0)</f>
        <v>4</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5</v>
      </c>
      <c r="DJ26" s="64">
        <f>VLOOKUP($AX26&amp;"_"&amp;$DF$14,データシート1!$A:$BT,MATCH($DF$12&amp;"_"&amp;DJ$20,データシート1!$A$1:$BT$1,0),0)</f>
        <v>0</v>
      </c>
      <c r="DK26" s="64">
        <f>VLOOKUP($AX26&amp;"_"&amp;$DF$14,データシート1!$A:$BT,MATCH($DF$12&amp;"_"&amp;DK$20,データシート1!$A$1:$BT$1,0),0)</f>
        <v>0</v>
      </c>
      <c r="DL26" s="68">
        <f t="shared" si="12"/>
        <v>9</v>
      </c>
      <c r="DM26" s="16"/>
      <c r="DN26" s="126">
        <f t="shared" si="26"/>
        <v>0.38</v>
      </c>
      <c r="DO26" s="127">
        <f t="shared" si="27"/>
        <v>0</v>
      </c>
      <c r="DP26" s="127">
        <f t="shared" si="13"/>
        <v>0</v>
      </c>
      <c r="DQ26" s="127">
        <f t="shared" si="13"/>
        <v>0.62</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12213</v>
      </c>
      <c r="AY27" s="18" t="str">
        <f>IF(IFERROR(比較地域マスタ!$Z12,"")=0,"",IFERROR(比較地域マスタ!$Z12,""))</f>
        <v>東金市</v>
      </c>
      <c r="BB27" s="110" t="str">
        <f t="shared" si="0"/>
        <v>12213</v>
      </c>
      <c r="BC27" s="1031" t="str">
        <f t="shared" si="0"/>
        <v>東金市</v>
      </c>
      <c r="BD27" s="34">
        <f t="shared" si="14"/>
        <v>614.91044327280713</v>
      </c>
      <c r="BE27" s="34">
        <f t="shared" si="15"/>
        <v>329.44157006096958</v>
      </c>
      <c r="BF27" s="34">
        <f>VLOOKUP($AX27&amp;"_"&amp;$BC$14,データシート1!$A:$BT,MATCH($BC$12&amp;"_"&amp;BF$20,データシート1!$A$1:$BT$1,0),0)</f>
        <v>304.27689267423818</v>
      </c>
      <c r="BG27" s="34">
        <f>VLOOKUP($AX27&amp;"_"&amp;$BC$14,データシート1!$A:$BT,MATCH($BC$12&amp;"_"&amp;BG$20,データシート1!$A$1:$BT$1,0),0)</f>
        <v>3.7769110728890354</v>
      </c>
      <c r="BH27" s="34">
        <f>VLOOKUP($AX27&amp;"_"&amp;$BC$14,データシート1!$A:$BT,MATCH($BC$12&amp;"_"&amp;BH$20,データシート1!$A$1:$BT$1,0),0)</f>
        <v>21.387766313842342</v>
      </c>
      <c r="BI27" s="34">
        <f>VLOOKUP($AX27&amp;"_"&amp;$BC$14,データシート1!$A:$BT,MATCH($BC$12&amp;"_"&amp;BI$20,データシート1!$A$1:$BT$1,0),0)</f>
        <v>93.161335805118242</v>
      </c>
      <c r="BJ27" s="34">
        <f>VLOOKUP($AX27&amp;"_"&amp;$BC$14,データシート1!$A:$BT,MATCH($BC$12&amp;"_"&amp;BJ$20,データシート1!$A$1:$BT$1,0),0)</f>
        <v>65.227452012761319</v>
      </c>
      <c r="BK27" s="34">
        <f t="shared" si="1"/>
        <v>119.01469739980713</v>
      </c>
      <c r="BL27" s="34">
        <f t="shared" si="2"/>
        <v>115.67215227551873</v>
      </c>
      <c r="BM27" s="34">
        <f>VLOOKUP($AX27&amp;"_"&amp;$BC$14,データシート1!$A:$BT,MATCH($BC$12&amp;"_"&amp;BM$20,データシート1!$A$1:$BT$1,0),0)</f>
        <v>57.399017499202664</v>
      </c>
      <c r="BN27" s="34">
        <f>VLOOKUP($AX27&amp;"_"&amp;$BC$14,データシート1!$A:$BT,MATCH($BC$12&amp;"_"&amp;BN$20,データシート1!$A$1:$BT$1,0),0)</f>
        <v>58.27313477631607</v>
      </c>
      <c r="BO27" s="34">
        <f>VLOOKUP($AX27&amp;"_"&amp;$BC$14,データシート1!$A:$BT,MATCH($BC$12&amp;"_"&amp;BO$20,データシート1!$A$1:$BT$1,0),0)</f>
        <v>3.3425451242884101</v>
      </c>
      <c r="BP27" s="34">
        <f>VLOOKUP($AX27&amp;"_"&amp;$BC$14,データシート1!$A:$BT,MATCH($BC$12&amp;"_"&amp;BP$20,データシート1!$A$1:$BT$1,0),0)</f>
        <v>0</v>
      </c>
      <c r="BQ27" s="34">
        <f>VLOOKUP($AX27&amp;"_"&amp;$BC$14,データシート1!$A:$BT,MATCH($BC$12&amp;"_"&amp;BQ$20,データシート1!$A$1:$BT$1,0),0)</f>
        <v>8.0653879941508304</v>
      </c>
      <c r="BR27" s="35">
        <f t="shared" si="3"/>
        <v>614.91044327280713</v>
      </c>
      <c r="BT27" s="121" t="str">
        <f t="shared" si="4"/>
        <v>東金市</v>
      </c>
      <c r="BU27" s="33">
        <f t="shared" si="25"/>
        <v>614.91044327280713</v>
      </c>
      <c r="BV27" s="59">
        <f t="shared" si="16"/>
        <v>0.53575536676128899</v>
      </c>
      <c r="BW27" s="59">
        <f t="shared" si="5"/>
        <v>0.49483123274789576</v>
      </c>
      <c r="BX27" s="59">
        <f t="shared" si="5"/>
        <v>6.1422132510658882E-3</v>
      </c>
      <c r="BY27" s="59">
        <f t="shared" si="5"/>
        <v>3.4781920762327313E-2</v>
      </c>
      <c r="BZ27" s="59">
        <f t="shared" si="5"/>
        <v>0.15150390894204882</v>
      </c>
      <c r="CA27" s="59">
        <f t="shared" si="5"/>
        <v>0.10607634449269376</v>
      </c>
      <c r="CB27" s="59">
        <f t="shared" si="5"/>
        <v>0.19354801776720817</v>
      </c>
      <c r="CC27" s="59">
        <f t="shared" si="5"/>
        <v>0.18811219347627892</v>
      </c>
      <c r="CD27" s="59">
        <f t="shared" si="5"/>
        <v>9.3345328782678344E-2</v>
      </c>
      <c r="CE27" s="59">
        <f t="shared" si="5"/>
        <v>9.4766864693600586E-2</v>
      </c>
      <c r="CF27" s="59">
        <f t="shared" si="5"/>
        <v>5.4358242909292699E-3</v>
      </c>
      <c r="CG27" s="59">
        <f t="shared" si="5"/>
        <v>0</v>
      </c>
      <c r="CH27" s="59">
        <f t="shared" si="5"/>
        <v>1.3116362036760195E-2</v>
      </c>
      <c r="CI27" s="122">
        <f t="shared" si="6"/>
        <v>1</v>
      </c>
      <c r="CK27" s="123" t="str">
        <f t="shared" si="7"/>
        <v>東金市</v>
      </c>
      <c r="CL27" s="124">
        <f t="shared" si="17"/>
        <v>329.44157006096958</v>
      </c>
      <c r="CM27" s="65">
        <f t="shared" si="18"/>
        <v>2.6560096828037342E-2</v>
      </c>
      <c r="CN27" s="66">
        <f t="shared" si="19"/>
        <v>304.27689267423818</v>
      </c>
      <c r="CO27" s="65">
        <f t="shared" si="20"/>
        <v>2.8756702236235322E-2</v>
      </c>
      <c r="CP27" s="66">
        <f t="shared" si="8"/>
        <v>3.7769110728890354</v>
      </c>
      <c r="CQ27" s="65">
        <f t="shared" si="21"/>
        <v>0</v>
      </c>
      <c r="CR27" s="66">
        <f t="shared" si="9"/>
        <v>21.387766313842342</v>
      </c>
      <c r="CS27" s="65">
        <f t="shared" si="22"/>
        <v>0</v>
      </c>
      <c r="CT27" s="66">
        <f t="shared" si="10"/>
        <v>93.161335805118242</v>
      </c>
      <c r="CU27" s="67">
        <f t="shared" si="23"/>
        <v>0.67604225997519296</v>
      </c>
      <c r="CV27" s="16"/>
      <c r="CW27" s="959">
        <f t="shared" si="24"/>
        <v>8.75</v>
      </c>
      <c r="CX27" s="962">
        <f>VLOOKUP($AX27&amp;"_"&amp;$CW$14,データシート1!$A:$BT,MATCH($CW$12&amp;"_"&amp;CX$20,データシート1!$A$1:$BT$1,0),0)</f>
        <v>8.75</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62.981000000000002</v>
      </c>
      <c r="DB27" s="962">
        <f>VLOOKUP($AX27&amp;"_"&amp;$CW$14,データシート1!$A:$BT,MATCH($CW$12&amp;"_"&amp;DB$20,データシート1!$A$1:$BT$1,0),0)</f>
        <v>0</v>
      </c>
      <c r="DC27" s="962">
        <f>VLOOKUP($AX27&amp;"_"&amp;$CW$14,データシート1!$A:$BT,MATCH($CW$12&amp;"_"&amp;DC$20,データシート1!$A$1:$BT$1,0),0)</f>
        <v>0</v>
      </c>
      <c r="DD27" s="961">
        <f t="shared" si="11"/>
        <v>71.730999999999995</v>
      </c>
      <c r="DE27" s="16"/>
      <c r="DF27" s="125">
        <f>VLOOKUP($AX27&amp;"_"&amp;$DF$14,データシート1!$A:$BT,MATCH($DF$12&amp;"_"&amp;DF$20,データシート1!$A$1:$BT$1,0),0)</f>
        <v>1</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3</v>
      </c>
      <c r="DJ27" s="64">
        <f>VLOOKUP($AX27&amp;"_"&amp;$DF$14,データシート1!$A:$BT,MATCH($DF$12&amp;"_"&amp;DJ$20,データシート1!$A$1:$BT$1,0),0)</f>
        <v>0</v>
      </c>
      <c r="DK27" s="64">
        <f>VLOOKUP($AX27&amp;"_"&amp;$DF$14,データシート1!$A:$BT,MATCH($DF$12&amp;"_"&amp;DK$20,データシート1!$A$1:$BT$1,0),0)</f>
        <v>0</v>
      </c>
      <c r="DL27" s="68">
        <f t="shared" si="12"/>
        <v>4</v>
      </c>
      <c r="DM27" s="16"/>
      <c r="DN27" s="126">
        <f t="shared" si="26"/>
        <v>0.12</v>
      </c>
      <c r="DO27" s="127">
        <f t="shared" si="27"/>
        <v>0</v>
      </c>
      <c r="DP27" s="127">
        <f t="shared" si="13"/>
        <v>0</v>
      </c>
      <c r="DQ27" s="127">
        <f t="shared" si="13"/>
        <v>0.88</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35207</v>
      </c>
      <c r="AY28" s="18" t="str">
        <f>IF(IFERROR(比較地域マスタ!$Z13,"")=0,"",IFERROR(比較地域マスタ!$Z13,""))</f>
        <v>下松市</v>
      </c>
      <c r="BB28" s="110" t="str">
        <f t="shared" si="0"/>
        <v>35207</v>
      </c>
      <c r="BC28" s="1031" t="str">
        <f t="shared" si="0"/>
        <v>下松市</v>
      </c>
      <c r="BD28" s="34">
        <f t="shared" si="14"/>
        <v>1374.6813452134231</v>
      </c>
      <c r="BE28" s="34">
        <f t="shared" si="15"/>
        <v>1064.8655155115898</v>
      </c>
      <c r="BF28" s="34">
        <f>VLOOKUP($AX28&amp;"_"&amp;$BC$14,データシート1!$A:$BT,MATCH($BC$12&amp;"_"&amp;BF$20,データシート1!$A$1:$BT$1,0),0)</f>
        <v>1055.4643005864486</v>
      </c>
      <c r="BG28" s="34">
        <f>VLOOKUP($AX28&amp;"_"&amp;$BC$14,データシート1!$A:$BT,MATCH($BC$12&amp;"_"&amp;BG$20,データシート1!$A$1:$BT$1,0),0)</f>
        <v>6.7239133000303308</v>
      </c>
      <c r="BH28" s="34">
        <f>VLOOKUP($AX28&amp;"_"&amp;$BC$14,データシート1!$A:$BT,MATCH($BC$12&amp;"_"&amp;BH$20,データシート1!$A$1:$BT$1,0),0)</f>
        <v>2.6773016251107808</v>
      </c>
      <c r="BI28" s="34">
        <f>VLOOKUP($AX28&amp;"_"&amp;$BC$14,データシート1!$A:$BT,MATCH($BC$12&amp;"_"&amp;BI$20,データシート1!$A$1:$BT$1,0),0)</f>
        <v>71.848387277517645</v>
      </c>
      <c r="BJ28" s="34">
        <f>VLOOKUP($AX28&amp;"_"&amp;$BC$14,データシート1!$A:$BT,MATCH($BC$12&amp;"_"&amp;BJ$20,データシート1!$A$1:$BT$1,0),0)</f>
        <v>94.934978787999341</v>
      </c>
      <c r="BK28" s="34">
        <f t="shared" si="1"/>
        <v>138.92750736967881</v>
      </c>
      <c r="BL28" s="34">
        <f t="shared" si="2"/>
        <v>98.965088885846427</v>
      </c>
      <c r="BM28" s="34">
        <f>VLOOKUP($AX28&amp;"_"&amp;$BC$14,データシート1!$A:$BT,MATCH($BC$12&amp;"_"&amp;BM$20,データシート1!$A$1:$BT$1,0),0)</f>
        <v>48.507551964068554</v>
      </c>
      <c r="BN28" s="34">
        <f>VLOOKUP($AX28&amp;"_"&amp;$BC$14,データシート1!$A:$BT,MATCH($BC$12&amp;"_"&amp;BN$20,データシート1!$A$1:$BT$1,0),0)</f>
        <v>50.457536921777873</v>
      </c>
      <c r="BO28" s="34">
        <f>VLOOKUP($AX28&amp;"_"&amp;$BC$14,データシート1!$A:$BT,MATCH($BC$12&amp;"_"&amp;BO$20,データシート1!$A$1:$BT$1,0),0)</f>
        <v>3.3452309312286999</v>
      </c>
      <c r="BP28" s="34">
        <f>VLOOKUP($AX28&amp;"_"&amp;$BC$14,データシート1!$A:$BT,MATCH($BC$12&amp;"_"&amp;BP$20,データシート1!$A$1:$BT$1,0),0)</f>
        <v>36.617187552603674</v>
      </c>
      <c r="BQ28" s="34">
        <f>VLOOKUP($AX28&amp;"_"&amp;$BC$14,データシート1!$A:$BT,MATCH($BC$12&amp;"_"&amp;BQ$20,データシート1!$A$1:$BT$1,0),0)</f>
        <v>4.1049562666374264</v>
      </c>
      <c r="BR28" s="35">
        <f t="shared" si="3"/>
        <v>1374.6813452134231</v>
      </c>
      <c r="BT28" s="121" t="str">
        <f t="shared" si="4"/>
        <v>下松市</v>
      </c>
      <c r="BU28" s="33">
        <f t="shared" si="25"/>
        <v>1374.6813452134231</v>
      </c>
      <c r="BV28" s="59">
        <f t="shared" si="16"/>
        <v>0.77462716666622577</v>
      </c>
      <c r="BW28" s="59">
        <f t="shared" si="5"/>
        <v>0.76778833455587836</v>
      </c>
      <c r="BX28" s="59">
        <f t="shared" si="5"/>
        <v>4.8912523061745809E-3</v>
      </c>
      <c r="BY28" s="59">
        <f t="shared" si="5"/>
        <v>1.9475798041728152E-3</v>
      </c>
      <c r="BZ28" s="59">
        <f t="shared" si="5"/>
        <v>5.2265485035997913E-2</v>
      </c>
      <c r="CA28" s="59">
        <f t="shared" si="5"/>
        <v>6.905962543141983E-2</v>
      </c>
      <c r="CB28" s="59">
        <f t="shared" si="5"/>
        <v>0.1010616080980643</v>
      </c>
      <c r="CC28" s="59">
        <f t="shared" si="5"/>
        <v>7.199129400456207E-2</v>
      </c>
      <c r="CD28" s="59">
        <f t="shared" si="5"/>
        <v>3.5286397195226082E-2</v>
      </c>
      <c r="CE28" s="59">
        <f t="shared" si="5"/>
        <v>3.6704896809335981E-2</v>
      </c>
      <c r="CF28" s="59">
        <f t="shared" si="5"/>
        <v>2.433459174285473E-3</v>
      </c>
      <c r="CG28" s="59">
        <f t="shared" si="5"/>
        <v>2.6636854919216753E-2</v>
      </c>
      <c r="CH28" s="59">
        <f t="shared" si="5"/>
        <v>2.9861147682920803E-3</v>
      </c>
      <c r="CI28" s="122">
        <f t="shared" si="6"/>
        <v>1</v>
      </c>
      <c r="CK28" s="123" t="str">
        <f t="shared" si="7"/>
        <v>下松市</v>
      </c>
      <c r="CL28" s="124">
        <f t="shared" si="17"/>
        <v>1064.8655155115898</v>
      </c>
      <c r="CM28" s="65">
        <f t="shared" si="18"/>
        <v>0.26042725204296624</v>
      </c>
      <c r="CN28" s="66">
        <f t="shared" si="19"/>
        <v>1055.4643005864486</v>
      </c>
      <c r="CO28" s="65">
        <f t="shared" si="20"/>
        <v>0.26274692554349061</v>
      </c>
      <c r="CP28" s="66">
        <f t="shared" si="8"/>
        <v>6.7239133000303308</v>
      </c>
      <c r="CQ28" s="65">
        <f t="shared" si="21"/>
        <v>0</v>
      </c>
      <c r="CR28" s="66">
        <f t="shared" si="9"/>
        <v>2.6773016251107808</v>
      </c>
      <c r="CS28" s="65">
        <f t="shared" si="22"/>
        <v>0</v>
      </c>
      <c r="CT28" s="66">
        <f t="shared" si="10"/>
        <v>71.848387277517645</v>
      </c>
      <c r="CU28" s="67">
        <f t="shared" si="23"/>
        <v>0.31051497250490279</v>
      </c>
      <c r="CV28" s="16"/>
      <c r="CW28" s="959">
        <f t="shared" si="24"/>
        <v>277.32</v>
      </c>
      <c r="CX28" s="962">
        <f>VLOOKUP($AX28&amp;"_"&amp;$CW$14,データシート1!$A:$BT,MATCH($CW$12&amp;"_"&amp;CX$20,データシート1!$A$1:$BT$1,0),0)</f>
        <v>277.32</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22.31</v>
      </c>
      <c r="DB28" s="962">
        <f>VLOOKUP($AX28&amp;"_"&amp;$CW$14,データシート1!$A:$BT,MATCH($CW$12&amp;"_"&amp;DB$20,データシート1!$A$1:$BT$1,0),0)</f>
        <v>1.159</v>
      </c>
      <c r="DC28" s="962">
        <f>VLOOKUP($AX28&amp;"_"&amp;$CW$14,データシート1!$A:$BT,MATCH($CW$12&amp;"_"&amp;DC$20,データシート1!$A$1:$BT$1,0),0)</f>
        <v>0</v>
      </c>
      <c r="DD28" s="961">
        <f t="shared" si="11"/>
        <v>300.78899999999999</v>
      </c>
      <c r="DE28" s="16"/>
      <c r="DF28" s="125">
        <f>VLOOKUP($AX28&amp;"_"&amp;$DF$14,データシート1!$A:$BT,MATCH($DF$12&amp;"_"&amp;DF$20,データシート1!$A$1:$BT$1,0),0)</f>
        <v>6</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2</v>
      </c>
      <c r="DJ28" s="64">
        <f>VLOOKUP($AX28&amp;"_"&amp;$DF$14,データシート1!$A:$BT,MATCH($DF$12&amp;"_"&amp;DJ$20,データシート1!$A$1:$BT$1,0),0)</f>
        <v>1</v>
      </c>
      <c r="DK28" s="64">
        <f>VLOOKUP($AX28&amp;"_"&amp;$DF$14,データシート1!$A:$BT,MATCH($DF$12&amp;"_"&amp;DK$20,データシート1!$A$1:$BT$1,0),0)</f>
        <v>0</v>
      </c>
      <c r="DL28" s="68">
        <f t="shared" si="12"/>
        <v>9</v>
      </c>
      <c r="DM28" s="16"/>
      <c r="DN28" s="126">
        <f t="shared" si="26"/>
        <v>0.92</v>
      </c>
      <c r="DO28" s="127">
        <f t="shared" si="27"/>
        <v>0</v>
      </c>
      <c r="DP28" s="127">
        <f t="shared" si="13"/>
        <v>0</v>
      </c>
      <c r="DQ28" s="127">
        <f t="shared" si="13"/>
        <v>7.0000000000000007E-2</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07213</v>
      </c>
      <c r="AY29" s="18" t="str">
        <f>IF(IFERROR(比較地域マスタ!$Z14,"")=0,"",IFERROR(比較地域マスタ!$Z14,""))</f>
        <v>伊達市</v>
      </c>
      <c r="BB29" s="110" t="str">
        <f t="shared" si="0"/>
        <v>07213</v>
      </c>
      <c r="BC29" s="1031" t="str">
        <f t="shared" si="0"/>
        <v>伊達市</v>
      </c>
      <c r="BD29" s="34">
        <f t="shared" si="14"/>
        <v>375.09936086100038</v>
      </c>
      <c r="BE29" s="34">
        <f t="shared" si="15"/>
        <v>101.99700975740662</v>
      </c>
      <c r="BF29" s="34">
        <f>VLOOKUP($AX29&amp;"_"&amp;$BC$14,データシート1!$A:$BT,MATCH($BC$12&amp;"_"&amp;BF$20,データシート1!$A$1:$BT$1,0),0)</f>
        <v>89.191029440087931</v>
      </c>
      <c r="BG29" s="34">
        <f>VLOOKUP($AX29&amp;"_"&amp;$BC$14,データシート1!$A:$BT,MATCH($BC$12&amp;"_"&amp;BG$20,データシート1!$A$1:$BT$1,0),0)</f>
        <v>4.3374343059718985</v>
      </c>
      <c r="BH29" s="34">
        <f>VLOOKUP($AX29&amp;"_"&amp;$BC$14,データシート1!$A:$BT,MATCH($BC$12&amp;"_"&amp;BH$20,データシート1!$A$1:$BT$1,0),0)</f>
        <v>8.4685460113467865</v>
      </c>
      <c r="BI29" s="34">
        <f>VLOOKUP($AX29&amp;"_"&amp;$BC$14,データシート1!$A:$BT,MATCH($BC$12&amp;"_"&amp;BI$20,データシート1!$A$1:$BT$1,0),0)</f>
        <v>58.134556523694222</v>
      </c>
      <c r="BJ29" s="34">
        <f>VLOOKUP($AX29&amp;"_"&amp;$BC$14,データシート1!$A:$BT,MATCH($BC$12&amp;"_"&amp;BJ$20,データシート1!$A$1:$BT$1,0),0)</f>
        <v>87.126937548571789</v>
      </c>
      <c r="BK29" s="34">
        <f t="shared" si="1"/>
        <v>117.19408335593866</v>
      </c>
      <c r="BL29" s="34">
        <f t="shared" si="2"/>
        <v>113.78894725252019</v>
      </c>
      <c r="BM29" s="34">
        <f>VLOOKUP($AX29&amp;"_"&amp;$BC$14,データシート1!$A:$BT,MATCH($BC$12&amp;"_"&amp;BM$20,データシート1!$A$1:$BT$1,0),0)</f>
        <v>55.167316733582027</v>
      </c>
      <c r="BN29" s="34">
        <f>VLOOKUP($AX29&amp;"_"&amp;$BC$14,データシート1!$A:$BT,MATCH($BC$12&amp;"_"&amp;BN$20,データシート1!$A$1:$BT$1,0),0)</f>
        <v>58.621630518938169</v>
      </c>
      <c r="BO29" s="34">
        <f>VLOOKUP($AX29&amp;"_"&amp;$BC$14,データシート1!$A:$BT,MATCH($BC$12&amp;"_"&amp;BO$20,データシート1!$A$1:$BT$1,0),0)</f>
        <v>3.40513610341847</v>
      </c>
      <c r="BP29" s="34">
        <f>VLOOKUP($AX29&amp;"_"&amp;$BC$14,データシート1!$A:$BT,MATCH($BC$12&amp;"_"&amp;BP$20,データシート1!$A$1:$BT$1,0),0)</f>
        <v>0</v>
      </c>
      <c r="BQ29" s="34">
        <f>VLOOKUP($AX29&amp;"_"&amp;$BC$14,データシート1!$A:$BT,MATCH($BC$12&amp;"_"&amp;BQ$20,データシート1!$A$1:$BT$1,0),0)</f>
        <v>10.646773675389131</v>
      </c>
      <c r="BR29" s="35">
        <f t="shared" si="3"/>
        <v>375.09936086100038</v>
      </c>
      <c r="BT29" s="121" t="str">
        <f t="shared" si="4"/>
        <v>伊達市</v>
      </c>
      <c r="BU29" s="33">
        <f t="shared" si="25"/>
        <v>375.09936086100038</v>
      </c>
      <c r="BV29" s="59">
        <f t="shared" si="16"/>
        <v>0.2719199774781898</v>
      </c>
      <c r="BW29" s="59">
        <f t="shared" si="5"/>
        <v>0.23777974250705061</v>
      </c>
      <c r="BX29" s="59">
        <f t="shared" si="5"/>
        <v>1.1563427610262472E-2</v>
      </c>
      <c r="BY29" s="59">
        <f t="shared" si="5"/>
        <v>2.2576807360876722E-2</v>
      </c>
      <c r="BZ29" s="59">
        <f t="shared" si="5"/>
        <v>0.1549844190356725</v>
      </c>
      <c r="CA29" s="59">
        <f t="shared" si="5"/>
        <v>0.23227695549408894</v>
      </c>
      <c r="CB29" s="59">
        <f t="shared" si="5"/>
        <v>0.31243477218124871</v>
      </c>
      <c r="CC29" s="59">
        <f t="shared" si="5"/>
        <v>0.30335681455529506</v>
      </c>
      <c r="CD29" s="59">
        <f t="shared" si="5"/>
        <v>0.147073875591127</v>
      </c>
      <c r="CE29" s="59">
        <f t="shared" si="5"/>
        <v>0.15628293896416806</v>
      </c>
      <c r="CF29" s="59">
        <f t="shared" si="5"/>
        <v>9.0779576259536806E-3</v>
      </c>
      <c r="CG29" s="59">
        <f t="shared" si="5"/>
        <v>0</v>
      </c>
      <c r="CH29" s="59">
        <f t="shared" si="5"/>
        <v>2.838387581080011E-2</v>
      </c>
      <c r="CI29" s="122">
        <f t="shared" si="6"/>
        <v>1</v>
      </c>
      <c r="CK29" s="123" t="str">
        <f t="shared" si="7"/>
        <v>伊達市</v>
      </c>
      <c r="CL29" s="124">
        <f t="shared" si="17"/>
        <v>101.99700975740662</v>
      </c>
      <c r="CM29" s="65">
        <f t="shared" si="18"/>
        <v>0.22798707584965636</v>
      </c>
      <c r="CN29" s="66">
        <f t="shared" si="19"/>
        <v>89.191029440087931</v>
      </c>
      <c r="CO29" s="65">
        <f t="shared" si="20"/>
        <v>0.26072128717406895</v>
      </c>
      <c r="CP29" s="66">
        <f t="shared" si="8"/>
        <v>4.3374343059718985</v>
      </c>
      <c r="CQ29" s="65">
        <f t="shared" si="21"/>
        <v>0</v>
      </c>
      <c r="CR29" s="66">
        <f t="shared" si="9"/>
        <v>8.4685460113467865</v>
      </c>
      <c r="CS29" s="65">
        <f t="shared" si="22"/>
        <v>0</v>
      </c>
      <c r="CT29" s="66">
        <f t="shared" si="10"/>
        <v>58.134556523694222</v>
      </c>
      <c r="CU29" s="67">
        <f t="shared" si="23"/>
        <v>3.8221672837469176E-2</v>
      </c>
      <c r="CV29" s="16"/>
      <c r="CW29" s="959">
        <f t="shared" si="24"/>
        <v>23.254000000000001</v>
      </c>
      <c r="CX29" s="962">
        <f>VLOOKUP($AX29&amp;"_"&amp;$CW$14,データシート1!$A:$BT,MATCH($CW$12&amp;"_"&amp;CX$20,データシート1!$A$1:$BT$1,0),0)</f>
        <v>23.254000000000001</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2.222</v>
      </c>
      <c r="DB29" s="962">
        <f>VLOOKUP($AX29&amp;"_"&amp;$CW$14,データシート1!$A:$BT,MATCH($CW$12&amp;"_"&amp;DB$20,データシート1!$A$1:$BT$1,0),0)</f>
        <v>0</v>
      </c>
      <c r="DC29" s="962">
        <f>VLOOKUP($AX29&amp;"_"&amp;$CW$14,データシート1!$A:$BT,MATCH($CW$12&amp;"_"&amp;DC$20,データシート1!$A$1:$BT$1,0),0)</f>
        <v>0</v>
      </c>
      <c r="DD29" s="961">
        <f t="shared" si="11"/>
        <v>25.476000000000003</v>
      </c>
      <c r="DE29" s="16"/>
      <c r="DF29" s="125">
        <f>VLOOKUP($AX29&amp;"_"&amp;$DF$14,データシート1!$A:$BT,MATCH($DF$12&amp;"_"&amp;DF$20,データシート1!$A$1:$BT$1,0),0)</f>
        <v>5</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1</v>
      </c>
      <c r="DJ29" s="64">
        <f>VLOOKUP($AX29&amp;"_"&amp;$DF$14,データシート1!$A:$BT,MATCH($DF$12&amp;"_"&amp;DJ$20,データシート1!$A$1:$BT$1,0),0)</f>
        <v>0</v>
      </c>
      <c r="DK29" s="64">
        <f>VLOOKUP($AX29&amp;"_"&amp;$DF$14,データシート1!$A:$BT,MATCH($DF$12&amp;"_"&amp;DK$20,データシート1!$A$1:$BT$1,0),0)</f>
        <v>0</v>
      </c>
      <c r="DL29" s="68">
        <f t="shared" si="12"/>
        <v>6</v>
      </c>
      <c r="DM29" s="16"/>
      <c r="DN29" s="126">
        <f t="shared" si="26"/>
        <v>0.91</v>
      </c>
      <c r="DO29" s="127">
        <f t="shared" si="27"/>
        <v>0</v>
      </c>
      <c r="DP29" s="127">
        <f t="shared" si="13"/>
        <v>0</v>
      </c>
      <c r="DQ29" s="127">
        <f t="shared" si="13"/>
        <v>0.09</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07212</v>
      </c>
      <c r="AY30" s="18" t="str">
        <f>IF(IFERROR(比較地域マスタ!$Z15,"")=0,"",IFERROR(比較地域マスタ!$Z15,""))</f>
        <v>南相馬市</v>
      </c>
      <c r="BB30" s="110" t="str">
        <f t="shared" si="0"/>
        <v>07212</v>
      </c>
      <c r="BC30" s="1031" t="str">
        <f t="shared" si="0"/>
        <v>南相馬市</v>
      </c>
      <c r="BD30" s="34">
        <f t="shared" si="14"/>
        <v>409.00056398396117</v>
      </c>
      <c r="BE30" s="34">
        <f t="shared" si="15"/>
        <v>93.661983787875499</v>
      </c>
      <c r="BF30" s="34">
        <f>VLOOKUP($AX30&amp;"_"&amp;$BC$14,データシート1!$A:$BT,MATCH($BC$12&amp;"_"&amp;BF$20,データシート1!$A$1:$BT$1,0),0)</f>
        <v>70.680700607450902</v>
      </c>
      <c r="BG30" s="34">
        <f>VLOOKUP($AX30&amp;"_"&amp;$BC$14,データシート1!$A:$BT,MATCH($BC$12&amp;"_"&amp;BG$20,データシート1!$A$1:$BT$1,0),0)</f>
        <v>8.8234437097174201</v>
      </c>
      <c r="BH30" s="34">
        <f>VLOOKUP($AX30&amp;"_"&amp;$BC$14,データシート1!$A:$BT,MATCH($BC$12&amp;"_"&amp;BH$20,データシート1!$A$1:$BT$1,0),0)</f>
        <v>14.157839470707176</v>
      </c>
      <c r="BI30" s="34">
        <f>VLOOKUP($AX30&amp;"_"&amp;$BC$14,データシート1!$A:$BT,MATCH($BC$12&amp;"_"&amp;BI$20,データシート1!$A$1:$BT$1,0),0)</f>
        <v>72.746980003686957</v>
      </c>
      <c r="BJ30" s="34">
        <f>VLOOKUP($AX30&amp;"_"&amp;$BC$14,データシート1!$A:$BT,MATCH($BC$12&amp;"_"&amp;BJ$20,データシート1!$A$1:$BT$1,0),0)</f>
        <v>93.20909723782637</v>
      </c>
      <c r="BK30" s="34">
        <f t="shared" si="1"/>
        <v>139.91697376257233</v>
      </c>
      <c r="BL30" s="34">
        <f t="shared" si="2"/>
        <v>136.50325475436642</v>
      </c>
      <c r="BM30" s="34">
        <f>VLOOKUP($AX30&amp;"_"&amp;$BC$14,データシート1!$A:$BT,MATCH($BC$12&amp;"_"&amp;BM$20,データシート1!$A$1:$BT$1,0),0)</f>
        <v>58.472734676328308</v>
      </c>
      <c r="BN30" s="34">
        <f>VLOOKUP($AX30&amp;"_"&amp;$BC$14,データシート1!$A:$BT,MATCH($BC$12&amp;"_"&amp;BN$20,データシート1!$A$1:$BT$1,0),0)</f>
        <v>78.030520078038109</v>
      </c>
      <c r="BO30" s="34">
        <f>VLOOKUP($AX30&amp;"_"&amp;$BC$14,データシート1!$A:$BT,MATCH($BC$12&amp;"_"&amp;BO$20,データシート1!$A$1:$BT$1,0),0)</f>
        <v>3.4137190082058901</v>
      </c>
      <c r="BP30" s="34">
        <f>VLOOKUP($AX30&amp;"_"&amp;$BC$14,データシート1!$A:$BT,MATCH($BC$12&amp;"_"&amp;BP$20,データシート1!$A$1:$BT$1,0),0)</f>
        <v>0</v>
      </c>
      <c r="BQ30" s="34">
        <f>VLOOKUP($AX30&amp;"_"&amp;$BC$14,データシート1!$A:$BT,MATCH($BC$12&amp;"_"&amp;BQ$20,データシート1!$A$1:$BT$1,0),0)</f>
        <v>9.4655291919999982</v>
      </c>
      <c r="BR30" s="35">
        <f t="shared" si="3"/>
        <v>409.00056398396117</v>
      </c>
      <c r="BT30" s="121" t="str">
        <f t="shared" si="4"/>
        <v>南相馬市</v>
      </c>
      <c r="BU30" s="33">
        <f t="shared" si="25"/>
        <v>409.00056398396117</v>
      </c>
      <c r="BV30" s="59">
        <f t="shared" si="16"/>
        <v>0.22900208957058657</v>
      </c>
      <c r="BW30" s="59">
        <f t="shared" si="5"/>
        <v>0.17281321061998003</v>
      </c>
      <c r="BX30" s="59">
        <f t="shared" si="5"/>
        <v>2.1573182256206934E-2</v>
      </c>
      <c r="BY30" s="59">
        <f t="shared" si="5"/>
        <v>3.4615696694399595E-2</v>
      </c>
      <c r="BZ30" s="59">
        <f t="shared" si="5"/>
        <v>0.17786523151723505</v>
      </c>
      <c r="CA30" s="59">
        <f t="shared" si="5"/>
        <v>0.22789478901912111</v>
      </c>
      <c r="CB30" s="59">
        <f t="shared" si="5"/>
        <v>0.34209481864689834</v>
      </c>
      <c r="CC30" s="59">
        <f t="shared" si="5"/>
        <v>0.33374832891359862</v>
      </c>
      <c r="CD30" s="59">
        <f t="shared" si="5"/>
        <v>0.14296492431883615</v>
      </c>
      <c r="CE30" s="59">
        <f t="shared" si="5"/>
        <v>0.19078340459476248</v>
      </c>
      <c r="CF30" s="59">
        <f t="shared" si="5"/>
        <v>8.3464897332996297E-3</v>
      </c>
      <c r="CG30" s="59">
        <f t="shared" si="5"/>
        <v>0</v>
      </c>
      <c r="CH30" s="59">
        <f t="shared" si="5"/>
        <v>2.3143071246158931E-2</v>
      </c>
      <c r="CI30" s="122">
        <f t="shared" si="6"/>
        <v>1</v>
      </c>
      <c r="CK30" s="123" t="str">
        <f t="shared" si="7"/>
        <v>南相馬市</v>
      </c>
      <c r="CL30" s="124">
        <f t="shared" si="17"/>
        <v>93.661983787875499</v>
      </c>
      <c r="CM30" s="65">
        <f t="shared" si="18"/>
        <v>1</v>
      </c>
      <c r="CN30" s="66">
        <f t="shared" si="19"/>
        <v>70.680700607450902</v>
      </c>
      <c r="CO30" s="65">
        <f t="shared" si="20"/>
        <v>1</v>
      </c>
      <c r="CP30" s="66">
        <f t="shared" si="8"/>
        <v>8.8234437097174201</v>
      </c>
      <c r="CQ30" s="65">
        <f t="shared" si="21"/>
        <v>0</v>
      </c>
      <c r="CR30" s="66">
        <f t="shared" si="9"/>
        <v>14.157839470707176</v>
      </c>
      <c r="CS30" s="65">
        <f t="shared" si="22"/>
        <v>0</v>
      </c>
      <c r="CT30" s="66">
        <f t="shared" si="10"/>
        <v>72.746980003686957</v>
      </c>
      <c r="CU30" s="67">
        <f t="shared" si="23"/>
        <v>0</v>
      </c>
      <c r="CV30" s="16"/>
      <c r="CW30" s="959">
        <f t="shared" si="24"/>
        <v>200.44</v>
      </c>
      <c r="CX30" s="962">
        <f>VLOOKUP($AX30&amp;"_"&amp;$CW$14,データシート1!$A:$BT,MATCH($CW$12&amp;"_"&amp;CX$20,データシート1!$A$1:$BT$1,0),0)</f>
        <v>200.44</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652.77700000000004</v>
      </c>
      <c r="DC30" s="962">
        <f>VLOOKUP($AX30&amp;"_"&amp;$CW$14,データシート1!$A:$BT,MATCH($CW$12&amp;"_"&amp;DC$20,データシート1!$A$1:$BT$1,0),0)</f>
        <v>0</v>
      </c>
      <c r="DD30" s="961">
        <f t="shared" si="11"/>
        <v>853.2170000000001</v>
      </c>
      <c r="DE30" s="16"/>
      <c r="DF30" s="125">
        <f>VLOOKUP($AX30&amp;"_"&amp;$DF$14,データシート1!$A:$BT,MATCH($DF$12&amp;"_"&amp;DF$20,データシート1!$A$1:$BT$1,0),0)</f>
        <v>5</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1</v>
      </c>
      <c r="DK30" s="64">
        <f>VLOOKUP($AX30&amp;"_"&amp;$DF$14,データシート1!$A:$BT,MATCH($DF$12&amp;"_"&amp;DK$20,データシート1!$A$1:$BT$1,0),0)</f>
        <v>0</v>
      </c>
      <c r="DL30" s="68">
        <f t="shared" si="12"/>
        <v>6</v>
      </c>
      <c r="DM30" s="16"/>
      <c r="DN30" s="126">
        <f t="shared" si="26"/>
        <v>0.23</v>
      </c>
      <c r="DO30" s="127">
        <f t="shared" si="27"/>
        <v>0</v>
      </c>
      <c r="DP30" s="127">
        <f t="shared" si="13"/>
        <v>0</v>
      </c>
      <c r="DQ30" s="127">
        <f t="shared" si="13"/>
        <v>0</v>
      </c>
      <c r="DR30" s="127">
        <f t="shared" si="13"/>
        <v>0.77</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26208</v>
      </c>
      <c r="AY31" s="18" t="str">
        <f>IF(IFERROR(比較地域マスタ!$Z16,"")=0,"",IFERROR(比較地域マスタ!$Z16,""))</f>
        <v>向日市</v>
      </c>
      <c r="BB31" s="110" t="str">
        <f t="shared" si="0"/>
        <v>26208</v>
      </c>
      <c r="BC31" s="1031" t="str">
        <f t="shared" si="0"/>
        <v>向日市</v>
      </c>
      <c r="BD31" s="34">
        <f t="shared" si="14"/>
        <v>167.92125227763327</v>
      </c>
      <c r="BE31" s="34">
        <f t="shared" si="15"/>
        <v>14.35457153846893</v>
      </c>
      <c r="BF31" s="34">
        <f>VLOOKUP($AX31&amp;"_"&amp;$BC$14,データシート1!$A:$BT,MATCH($BC$12&amp;"_"&amp;BF$20,データシート1!$A$1:$BT$1,0),0)</f>
        <v>12.800220878764486</v>
      </c>
      <c r="BG31" s="34">
        <f>VLOOKUP($AX31&amp;"_"&amp;$BC$14,データシート1!$A:$BT,MATCH($BC$12&amp;"_"&amp;BG$20,データシート1!$A$1:$BT$1,0),0)</f>
        <v>1.554350659704443</v>
      </c>
      <c r="BH31" s="34">
        <f>VLOOKUP($AX31&amp;"_"&amp;$BC$14,データシート1!$A:$BT,MATCH($BC$12&amp;"_"&amp;BH$20,データシート1!$A$1:$BT$1,0),0)</f>
        <v>0</v>
      </c>
      <c r="BI31" s="34">
        <f>VLOOKUP($AX31&amp;"_"&amp;$BC$14,データシート1!$A:$BT,MATCH($BC$12&amp;"_"&amp;BI$20,データシート1!$A$1:$BT$1,0),0)</f>
        <v>41.960042435209239</v>
      </c>
      <c r="BJ31" s="34">
        <f>VLOOKUP($AX31&amp;"_"&amp;$BC$14,データシート1!$A:$BT,MATCH($BC$12&amp;"_"&amp;BJ$20,データシート1!$A$1:$BT$1,0),0)</f>
        <v>55.555056650842026</v>
      </c>
      <c r="BK31" s="34">
        <f t="shared" si="1"/>
        <v>46.29339685486265</v>
      </c>
      <c r="BL31" s="34">
        <f t="shared" si="2"/>
        <v>42.958558828750697</v>
      </c>
      <c r="BM31" s="34">
        <f>VLOOKUP($AX31&amp;"_"&amp;$BC$14,データシート1!$A:$BT,MATCH($BC$12&amp;"_"&amp;BM$20,データシート1!$A$1:$BT$1,0),0)</f>
        <v>27.666565642493122</v>
      </c>
      <c r="BN31" s="34">
        <f>VLOOKUP($AX31&amp;"_"&amp;$BC$14,データシート1!$A:$BT,MATCH($BC$12&amp;"_"&amp;BN$20,データシート1!$A$1:$BT$1,0),0)</f>
        <v>15.291993186257571</v>
      </c>
      <c r="BO31" s="34">
        <f>VLOOKUP($AX31&amp;"_"&amp;$BC$14,データシート1!$A:$BT,MATCH($BC$12&amp;"_"&amp;BO$20,データシート1!$A$1:$BT$1,0),0)</f>
        <v>3.3348380261119499</v>
      </c>
      <c r="BP31" s="34">
        <f>VLOOKUP($AX31&amp;"_"&amp;$BC$14,データシート1!$A:$BT,MATCH($BC$12&amp;"_"&amp;BP$20,データシート1!$A$1:$BT$1,0),0)</f>
        <v>0</v>
      </c>
      <c r="BQ31" s="34">
        <f>VLOOKUP($AX31&amp;"_"&amp;$BC$14,データシート1!$A:$BT,MATCH($BC$12&amp;"_"&amp;BQ$20,データシート1!$A$1:$BT$1,0),0)</f>
        <v>9.758184798250424</v>
      </c>
      <c r="BR31" s="35">
        <f t="shared" si="3"/>
        <v>167.92125227763327</v>
      </c>
      <c r="BT31" s="121" t="str">
        <f t="shared" si="4"/>
        <v>向日市</v>
      </c>
      <c r="BU31" s="33">
        <f t="shared" si="25"/>
        <v>167.92125227763327</v>
      </c>
      <c r="BV31" s="59">
        <f t="shared" si="16"/>
        <v>8.5483947646696576E-2</v>
      </c>
      <c r="BW31" s="59">
        <f t="shared" si="5"/>
        <v>7.6227521562316547E-2</v>
      </c>
      <c r="BX31" s="59">
        <f t="shared" si="5"/>
        <v>9.2564260843800237E-3</v>
      </c>
      <c r="BY31" s="59">
        <f t="shared" si="5"/>
        <v>0</v>
      </c>
      <c r="BZ31" s="59">
        <f t="shared" si="5"/>
        <v>0.24987928487952457</v>
      </c>
      <c r="CA31" s="59">
        <f t="shared" si="5"/>
        <v>0.33083993775242843</v>
      </c>
      <c r="CB31" s="59">
        <f t="shared" si="5"/>
        <v>0.27568515733984211</v>
      </c>
      <c r="CC31" s="59">
        <f t="shared" si="5"/>
        <v>0.25582562210603926</v>
      </c>
      <c r="CD31" s="59">
        <f t="shared" si="5"/>
        <v>0.1647591669739962</v>
      </c>
      <c r="CE31" s="59">
        <f t="shared" si="5"/>
        <v>9.1066455132043048E-2</v>
      </c>
      <c r="CF31" s="59">
        <f t="shared" si="5"/>
        <v>1.9859535233802818E-2</v>
      </c>
      <c r="CG31" s="59">
        <f t="shared" si="5"/>
        <v>0</v>
      </c>
      <c r="CH31" s="59">
        <f t="shared" si="5"/>
        <v>5.8111672381508273E-2</v>
      </c>
      <c r="CI31" s="122">
        <f t="shared" si="6"/>
        <v>1</v>
      </c>
      <c r="CK31" s="123" t="str">
        <f t="shared" si="7"/>
        <v>向日市</v>
      </c>
      <c r="CL31" s="124">
        <f t="shared" si="17"/>
        <v>14.35457153846893</v>
      </c>
      <c r="CM31" s="65">
        <f t="shared" si="18"/>
        <v>0</v>
      </c>
      <c r="CN31" s="66">
        <f t="shared" si="19"/>
        <v>12.800220878764486</v>
      </c>
      <c r="CO31" s="65">
        <f t="shared" si="20"/>
        <v>0</v>
      </c>
      <c r="CP31" s="66">
        <f t="shared" si="8"/>
        <v>1.554350659704443</v>
      </c>
      <c r="CQ31" s="65">
        <f t="shared" si="21"/>
        <v>0</v>
      </c>
      <c r="CR31" s="66">
        <f t="shared" si="9"/>
        <v>0</v>
      </c>
      <c r="CS31" s="65">
        <f t="shared" si="22"/>
        <v>0</v>
      </c>
      <c r="CT31" s="66">
        <f t="shared" si="10"/>
        <v>41.960042435209239</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0</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0</v>
      </c>
      <c r="DM31" s="16"/>
      <c r="DN31" s="126">
        <f t="shared" si="26"/>
        <v>0</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13218</v>
      </c>
      <c r="AY32" s="18" t="str">
        <f>IF(IFERROR(比較地域マスタ!$Z17,"")=0,"",IFERROR(比較地域マスタ!$Z17,""))</f>
        <v>福生市</v>
      </c>
      <c r="AZ32" s="16"/>
      <c r="BA32" s="16"/>
      <c r="BB32" s="110" t="str">
        <f t="shared" si="0"/>
        <v>13218</v>
      </c>
      <c r="BC32" s="1031" t="str">
        <f t="shared" si="0"/>
        <v>福生市</v>
      </c>
      <c r="BD32" s="34">
        <f t="shared" si="14"/>
        <v>206.10522382159942</v>
      </c>
      <c r="BE32" s="34">
        <f t="shared" si="15"/>
        <v>14.755343838071049</v>
      </c>
      <c r="BF32" s="34">
        <f>VLOOKUP($AX32&amp;"_"&amp;$BC$14,データシート1!$A:$BT,MATCH($BC$12&amp;"_"&amp;BF$20,データシート1!$A$1:$BT$1,0),0)</f>
        <v>10.030088618944115</v>
      </c>
      <c r="BG32" s="34">
        <f>VLOOKUP($AX32&amp;"_"&amp;$BC$14,データシート1!$A:$BT,MATCH($BC$12&amp;"_"&amp;BG$20,データシート1!$A$1:$BT$1,0),0)</f>
        <v>1.9998441483488973</v>
      </c>
      <c r="BH32" s="34">
        <f>VLOOKUP($AX32&amp;"_"&amp;$BC$14,データシート1!$A:$BT,MATCH($BC$12&amp;"_"&amp;BH$20,データシート1!$A$1:$BT$1,0),0)</f>
        <v>2.7254110707780375</v>
      </c>
      <c r="BI32" s="34">
        <f>VLOOKUP($AX32&amp;"_"&amp;$BC$14,データシート1!$A:$BT,MATCH($BC$12&amp;"_"&amp;BI$20,データシート1!$A$1:$BT$1,0),0)</f>
        <v>56.107010693724305</v>
      </c>
      <c r="BJ32" s="34">
        <f>VLOOKUP($AX32&amp;"_"&amp;$BC$14,データシート1!$A:$BT,MATCH($BC$12&amp;"_"&amp;BJ$20,データシート1!$A$1:$BT$1,0),0)</f>
        <v>69.539680023298871</v>
      </c>
      <c r="BK32" s="34">
        <f t="shared" si="1"/>
        <v>59.230464693013964</v>
      </c>
      <c r="BL32" s="34">
        <f t="shared" si="2"/>
        <v>55.944788611330651</v>
      </c>
      <c r="BM32" s="34">
        <f>VLOOKUP($AX32&amp;"_"&amp;$BC$14,データシート1!$A:$BT,MATCH($BC$12&amp;"_"&amp;BM$20,データシート1!$A$1:$BT$1,0),0)</f>
        <v>34.974638125283725</v>
      </c>
      <c r="BN32" s="34">
        <f>VLOOKUP($AX32&amp;"_"&amp;$BC$14,データシート1!$A:$BT,MATCH($BC$12&amp;"_"&amp;BN$20,データシート1!$A$1:$BT$1,0),0)</f>
        <v>20.970150486046922</v>
      </c>
      <c r="BO32" s="34">
        <f>VLOOKUP($AX32&amp;"_"&amp;$BC$14,データシート1!$A:$BT,MATCH($BC$12&amp;"_"&amp;BO$20,データシート1!$A$1:$BT$1,0),0)</f>
        <v>3.2856760816833099</v>
      </c>
      <c r="BP32" s="34">
        <f>VLOOKUP($AX32&amp;"_"&amp;$BC$14,データシート1!$A:$BT,MATCH($BC$12&amp;"_"&amp;BP$20,データシート1!$A$1:$BT$1,0),0)</f>
        <v>0</v>
      </c>
      <c r="BQ32" s="34">
        <f>VLOOKUP($AX32&amp;"_"&amp;$BC$14,データシート1!$A:$BT,MATCH($BC$12&amp;"_"&amp;BQ$20,データシート1!$A$1:$BT$1,0),0)</f>
        <v>6.4727245734912451</v>
      </c>
      <c r="BR32" s="35">
        <f t="shared" si="3"/>
        <v>206.10522382159942</v>
      </c>
      <c r="BS32" s="21"/>
      <c r="BT32" s="121" t="str">
        <f t="shared" si="4"/>
        <v>福生市</v>
      </c>
      <c r="BU32" s="33">
        <f t="shared" si="25"/>
        <v>206.10522382159942</v>
      </c>
      <c r="BV32" s="59">
        <f t="shared" si="16"/>
        <v>7.1591314205810622E-2</v>
      </c>
      <c r="BW32" s="59">
        <f t="shared" si="5"/>
        <v>4.8664892781300678E-2</v>
      </c>
      <c r="BX32" s="59">
        <f t="shared" si="5"/>
        <v>9.7030250435569867E-3</v>
      </c>
      <c r="BY32" s="59">
        <f t="shared" si="5"/>
        <v>1.3223396380952959E-2</v>
      </c>
      <c r="BZ32" s="59">
        <f t="shared" si="5"/>
        <v>0.27222507830412596</v>
      </c>
      <c r="CA32" s="59">
        <f t="shared" si="5"/>
        <v>0.33739892048292303</v>
      </c>
      <c r="CB32" s="59">
        <f t="shared" si="5"/>
        <v>0.28737973543204648</v>
      </c>
      <c r="CC32" s="59">
        <f t="shared" si="5"/>
        <v>0.27143799450592937</v>
      </c>
      <c r="CD32" s="59">
        <f t="shared" si="5"/>
        <v>0.16969311828581829</v>
      </c>
      <c r="CE32" s="59">
        <f t="shared" si="5"/>
        <v>0.10174487622011108</v>
      </c>
      <c r="CF32" s="59">
        <f t="shared" si="5"/>
        <v>1.5941740926117068E-2</v>
      </c>
      <c r="CG32" s="59">
        <f t="shared" si="5"/>
        <v>0</v>
      </c>
      <c r="CH32" s="59">
        <f t="shared" si="5"/>
        <v>3.1404951575094021E-2</v>
      </c>
      <c r="CI32" s="122">
        <f t="shared" si="6"/>
        <v>1</v>
      </c>
      <c r="CJ32" s="16"/>
      <c r="CK32" s="123" t="str">
        <f t="shared" si="7"/>
        <v>福生市</v>
      </c>
      <c r="CL32" s="124">
        <f t="shared" si="17"/>
        <v>14.755343838071049</v>
      </c>
      <c r="CM32" s="65">
        <f t="shared" si="18"/>
        <v>0.35532889355463587</v>
      </c>
      <c r="CN32" s="66">
        <f t="shared" si="19"/>
        <v>10.030088618944115</v>
      </c>
      <c r="CO32" s="65">
        <f t="shared" si="20"/>
        <v>0.52272718608860513</v>
      </c>
      <c r="CP32" s="66">
        <f t="shared" si="8"/>
        <v>1.9998441483488973</v>
      </c>
      <c r="CQ32" s="65">
        <f t="shared" si="21"/>
        <v>0</v>
      </c>
      <c r="CR32" s="66">
        <f t="shared" si="9"/>
        <v>2.7254110707780375</v>
      </c>
      <c r="CS32" s="65">
        <f t="shared" si="22"/>
        <v>0</v>
      </c>
      <c r="CT32" s="66">
        <f t="shared" si="10"/>
        <v>56.107010693724305</v>
      </c>
      <c r="CU32" s="67">
        <f t="shared" si="23"/>
        <v>7.7530418145883448E-2</v>
      </c>
      <c r="CV32" s="16"/>
      <c r="CW32" s="959">
        <f t="shared" si="24"/>
        <v>5.2430000000000003</v>
      </c>
      <c r="CX32" s="962">
        <f>VLOOKUP($AX32&amp;"_"&amp;$CW$14,データシート1!$A:$BT,MATCH($CW$12&amp;"_"&amp;CX$20,データシート1!$A$1:$BT$1,0),0)</f>
        <v>5.2430000000000003</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4.3499999999999996</v>
      </c>
      <c r="DB32" s="962">
        <f>VLOOKUP($AX32&amp;"_"&amp;$CW$14,データシート1!$A:$BT,MATCH($CW$12&amp;"_"&amp;DB$20,データシート1!$A$1:$BT$1,0),0)</f>
        <v>0</v>
      </c>
      <c r="DC32" s="962">
        <f>VLOOKUP($AX32&amp;"_"&amp;$CW$14,データシート1!$A:$BT,MATCH($CW$12&amp;"_"&amp;DC$20,データシート1!$A$1:$BT$1,0),0)</f>
        <v>0</v>
      </c>
      <c r="DD32" s="961">
        <f t="shared" si="11"/>
        <v>9.593</v>
      </c>
      <c r="DE32" s="16"/>
      <c r="DF32" s="125">
        <f>VLOOKUP($AX32&amp;"_"&amp;$DF$14,データシート1!$A:$BT,MATCH($DF$12&amp;"_"&amp;DF$20,データシート1!$A$1:$BT$1,0),0)</f>
        <v>1</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2</v>
      </c>
      <c r="DJ32" s="64">
        <f>VLOOKUP($AX32&amp;"_"&amp;$DF$14,データシート1!$A:$BT,MATCH($DF$12&amp;"_"&amp;DJ$20,データシート1!$A$1:$BT$1,0),0)</f>
        <v>0</v>
      </c>
      <c r="DK32" s="64">
        <f>VLOOKUP($AX32&amp;"_"&amp;$DF$14,データシート1!$A:$BT,MATCH($DF$12&amp;"_"&amp;DK$20,データシート1!$A$1:$BT$1,0),0)</f>
        <v>0</v>
      </c>
      <c r="DL32" s="68">
        <f t="shared" si="12"/>
        <v>3</v>
      </c>
      <c r="DM32" s="16"/>
      <c r="DN32" s="126">
        <f t="shared" si="26"/>
        <v>0.55000000000000004</v>
      </c>
      <c r="DO32" s="127">
        <f t="shared" si="27"/>
        <v>0</v>
      </c>
      <c r="DP32" s="127">
        <f t="shared" si="13"/>
        <v>0</v>
      </c>
      <c r="DQ32" s="127">
        <f t="shared" si="13"/>
        <v>0.45</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27225</v>
      </c>
      <c r="AY33" s="18" t="str">
        <f>IF(IFERROR(比較地域マスタ!$Z18,"")=0,"",IFERROR(比較地域マスタ!$Z18,""))</f>
        <v>高石市</v>
      </c>
      <c r="BB33" s="110" t="str">
        <f t="shared" si="0"/>
        <v>27225</v>
      </c>
      <c r="BC33" s="1031" t="str">
        <f t="shared" si="0"/>
        <v>高石市</v>
      </c>
      <c r="BD33" s="34">
        <f t="shared" si="14"/>
        <v>421.09678996598257</v>
      </c>
      <c r="BE33" s="34">
        <f t="shared" si="15"/>
        <v>201.32028671988593</v>
      </c>
      <c r="BF33" s="34">
        <f>VLOOKUP($AX33&amp;"_"&amp;$BC$14,データシート1!$A:$BT,MATCH($BC$12&amp;"_"&amp;BF$20,データシート1!$A$1:$BT$1,0),0)</f>
        <v>199.2773554663259</v>
      </c>
      <c r="BG33" s="34">
        <f>VLOOKUP($AX33&amp;"_"&amp;$BC$14,データシート1!$A:$BT,MATCH($BC$12&amp;"_"&amp;BG$20,データシート1!$A$1:$BT$1,0),0)</f>
        <v>2.0429312535600386</v>
      </c>
      <c r="BH33" s="34">
        <f>VLOOKUP($AX33&amp;"_"&amp;$BC$14,データシート1!$A:$BT,MATCH($BC$12&amp;"_"&amp;BH$20,データシート1!$A$1:$BT$1,0),0)</f>
        <v>0</v>
      </c>
      <c r="BI33" s="34">
        <f>VLOOKUP($AX33&amp;"_"&amp;$BC$14,データシート1!$A:$BT,MATCH($BC$12&amp;"_"&amp;BI$20,データシート1!$A$1:$BT$1,0),0)</f>
        <v>44.225422139146218</v>
      </c>
      <c r="BJ33" s="34">
        <f>VLOOKUP($AX33&amp;"_"&amp;$BC$14,データシート1!$A:$BT,MATCH($BC$12&amp;"_"&amp;BJ$20,データシート1!$A$1:$BT$1,0),0)</f>
        <v>50.827840292620351</v>
      </c>
      <c r="BK33" s="34">
        <f t="shared" si="1"/>
        <v>118.51814768222491</v>
      </c>
      <c r="BL33" s="34">
        <f t="shared" si="2"/>
        <v>54.799169002421692</v>
      </c>
      <c r="BM33" s="34">
        <f>VLOOKUP($AX33&amp;"_"&amp;$BC$14,データシート1!$A:$BT,MATCH($BC$12&amp;"_"&amp;BM$20,データシート1!$A$1:$BT$1,0),0)</f>
        <v>29.256754373172871</v>
      </c>
      <c r="BN33" s="34">
        <f>VLOOKUP($AX33&amp;"_"&amp;$BC$14,データシート1!$A:$BT,MATCH($BC$12&amp;"_"&amp;BN$20,データシート1!$A$1:$BT$1,0),0)</f>
        <v>25.542414629248821</v>
      </c>
      <c r="BO33" s="34">
        <f>VLOOKUP($AX33&amp;"_"&amp;$BC$14,データシート1!$A:$BT,MATCH($BC$12&amp;"_"&amp;BO$20,データシート1!$A$1:$BT$1,0),0)</f>
        <v>3.3412606079256699</v>
      </c>
      <c r="BP33" s="34">
        <f>VLOOKUP($AX33&amp;"_"&amp;$BC$14,データシート1!$A:$BT,MATCH($BC$12&amp;"_"&amp;BP$20,データシート1!$A$1:$BT$1,0),0)</f>
        <v>60.377718071877538</v>
      </c>
      <c r="BQ33" s="34">
        <f>VLOOKUP($AX33&amp;"_"&amp;$BC$14,データシート1!$A:$BT,MATCH($BC$12&amp;"_"&amp;BQ$20,データシート1!$A$1:$BT$1,0),0)</f>
        <v>6.2050931321051461</v>
      </c>
      <c r="BR33" s="35">
        <f t="shared" si="3"/>
        <v>421.09678996598257</v>
      </c>
      <c r="BT33" s="121" t="str">
        <f t="shared" si="4"/>
        <v>高石市</v>
      </c>
      <c r="BU33" s="33">
        <f t="shared" si="25"/>
        <v>421.09678996598257</v>
      </c>
      <c r="BV33" s="59">
        <f t="shared" si="16"/>
        <v>0.47808554117961616</v>
      </c>
      <c r="BW33" s="59">
        <f t="shared" si="5"/>
        <v>0.47323408825420898</v>
      </c>
      <c r="BX33" s="59">
        <f t="shared" si="5"/>
        <v>4.8514529254071789E-3</v>
      </c>
      <c r="BY33" s="59">
        <f t="shared" si="5"/>
        <v>0</v>
      </c>
      <c r="BZ33" s="59">
        <f t="shared" si="5"/>
        <v>0.10502436302760436</v>
      </c>
      <c r="CA33" s="59">
        <f t="shared" si="5"/>
        <v>0.1207034617782918</v>
      </c>
      <c r="CB33" s="59">
        <f t="shared" si="5"/>
        <v>0.28145108323385498</v>
      </c>
      <c r="CC33" s="59">
        <f t="shared" si="5"/>
        <v>0.13013437838566408</v>
      </c>
      <c r="CD33" s="59">
        <f t="shared" si="5"/>
        <v>6.9477505101704334E-2</v>
      </c>
      <c r="CE33" s="59">
        <f t="shared" si="5"/>
        <v>6.0656873283959759E-2</v>
      </c>
      <c r="CF33" s="59">
        <f t="shared" si="5"/>
        <v>7.9346617868912908E-3</v>
      </c>
      <c r="CG33" s="59">
        <f t="shared" si="5"/>
        <v>0.14338204306129959</v>
      </c>
      <c r="CH33" s="59">
        <f t="shared" si="5"/>
        <v>1.4735550780632671E-2</v>
      </c>
      <c r="CI33" s="122">
        <f t="shared" si="6"/>
        <v>1</v>
      </c>
      <c r="CK33" s="123" t="str">
        <f t="shared" si="7"/>
        <v>高石市</v>
      </c>
      <c r="CL33" s="124">
        <f t="shared" si="17"/>
        <v>201.32028671988593</v>
      </c>
      <c r="CM33" s="65">
        <f t="shared" si="18"/>
        <v>1</v>
      </c>
      <c r="CN33" s="66">
        <f t="shared" si="19"/>
        <v>199.2773554663259</v>
      </c>
      <c r="CO33" s="65">
        <f t="shared" si="20"/>
        <v>1</v>
      </c>
      <c r="CP33" s="66">
        <f t="shared" si="8"/>
        <v>2.0429312535600386</v>
      </c>
      <c r="CQ33" s="65">
        <f t="shared" si="21"/>
        <v>0</v>
      </c>
      <c r="CR33" s="66">
        <f t="shared" si="9"/>
        <v>0</v>
      </c>
      <c r="CS33" s="65">
        <f t="shared" si="22"/>
        <v>0</v>
      </c>
      <c r="CT33" s="66">
        <f t="shared" si="10"/>
        <v>44.225422139146218</v>
      </c>
      <c r="CU33" s="67">
        <f t="shared" si="23"/>
        <v>0</v>
      </c>
      <c r="CV33" s="16"/>
      <c r="CW33" s="959">
        <f t="shared" si="24"/>
        <v>1700.1489999999999</v>
      </c>
      <c r="CX33" s="962">
        <f>VLOOKUP($AX33&amp;"_"&amp;$CW$14,データシート1!$A:$BT,MATCH($CW$12&amp;"_"&amp;CX$20,データシート1!$A$1:$BT$1,0),0)</f>
        <v>1700.1489999999999</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92.539000000000001</v>
      </c>
      <c r="DC33" s="962">
        <f>VLOOKUP($AX33&amp;"_"&amp;$CW$14,データシート1!$A:$BT,MATCH($CW$12&amp;"_"&amp;DC$20,データシート1!$A$1:$BT$1,0),0)</f>
        <v>0</v>
      </c>
      <c r="DD33" s="961">
        <f t="shared" si="11"/>
        <v>1792.6879999999999</v>
      </c>
      <c r="DE33" s="16"/>
      <c r="DF33" s="125">
        <f>VLOOKUP($AX33&amp;"_"&amp;$DF$14,データシート1!$A:$BT,MATCH($DF$12&amp;"_"&amp;DF$20,データシート1!$A$1:$BT$1,0),0)</f>
        <v>7</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2</v>
      </c>
      <c r="DK33" s="64">
        <f>VLOOKUP($AX33&amp;"_"&amp;$DF$14,データシート1!$A:$BT,MATCH($DF$12&amp;"_"&amp;DK$20,データシート1!$A$1:$BT$1,0),0)</f>
        <v>0</v>
      </c>
      <c r="DL33" s="68">
        <f t="shared" si="12"/>
        <v>9</v>
      </c>
      <c r="DM33" s="16"/>
      <c r="DN33" s="126">
        <f t="shared" si="26"/>
        <v>0.95</v>
      </c>
      <c r="DO33" s="127">
        <f t="shared" si="27"/>
        <v>0</v>
      </c>
      <c r="DP33" s="127">
        <f t="shared" si="13"/>
        <v>0</v>
      </c>
      <c r="DQ33" s="127">
        <f t="shared" si="13"/>
        <v>0</v>
      </c>
      <c r="DR33" s="127">
        <f t="shared" si="13"/>
        <v>0.05</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21216</v>
      </c>
      <c r="AY34" s="18" t="str">
        <f>IF(IFERROR(比較地域マスタ!$Z19,"")=0,"",IFERROR(比較地域マスタ!$Z19,""))</f>
        <v>瑞穂市</v>
      </c>
      <c r="BB34" s="110" t="str">
        <f t="shared" si="0"/>
        <v>21216</v>
      </c>
      <c r="BC34" s="1031" t="str">
        <f t="shared" si="0"/>
        <v>瑞穂市</v>
      </c>
      <c r="BD34" s="34">
        <f t="shared" si="14"/>
        <v>285.88322537414052</v>
      </c>
      <c r="BE34" s="34">
        <f t="shared" si="15"/>
        <v>73.66556235620746</v>
      </c>
      <c r="BF34" s="34">
        <f>VLOOKUP($AX34&amp;"_"&amp;$BC$14,データシート1!$A:$BT,MATCH($BC$12&amp;"_"&amp;BF$20,データシート1!$A$1:$BT$1,0),0)</f>
        <v>68.091510378862466</v>
      </c>
      <c r="BG34" s="34">
        <f>VLOOKUP($AX34&amp;"_"&amp;$BC$14,データシート1!$A:$BT,MATCH($BC$12&amp;"_"&amp;BG$20,データシート1!$A$1:$BT$1,0),0)</f>
        <v>2.8063161426978547</v>
      </c>
      <c r="BH34" s="34">
        <f>VLOOKUP($AX34&amp;"_"&amp;$BC$14,データシート1!$A:$BT,MATCH($BC$12&amp;"_"&amp;BH$20,データシート1!$A$1:$BT$1,0),0)</f>
        <v>2.767735834647135</v>
      </c>
      <c r="BI34" s="34">
        <f>VLOOKUP($AX34&amp;"_"&amp;$BC$14,データシート1!$A:$BT,MATCH($BC$12&amp;"_"&amp;BI$20,データシート1!$A$1:$BT$1,0),0)</f>
        <v>53.163705300521684</v>
      </c>
      <c r="BJ34" s="34">
        <f>VLOOKUP($AX34&amp;"_"&amp;$BC$14,データシート1!$A:$BT,MATCH($BC$12&amp;"_"&amp;BJ$20,データシート1!$A$1:$BT$1,0),0)</f>
        <v>69.590295314026989</v>
      </c>
      <c r="BK34" s="34">
        <f t="shared" si="1"/>
        <v>83.111253634636597</v>
      </c>
      <c r="BL34" s="34">
        <f t="shared" si="2"/>
        <v>79.869718206145748</v>
      </c>
      <c r="BM34" s="34">
        <f>VLOOKUP($AX34&amp;"_"&amp;$BC$14,データシート1!$A:$BT,MATCH($BC$12&amp;"_"&amp;BM$20,データシート1!$A$1:$BT$1,0),0)</f>
        <v>48.802484403861293</v>
      </c>
      <c r="BN34" s="34">
        <f>VLOOKUP($AX34&amp;"_"&amp;$BC$14,データシート1!$A:$BT,MATCH($BC$12&amp;"_"&amp;BN$20,データシート1!$A$1:$BT$1,0),0)</f>
        <v>31.067233802284452</v>
      </c>
      <c r="BO34" s="34">
        <f>VLOOKUP($AX34&amp;"_"&amp;$BC$14,データシート1!$A:$BT,MATCH($BC$12&amp;"_"&amp;BO$20,データシート1!$A$1:$BT$1,0),0)</f>
        <v>3.2415354284908502</v>
      </c>
      <c r="BP34" s="34">
        <f>VLOOKUP($AX34&amp;"_"&amp;$BC$14,データシート1!$A:$BT,MATCH($BC$12&amp;"_"&amp;BP$20,データシート1!$A$1:$BT$1,0),0)</f>
        <v>0</v>
      </c>
      <c r="BQ34" s="34">
        <f>VLOOKUP($AX34&amp;"_"&amp;$BC$14,データシート1!$A:$BT,MATCH($BC$12&amp;"_"&amp;BQ$20,データシート1!$A$1:$BT$1,0),0)</f>
        <v>6.3524087687478286</v>
      </c>
      <c r="BR34" s="35">
        <f t="shared" si="3"/>
        <v>285.88322537414052</v>
      </c>
      <c r="BT34" s="121" t="str">
        <f t="shared" si="4"/>
        <v>瑞穂市</v>
      </c>
      <c r="BU34" s="33">
        <f t="shared" si="25"/>
        <v>285.88322537414052</v>
      </c>
      <c r="BV34" s="59">
        <f t="shared" si="16"/>
        <v>0.25767710665709753</v>
      </c>
      <c r="BW34" s="59">
        <f t="shared" si="5"/>
        <v>0.23817945348052472</v>
      </c>
      <c r="BX34" s="59">
        <f t="shared" si="5"/>
        <v>9.8163022297834308E-3</v>
      </c>
      <c r="BY34" s="59">
        <f t="shared" si="5"/>
        <v>9.6813509467893726E-3</v>
      </c>
      <c r="BZ34" s="59">
        <f t="shared" si="5"/>
        <v>0.18596301070461685</v>
      </c>
      <c r="CA34" s="59">
        <f t="shared" si="5"/>
        <v>0.2434221008348878</v>
      </c>
      <c r="CB34" s="59">
        <f t="shared" si="5"/>
        <v>0.2907174897228314</v>
      </c>
      <c r="CC34" s="59">
        <f t="shared" si="5"/>
        <v>0.27937882015154547</v>
      </c>
      <c r="CD34" s="59">
        <f t="shared" si="5"/>
        <v>0.17070775782661821</v>
      </c>
      <c r="CE34" s="59">
        <f t="shared" si="5"/>
        <v>0.10867106232492726</v>
      </c>
      <c r="CF34" s="59">
        <f t="shared" si="5"/>
        <v>1.1338669571285948E-2</v>
      </c>
      <c r="CG34" s="59">
        <f t="shared" si="5"/>
        <v>0</v>
      </c>
      <c r="CH34" s="59">
        <f t="shared" si="5"/>
        <v>2.2220292080566521E-2</v>
      </c>
      <c r="CI34" s="122">
        <f t="shared" si="6"/>
        <v>1</v>
      </c>
      <c r="CK34" s="123" t="str">
        <f t="shared" si="7"/>
        <v>瑞穂市</v>
      </c>
      <c r="CL34" s="124">
        <f t="shared" si="17"/>
        <v>73.66556235620746</v>
      </c>
      <c r="CM34" s="65">
        <f t="shared" si="18"/>
        <v>1</v>
      </c>
      <c r="CN34" s="66">
        <f t="shared" si="19"/>
        <v>68.091510378862466</v>
      </c>
      <c r="CO34" s="65">
        <f t="shared" si="20"/>
        <v>1</v>
      </c>
      <c r="CP34" s="66">
        <f t="shared" si="8"/>
        <v>2.8063161426978547</v>
      </c>
      <c r="CQ34" s="65">
        <f t="shared" si="21"/>
        <v>0</v>
      </c>
      <c r="CR34" s="66">
        <f t="shared" si="9"/>
        <v>2.767735834647135</v>
      </c>
      <c r="CS34" s="65">
        <f t="shared" si="22"/>
        <v>0</v>
      </c>
      <c r="CT34" s="66">
        <f t="shared" si="10"/>
        <v>53.163705300521684</v>
      </c>
      <c r="CU34" s="67">
        <f t="shared" si="23"/>
        <v>7.723314198643165E-2</v>
      </c>
      <c r="CV34" s="16"/>
      <c r="CW34" s="959">
        <f t="shared" si="24"/>
        <v>84.114999999999995</v>
      </c>
      <c r="CX34" s="962">
        <f>VLOOKUP($AX34&amp;"_"&amp;$CW$14,データシート1!$A:$BT,MATCH($CW$12&amp;"_"&amp;CX$20,データシート1!$A$1:$BT$1,0),0)</f>
        <v>84.114999999999995</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4.1059999999999999</v>
      </c>
      <c r="DB34" s="962">
        <f>VLOOKUP($AX34&amp;"_"&amp;$CW$14,データシート1!$A:$BT,MATCH($CW$12&amp;"_"&amp;DB$20,データシート1!$A$1:$BT$1,0),0)</f>
        <v>0</v>
      </c>
      <c r="DC34" s="962">
        <f>VLOOKUP($AX34&amp;"_"&amp;$CW$14,データシート1!$A:$BT,MATCH($CW$12&amp;"_"&amp;DC$20,データシート1!$A$1:$BT$1,0),0)</f>
        <v>0</v>
      </c>
      <c r="DD34" s="961">
        <f t="shared" si="11"/>
        <v>88.220999999999989</v>
      </c>
      <c r="DE34" s="16"/>
      <c r="DF34" s="125">
        <f>VLOOKUP($AX34&amp;"_"&amp;$DF$14,データシート1!$A:$BT,MATCH($DF$12&amp;"_"&amp;DF$20,データシート1!$A$1:$BT$1,0),0)</f>
        <v>10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1</v>
      </c>
      <c r="DJ34" s="64">
        <f>VLOOKUP($AX34&amp;"_"&amp;$DF$14,データシート1!$A:$BT,MATCH($DF$12&amp;"_"&amp;DJ$20,データシート1!$A$1:$BT$1,0),0)</f>
        <v>0</v>
      </c>
      <c r="DK34" s="64">
        <f>VLOOKUP($AX34&amp;"_"&amp;$DF$14,データシート1!$A:$BT,MATCH($DF$12&amp;"_"&amp;DK$20,データシート1!$A$1:$BT$1,0),0)</f>
        <v>0</v>
      </c>
      <c r="DL34" s="68">
        <f t="shared" si="12"/>
        <v>11</v>
      </c>
      <c r="DM34" s="16"/>
      <c r="DN34" s="126">
        <f t="shared" si="26"/>
        <v>0.95</v>
      </c>
      <c r="DO34" s="127">
        <f t="shared" si="27"/>
        <v>0</v>
      </c>
      <c r="DP34" s="127">
        <f t="shared" si="13"/>
        <v>0</v>
      </c>
      <c r="DQ34" s="127">
        <f t="shared" si="13"/>
        <v>0.05</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47214</v>
      </c>
      <c r="AY35" s="18" t="str">
        <f>IF(IFERROR(比較地域マスタ!$Z20,"")=0,"",IFERROR(比較地域マスタ!$Z20,""))</f>
        <v>宮古島市</v>
      </c>
      <c r="BB35" s="110" t="str">
        <f t="shared" si="0"/>
        <v>47214</v>
      </c>
      <c r="BC35" s="1031" t="str">
        <f t="shared" si="0"/>
        <v>宮古島市</v>
      </c>
      <c r="BD35" s="34">
        <f t="shared" si="14"/>
        <v>412.35929581934255</v>
      </c>
      <c r="BE35" s="34">
        <f t="shared" si="15"/>
        <v>56.02203804424947</v>
      </c>
      <c r="BF35" s="34">
        <f>VLOOKUP($AX35&amp;"_"&amp;$BC$14,データシート1!$A:$BT,MATCH($BC$12&amp;"_"&amp;BF$20,データシート1!$A$1:$BT$1,0),0)</f>
        <v>23.098949878663362</v>
      </c>
      <c r="BG35" s="34">
        <f>VLOOKUP($AX35&amp;"_"&amp;$BC$14,データシート1!$A:$BT,MATCH($BC$12&amp;"_"&amp;BG$20,データシート1!$A$1:$BT$1,0),0)</f>
        <v>5.2832538723972382</v>
      </c>
      <c r="BH35" s="34">
        <f>VLOOKUP($AX35&amp;"_"&amp;$BC$14,データシート1!$A:$BT,MATCH($BC$12&amp;"_"&amp;BH$20,データシート1!$A$1:$BT$1,0),0)</f>
        <v>27.639834293188873</v>
      </c>
      <c r="BI35" s="34">
        <f>VLOOKUP($AX35&amp;"_"&amp;$BC$14,データシート1!$A:$BT,MATCH($BC$12&amp;"_"&amp;BI$20,データシート1!$A$1:$BT$1,0),0)</f>
        <v>113.5700666255597</v>
      </c>
      <c r="BJ35" s="34">
        <f>VLOOKUP($AX35&amp;"_"&amp;$BC$14,データシート1!$A:$BT,MATCH($BC$12&amp;"_"&amp;BJ$20,データシート1!$A$1:$BT$1,0),0)</f>
        <v>95.323011198232948</v>
      </c>
      <c r="BK35" s="34">
        <f t="shared" si="1"/>
        <v>139.47954654950047</v>
      </c>
      <c r="BL35" s="34">
        <f t="shared" si="2"/>
        <v>123.76877151952858</v>
      </c>
      <c r="BM35" s="34">
        <f>VLOOKUP($AX35&amp;"_"&amp;$BC$14,データシート1!$A:$BT,MATCH($BC$12&amp;"_"&amp;BM$20,データシート1!$A$1:$BT$1,0),0)</f>
        <v>47.109001362470721</v>
      </c>
      <c r="BN35" s="34">
        <f>VLOOKUP($AX35&amp;"_"&amp;$BC$14,データシート1!$A:$BT,MATCH($BC$12&amp;"_"&amp;BN$20,データシート1!$A$1:$BT$1,0),0)</f>
        <v>76.659770157057864</v>
      </c>
      <c r="BO35" s="34">
        <f>VLOOKUP($AX35&amp;"_"&amp;$BC$14,データシート1!$A:$BT,MATCH($BC$12&amp;"_"&amp;BO$20,データシート1!$A$1:$BT$1,0),0)</f>
        <v>3.2384992989061798</v>
      </c>
      <c r="BP35" s="34">
        <f>VLOOKUP($AX35&amp;"_"&amp;$BC$14,データシート1!$A:$BT,MATCH($BC$12&amp;"_"&amp;BP$20,データシート1!$A$1:$BT$1,0),0)</f>
        <v>12.472275731065713</v>
      </c>
      <c r="BQ35" s="34">
        <f>VLOOKUP($AX35&amp;"_"&amp;$BC$14,データシート1!$A:$BT,MATCH($BC$12&amp;"_"&amp;BQ$20,データシート1!$A$1:$BT$1,0),0)</f>
        <v>7.9646334017999987</v>
      </c>
      <c r="BR35" s="35">
        <f t="shared" si="3"/>
        <v>412.35929581934255</v>
      </c>
      <c r="BT35" s="121" t="str">
        <f t="shared" si="4"/>
        <v>宮古島市</v>
      </c>
      <c r="BU35" s="33">
        <f t="shared" si="25"/>
        <v>412.35929581934255</v>
      </c>
      <c r="BV35" s="59">
        <f t="shared" si="16"/>
        <v>0.13585734240072306</v>
      </c>
      <c r="BW35" s="59">
        <f t="shared" si="5"/>
        <v>5.6016561558935175E-2</v>
      </c>
      <c r="BX35" s="59">
        <f t="shared" si="5"/>
        <v>1.2812258450242062E-2</v>
      </c>
      <c r="BY35" s="59">
        <f t="shared" si="5"/>
        <v>6.7028522391545831E-2</v>
      </c>
      <c r="BZ35" s="59">
        <f t="shared" si="5"/>
        <v>0.27541531809025965</v>
      </c>
      <c r="CA35" s="59">
        <f t="shared" si="5"/>
        <v>0.23116493835510529</v>
      </c>
      <c r="CB35" s="59">
        <f t="shared" si="5"/>
        <v>0.33824761067253212</v>
      </c>
      <c r="CC35" s="59">
        <f t="shared" si="5"/>
        <v>0.30014788747178511</v>
      </c>
      <c r="CD35" s="59">
        <f t="shared" si="5"/>
        <v>0.11424260793943518</v>
      </c>
      <c r="CE35" s="59">
        <f t="shared" si="5"/>
        <v>0.18590527953234995</v>
      </c>
      <c r="CF35" s="59">
        <f t="shared" si="5"/>
        <v>7.8535862577595161E-3</v>
      </c>
      <c r="CG35" s="59">
        <f t="shared" si="5"/>
        <v>3.0246136942987462E-2</v>
      </c>
      <c r="CH35" s="59">
        <f t="shared" si="5"/>
        <v>1.9314790481380004E-2</v>
      </c>
      <c r="CI35" s="122">
        <f t="shared" si="6"/>
        <v>1</v>
      </c>
      <c r="CK35" s="123" t="str">
        <f t="shared" si="7"/>
        <v>宮古島市</v>
      </c>
      <c r="CL35" s="124">
        <f t="shared" si="17"/>
        <v>56.02203804424947</v>
      </c>
      <c r="CM35" s="65">
        <f t="shared" si="18"/>
        <v>0</v>
      </c>
      <c r="CN35" s="66">
        <f t="shared" si="19"/>
        <v>23.098949878663362</v>
      </c>
      <c r="CO35" s="65">
        <f t="shared" si="20"/>
        <v>0</v>
      </c>
      <c r="CP35" s="66">
        <f t="shared" si="8"/>
        <v>5.2832538723972382</v>
      </c>
      <c r="CQ35" s="65">
        <f t="shared" si="21"/>
        <v>0</v>
      </c>
      <c r="CR35" s="66">
        <f t="shared" si="9"/>
        <v>27.639834293188873</v>
      </c>
      <c r="CS35" s="65">
        <f t="shared" si="22"/>
        <v>0</v>
      </c>
      <c r="CT35" s="66">
        <f t="shared" si="10"/>
        <v>113.5700666255597</v>
      </c>
      <c r="CU35" s="67">
        <f t="shared" si="23"/>
        <v>4.5064691358102628E-2</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5.1180000000000003</v>
      </c>
      <c r="DB35" s="962">
        <f>VLOOKUP($AX35&amp;"_"&amp;$CW$14,データシート1!$A:$BT,MATCH($CW$12&amp;"_"&amp;DB$20,データシート1!$A$1:$BT$1,0),0)</f>
        <v>8.1690000000000005</v>
      </c>
      <c r="DC35" s="962">
        <f>VLOOKUP($AX35&amp;"_"&amp;$CW$14,データシート1!$A:$BT,MATCH($CW$12&amp;"_"&amp;DC$20,データシート1!$A$1:$BT$1,0),0)</f>
        <v>0</v>
      </c>
      <c r="DD35" s="961">
        <f t="shared" si="11"/>
        <v>13.287000000000001</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1</v>
      </c>
      <c r="DJ35" s="64">
        <f>VLOOKUP($AX35&amp;"_"&amp;$DF$14,データシート1!$A:$BT,MATCH($DF$12&amp;"_"&amp;DJ$20,データシート1!$A$1:$BT$1,0),0)</f>
        <v>1</v>
      </c>
      <c r="DK35" s="64">
        <f>VLOOKUP($AX35&amp;"_"&amp;$DF$14,データシート1!$A:$BT,MATCH($DF$12&amp;"_"&amp;DK$20,データシート1!$A$1:$BT$1,0),0)</f>
        <v>0</v>
      </c>
      <c r="DL35" s="68">
        <f t="shared" si="12"/>
        <v>2</v>
      </c>
      <c r="DM35" s="16"/>
      <c r="DN35" s="126">
        <f t="shared" si="26"/>
        <v>0</v>
      </c>
      <c r="DO35" s="127">
        <f t="shared" si="27"/>
        <v>0</v>
      </c>
      <c r="DP35" s="127">
        <f t="shared" si="13"/>
        <v>0</v>
      </c>
      <c r="DQ35" s="127">
        <f t="shared" si="13"/>
        <v>0.39</v>
      </c>
      <c r="DR35" s="127">
        <f t="shared" si="13"/>
        <v>0.61</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40204</v>
      </c>
      <c r="AY36" s="18" t="str">
        <f>IF(IFERROR(比較地域マスタ!$Z21,"")=0,"",IFERROR(比較地域マスタ!$Z21,""))</f>
        <v>直方市</v>
      </c>
      <c r="BB36" s="110" t="str">
        <f t="shared" si="0"/>
        <v>40204</v>
      </c>
      <c r="BC36" s="1031" t="str">
        <f t="shared" si="0"/>
        <v>直方市</v>
      </c>
      <c r="BD36" s="34">
        <f t="shared" si="14"/>
        <v>493.62973218108141</v>
      </c>
      <c r="BE36" s="34">
        <f t="shared" si="15"/>
        <v>293.51893547528357</v>
      </c>
      <c r="BF36" s="34">
        <f>VLOOKUP($AX36&amp;"_"&amp;$BC$14,データシート1!$A:$BT,MATCH($BC$12&amp;"_"&amp;BF$20,データシート1!$A$1:$BT$1,0),0)</f>
        <v>288.62857868568824</v>
      </c>
      <c r="BG36" s="34">
        <f>VLOOKUP($AX36&amp;"_"&amp;$BC$14,データシート1!$A:$BT,MATCH($BC$12&amp;"_"&amp;BG$20,データシート1!$A$1:$BT$1,0),0)</f>
        <v>2.9067464317550402</v>
      </c>
      <c r="BH36" s="34">
        <f>VLOOKUP($AX36&amp;"_"&amp;$BC$14,データシート1!$A:$BT,MATCH($BC$12&amp;"_"&amp;BH$20,データシート1!$A$1:$BT$1,0),0)</f>
        <v>1.9836103578403115</v>
      </c>
      <c r="BI36" s="34">
        <f>VLOOKUP($AX36&amp;"_"&amp;$BC$14,データシート1!$A:$BT,MATCH($BC$12&amp;"_"&amp;BI$20,データシート1!$A$1:$BT$1,0),0)</f>
        <v>59.513064439617509</v>
      </c>
      <c r="BJ36" s="34">
        <f>VLOOKUP($AX36&amp;"_"&amp;$BC$14,データシート1!$A:$BT,MATCH($BC$12&amp;"_"&amp;BJ$20,データシート1!$A$1:$BT$1,0),0)</f>
        <v>49.584695109478425</v>
      </c>
      <c r="BK36" s="34">
        <f t="shared" si="1"/>
        <v>91.01303715670187</v>
      </c>
      <c r="BL36" s="34">
        <f t="shared" si="2"/>
        <v>87.746803981781895</v>
      </c>
      <c r="BM36" s="34">
        <f>VLOOKUP($AX36&amp;"_"&amp;$BC$14,データシート1!$A:$BT,MATCH($BC$12&amp;"_"&amp;BM$20,データシート1!$A$1:$BT$1,0),0)</f>
        <v>49.793294305284832</v>
      </c>
      <c r="BN36" s="34">
        <f>VLOOKUP($AX36&amp;"_"&amp;$BC$14,データシート1!$A:$BT,MATCH($BC$12&amp;"_"&amp;BN$20,データシート1!$A$1:$BT$1,0),0)</f>
        <v>37.953509676497063</v>
      </c>
      <c r="BO36" s="34">
        <f>VLOOKUP($AX36&amp;"_"&amp;$BC$14,データシート1!$A:$BT,MATCH($BC$12&amp;"_"&amp;BO$20,データシート1!$A$1:$BT$1,0),0)</f>
        <v>3.2662331749199698</v>
      </c>
      <c r="BP36" s="34">
        <f>VLOOKUP($AX36&amp;"_"&amp;$BC$14,データシート1!$A:$BT,MATCH($BC$12&amp;"_"&amp;BP$20,データシート1!$A$1:$BT$1,0),0)</f>
        <v>0</v>
      </c>
      <c r="BQ36" s="34">
        <f>VLOOKUP($AX36&amp;"_"&amp;$BC$14,データシート1!$A:$BT,MATCH($BC$12&amp;"_"&amp;BQ$20,データシート1!$A$1:$BT$1,0),0)</f>
        <v>0</v>
      </c>
      <c r="BR36" s="35">
        <f t="shared" si="3"/>
        <v>493.62973218108141</v>
      </c>
      <c r="BT36" s="121" t="str">
        <f t="shared" si="4"/>
        <v>直方市</v>
      </c>
      <c r="BU36" s="33">
        <f t="shared" si="25"/>
        <v>493.62973218108141</v>
      </c>
      <c r="BV36" s="59">
        <f t="shared" si="16"/>
        <v>0.59461356628253115</v>
      </c>
      <c r="BW36" s="59">
        <f t="shared" si="5"/>
        <v>0.58470663306765469</v>
      </c>
      <c r="BX36" s="59">
        <f t="shared" si="5"/>
        <v>5.8885157077384863E-3</v>
      </c>
      <c r="BY36" s="59">
        <f t="shared" si="5"/>
        <v>4.0184175071380241E-3</v>
      </c>
      <c r="BZ36" s="59">
        <f t="shared" si="5"/>
        <v>0.12056215531560799</v>
      </c>
      <c r="CA36" s="59">
        <f t="shared" si="5"/>
        <v>0.10044916640330925</v>
      </c>
      <c r="CB36" s="59">
        <f t="shared" si="5"/>
        <v>0.1843751119985515</v>
      </c>
      <c r="CC36" s="59">
        <f t="shared" si="5"/>
        <v>0.17775834448641592</v>
      </c>
      <c r="CD36" s="59">
        <f t="shared" si="5"/>
        <v>0.10087174871998762</v>
      </c>
      <c r="CE36" s="59">
        <f t="shared" si="5"/>
        <v>7.6886595766428284E-2</v>
      </c>
      <c r="CF36" s="59">
        <f t="shared" si="5"/>
        <v>6.6167675121355865E-3</v>
      </c>
      <c r="CG36" s="59">
        <f t="shared" si="5"/>
        <v>0</v>
      </c>
      <c r="CH36" s="59">
        <f t="shared" si="5"/>
        <v>0</v>
      </c>
      <c r="CI36" s="122">
        <f t="shared" si="6"/>
        <v>1</v>
      </c>
      <c r="CK36" s="123" t="str">
        <f t="shared" si="7"/>
        <v>直方市</v>
      </c>
      <c r="CL36" s="124">
        <f t="shared" si="17"/>
        <v>293.51893547528357</v>
      </c>
      <c r="CM36" s="65">
        <f t="shared" si="18"/>
        <v>0.14731587905898877</v>
      </c>
      <c r="CN36" s="66">
        <f t="shared" si="19"/>
        <v>288.62857868568824</v>
      </c>
      <c r="CO36" s="65">
        <f t="shared" si="20"/>
        <v>0.14981191466520594</v>
      </c>
      <c r="CP36" s="66">
        <f t="shared" si="8"/>
        <v>2.9067464317550402</v>
      </c>
      <c r="CQ36" s="65">
        <f t="shared" si="21"/>
        <v>0</v>
      </c>
      <c r="CR36" s="66">
        <f t="shared" si="9"/>
        <v>1.9836103578403115</v>
      </c>
      <c r="CS36" s="65">
        <f t="shared" si="22"/>
        <v>0</v>
      </c>
      <c r="CT36" s="66">
        <f t="shared" si="10"/>
        <v>59.513064439617509</v>
      </c>
      <c r="CU36" s="67">
        <f t="shared" si="23"/>
        <v>8.5561045258665674E-2</v>
      </c>
      <c r="CV36" s="16"/>
      <c r="CW36" s="959">
        <f t="shared" si="24"/>
        <v>43.24</v>
      </c>
      <c r="CX36" s="962">
        <f>VLOOKUP($AX36&amp;"_"&amp;$CW$14,データシート1!$A:$BT,MATCH($CW$12&amp;"_"&amp;CX$20,データシート1!$A$1:$BT$1,0),0)</f>
        <v>43.24</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5.0920000000000005</v>
      </c>
      <c r="DB36" s="962">
        <f>VLOOKUP($AX36&amp;"_"&amp;$CW$14,データシート1!$A:$BT,MATCH($CW$12&amp;"_"&amp;DB$20,データシート1!$A$1:$BT$1,0),0)</f>
        <v>0</v>
      </c>
      <c r="DC36" s="962">
        <f>VLOOKUP($AX36&amp;"_"&amp;$CW$14,データシート1!$A:$BT,MATCH($CW$12&amp;"_"&amp;DC$20,データシート1!$A$1:$BT$1,0),0)</f>
        <v>0</v>
      </c>
      <c r="DD36" s="961">
        <f t="shared" si="11"/>
        <v>48.332000000000001</v>
      </c>
      <c r="DE36" s="16"/>
      <c r="DF36" s="125">
        <f>VLOOKUP($AX36&amp;"_"&amp;$DF$14,データシート1!$A:$BT,MATCH($DF$12&amp;"_"&amp;DF$20,データシート1!$A$1:$BT$1,0),0)</f>
        <v>7</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2</v>
      </c>
      <c r="DJ36" s="64">
        <f>VLOOKUP($AX36&amp;"_"&amp;$DF$14,データシート1!$A:$BT,MATCH($DF$12&amp;"_"&amp;DJ$20,データシート1!$A$1:$BT$1,0),0)</f>
        <v>0</v>
      </c>
      <c r="DK36" s="64">
        <f>VLOOKUP($AX36&amp;"_"&amp;$DF$14,データシート1!$A:$BT,MATCH($DF$12&amp;"_"&amp;DK$20,データシート1!$A$1:$BT$1,0),0)</f>
        <v>0</v>
      </c>
      <c r="DL36" s="68">
        <f t="shared" si="12"/>
        <v>9</v>
      </c>
      <c r="DM36" s="16"/>
      <c r="DN36" s="126">
        <f t="shared" si="26"/>
        <v>0.89</v>
      </c>
      <c r="DO36" s="127">
        <f t="shared" si="27"/>
        <v>0</v>
      </c>
      <c r="DP36" s="127">
        <f t="shared" si="13"/>
        <v>0</v>
      </c>
      <c r="DQ36" s="127">
        <f t="shared" si="13"/>
        <v>0.11</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12202</v>
      </c>
      <c r="AY37" s="18" t="str">
        <f>IF(IFERROR(比較地域マスタ!$Z22,"")=0,"",IFERROR(比較地域マスタ!$Z22,""))</f>
        <v>銚子市</v>
      </c>
      <c r="BB37" s="110" t="str">
        <f t="shared" si="0"/>
        <v>12202</v>
      </c>
      <c r="BC37" s="1031" t="str">
        <f t="shared" si="0"/>
        <v>銚子市</v>
      </c>
      <c r="BD37" s="34">
        <f t="shared" si="14"/>
        <v>813.7182006217223</v>
      </c>
      <c r="BE37" s="34">
        <f t="shared" si="15"/>
        <v>538.26158383912787</v>
      </c>
      <c r="BF37" s="34">
        <f>VLOOKUP($AX37&amp;"_"&amp;$BC$14,データシート1!$A:$BT,MATCH($BC$12&amp;"_"&amp;BF$20,データシート1!$A$1:$BT$1,0),0)</f>
        <v>509.28738600680794</v>
      </c>
      <c r="BG37" s="34">
        <f>VLOOKUP($AX37&amp;"_"&amp;$BC$14,データシート1!$A:$BT,MATCH($BC$12&amp;"_"&amp;BG$20,データシート1!$A$1:$BT$1,0),0)</f>
        <v>2.8218301119285898</v>
      </c>
      <c r="BH37" s="34">
        <f>VLOOKUP($AX37&amp;"_"&amp;$BC$14,データシート1!$A:$BT,MATCH($BC$12&amp;"_"&amp;BH$20,データシート1!$A$1:$BT$1,0),0)</f>
        <v>26.152367720391378</v>
      </c>
      <c r="BI37" s="34">
        <f>VLOOKUP($AX37&amp;"_"&amp;$BC$14,データシート1!$A:$BT,MATCH($BC$12&amp;"_"&amp;BI$20,データシート1!$A$1:$BT$1,0),0)</f>
        <v>85.031040023378765</v>
      </c>
      <c r="BJ37" s="34">
        <f>VLOOKUP($AX37&amp;"_"&amp;$BC$14,データシート1!$A:$BT,MATCH($BC$12&amp;"_"&amp;BJ$20,データシート1!$A$1:$BT$1,0),0)</f>
        <v>64.546646195854507</v>
      </c>
      <c r="BK37" s="34">
        <f t="shared" si="1"/>
        <v>116.81546476647749</v>
      </c>
      <c r="BL37" s="34">
        <f t="shared" si="2"/>
        <v>113.45300963856656</v>
      </c>
      <c r="BM37" s="34">
        <f>VLOOKUP($AX37&amp;"_"&amp;$BC$14,データシート1!$A:$BT,MATCH($BC$12&amp;"_"&amp;BM$20,データシート1!$A$1:$BT$1,0),0)</f>
        <v>55.565543484085595</v>
      </c>
      <c r="BN37" s="34">
        <f>VLOOKUP($AX37&amp;"_"&amp;$BC$14,データシート1!$A:$BT,MATCH($BC$12&amp;"_"&amp;BN$20,データシート1!$A$1:$BT$1,0),0)</f>
        <v>57.887466154480954</v>
      </c>
      <c r="BO37" s="34">
        <f>VLOOKUP($AX37&amp;"_"&amp;$BC$14,データシート1!$A:$BT,MATCH($BC$12&amp;"_"&amp;BO$20,データシート1!$A$1:$BT$1,0),0)</f>
        <v>3.3624551279109398</v>
      </c>
      <c r="BP37" s="34">
        <f>VLOOKUP($AX37&amp;"_"&amp;$BC$14,データシート1!$A:$BT,MATCH($BC$12&amp;"_"&amp;BP$20,データシート1!$A$1:$BT$1,0),0)</f>
        <v>0</v>
      </c>
      <c r="BQ37" s="34">
        <f>VLOOKUP($AX37&amp;"_"&amp;$BC$14,データシート1!$A:$BT,MATCH($BC$12&amp;"_"&amp;BQ$20,データシート1!$A$1:$BT$1,0),0)</f>
        <v>9.0634657968837278</v>
      </c>
      <c r="BR37" s="35">
        <f t="shared" si="3"/>
        <v>813.7182006217223</v>
      </c>
      <c r="BT37" s="121" t="str">
        <f t="shared" si="4"/>
        <v>銚子市</v>
      </c>
      <c r="BU37" s="33">
        <f t="shared" si="25"/>
        <v>813.7182006217223</v>
      </c>
      <c r="BV37" s="59">
        <f t="shared" si="16"/>
        <v>0.66148401673683654</v>
      </c>
      <c r="BW37" s="59">
        <f t="shared" si="5"/>
        <v>0.62587685222929301</v>
      </c>
      <c r="BX37" s="59">
        <f t="shared" si="5"/>
        <v>3.4678222875837942E-3</v>
      </c>
      <c r="BY37" s="59">
        <f t="shared" si="5"/>
        <v>3.2139342219959725E-2</v>
      </c>
      <c r="BZ37" s="59">
        <f t="shared" si="5"/>
        <v>0.10449691300798078</v>
      </c>
      <c r="CA37" s="59">
        <f t="shared" si="5"/>
        <v>7.9323095079522093E-2</v>
      </c>
      <c r="CB37" s="59">
        <f t="shared" si="5"/>
        <v>0.14355764031973783</v>
      </c>
      <c r="CC37" s="59">
        <f t="shared" si="5"/>
        <v>0.13942542953061965</v>
      </c>
      <c r="CD37" s="59">
        <f t="shared" si="5"/>
        <v>6.8285978415661197E-2</v>
      </c>
      <c r="CE37" s="59">
        <f t="shared" si="5"/>
        <v>7.1139451114958438E-2</v>
      </c>
      <c r="CF37" s="59">
        <f t="shared" si="5"/>
        <v>4.1322107891182134E-3</v>
      </c>
      <c r="CG37" s="59">
        <f t="shared" si="5"/>
        <v>0</v>
      </c>
      <c r="CH37" s="59">
        <f t="shared" si="5"/>
        <v>1.113833485592282E-2</v>
      </c>
      <c r="CI37" s="122">
        <f t="shared" si="6"/>
        <v>1</v>
      </c>
      <c r="CK37" s="123" t="str">
        <f t="shared" si="7"/>
        <v>銚子市</v>
      </c>
      <c r="CL37" s="124">
        <f t="shared" si="17"/>
        <v>538.26158383912787</v>
      </c>
      <c r="CM37" s="65">
        <f t="shared" si="18"/>
        <v>7.064780608858251E-2</v>
      </c>
      <c r="CN37" s="66">
        <f t="shared" si="19"/>
        <v>509.28738600680794</v>
      </c>
      <c r="CO37" s="65">
        <f t="shared" si="20"/>
        <v>7.4667076084801498E-2</v>
      </c>
      <c r="CP37" s="66">
        <f t="shared" si="8"/>
        <v>2.8218301119285898</v>
      </c>
      <c r="CQ37" s="65">
        <f t="shared" si="21"/>
        <v>0</v>
      </c>
      <c r="CR37" s="66">
        <f t="shared" si="9"/>
        <v>26.152367720391378</v>
      </c>
      <c r="CS37" s="65">
        <f t="shared" si="22"/>
        <v>0</v>
      </c>
      <c r="CT37" s="66">
        <f t="shared" si="10"/>
        <v>85.031040023378765</v>
      </c>
      <c r="CU37" s="67">
        <f t="shared" si="23"/>
        <v>3.0824037895801015E-2</v>
      </c>
      <c r="CV37" s="16"/>
      <c r="CW37" s="959">
        <f t="shared" si="24"/>
        <v>38.027000000000001</v>
      </c>
      <c r="CX37" s="962">
        <f>VLOOKUP($AX37&amp;"_"&amp;$CW$14,データシート1!$A:$BT,MATCH($CW$12&amp;"_"&amp;CX$20,データシート1!$A$1:$BT$1,0),0)</f>
        <v>38.027000000000001</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2.621</v>
      </c>
      <c r="DB37" s="962">
        <f>VLOOKUP($AX37&amp;"_"&amp;$CW$14,データシート1!$A:$BT,MATCH($CW$12&amp;"_"&amp;DB$20,データシート1!$A$1:$BT$1,0),0)</f>
        <v>0</v>
      </c>
      <c r="DC37" s="962">
        <f>VLOOKUP($AX37&amp;"_"&amp;$CW$14,データシート1!$A:$BT,MATCH($CW$12&amp;"_"&amp;DC$20,データシート1!$A$1:$BT$1,0),0)</f>
        <v>0</v>
      </c>
      <c r="DD37" s="961">
        <f t="shared" si="11"/>
        <v>40.648000000000003</v>
      </c>
      <c r="DE37" s="16"/>
      <c r="DF37" s="125">
        <f>VLOOKUP($AX37&amp;"_"&amp;$DF$14,データシート1!$A:$BT,MATCH($DF$12&amp;"_"&amp;DF$20,データシート1!$A$1:$BT$1,0),0)</f>
        <v>3</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1</v>
      </c>
      <c r="DJ37" s="64">
        <f>VLOOKUP($AX37&amp;"_"&amp;$DF$14,データシート1!$A:$BT,MATCH($DF$12&amp;"_"&amp;DJ$20,データシート1!$A$1:$BT$1,0),0)</f>
        <v>0</v>
      </c>
      <c r="DK37" s="64">
        <f>VLOOKUP($AX37&amp;"_"&amp;$DF$14,データシート1!$A:$BT,MATCH($DF$12&amp;"_"&amp;DK$20,データシート1!$A$1:$BT$1,0),0)</f>
        <v>0</v>
      </c>
      <c r="DL37" s="68">
        <f t="shared" si="12"/>
        <v>4</v>
      </c>
      <c r="DM37" s="16"/>
      <c r="DN37" s="126">
        <f t="shared" si="26"/>
        <v>0.94</v>
      </c>
      <c r="DO37" s="127">
        <f t="shared" si="27"/>
        <v>0</v>
      </c>
      <c r="DP37" s="127">
        <f t="shared" ref="DP37:DP68" si="29">IF($DD37=0,0,ROUND(CZ37/$DD37,2))</f>
        <v>0</v>
      </c>
      <c r="DQ37" s="127">
        <f t="shared" ref="DQ37:DQ68" si="30">IF($DD37=0,0,ROUND(DA37/$DD37,2))</f>
        <v>0.06</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21212</v>
      </c>
      <c r="AY38" s="18" t="str">
        <f>IF(IFERROR(比較地域マスタ!$Z23,"")=0,"",IFERROR(比較地域マスタ!$Z23,""))</f>
        <v>土岐市</v>
      </c>
      <c r="BB38" s="110" t="str">
        <f t="shared" si="0"/>
        <v>21212</v>
      </c>
      <c r="BC38" s="1031" t="str">
        <f t="shared" si="0"/>
        <v>土岐市</v>
      </c>
      <c r="BD38" s="34">
        <f t="shared" si="14"/>
        <v>397.65134919126177</v>
      </c>
      <c r="BE38" s="34">
        <f t="shared" si="15"/>
        <v>144.12400611202045</v>
      </c>
      <c r="BF38" s="34">
        <f>VLOOKUP($AX38&amp;"_"&amp;$BC$14,データシート1!$A:$BT,MATCH($BC$12&amp;"_"&amp;BF$20,データシート1!$A$1:$BT$1,0),0)</f>
        <v>139.38370341110752</v>
      </c>
      <c r="BG38" s="34">
        <f>VLOOKUP($AX38&amp;"_"&amp;$BC$14,データシート1!$A:$BT,MATCH($BC$12&amp;"_"&amp;BG$20,データシート1!$A$1:$BT$1,0),0)</f>
        <v>3.5477010811056213</v>
      </c>
      <c r="BH38" s="34">
        <f>VLOOKUP($AX38&amp;"_"&amp;$BC$14,データシート1!$A:$BT,MATCH($BC$12&amp;"_"&amp;BH$20,データシート1!$A$1:$BT$1,0),0)</f>
        <v>1.1926016198073022</v>
      </c>
      <c r="BI38" s="34">
        <f>VLOOKUP($AX38&amp;"_"&amp;$BC$14,データシート1!$A:$BT,MATCH($BC$12&amp;"_"&amp;BI$20,データシート1!$A$1:$BT$1,0),0)</f>
        <v>70.042762009198455</v>
      </c>
      <c r="BJ38" s="34">
        <f>VLOOKUP($AX38&amp;"_"&amp;$BC$14,データシート1!$A:$BT,MATCH($BC$12&amp;"_"&amp;BJ$20,データシート1!$A$1:$BT$1,0),0)</f>
        <v>76.628284619439171</v>
      </c>
      <c r="BK38" s="34">
        <f t="shared" si="1"/>
        <v>98.243210857003717</v>
      </c>
      <c r="BL38" s="34">
        <f t="shared" si="2"/>
        <v>94.941595095000906</v>
      </c>
      <c r="BM38" s="34">
        <f>VLOOKUP($AX38&amp;"_"&amp;$BC$14,データシート1!$A:$BT,MATCH($BC$12&amp;"_"&amp;BM$20,データシート1!$A$1:$BT$1,0),0)</f>
        <v>51.932573845532623</v>
      </c>
      <c r="BN38" s="34">
        <f>VLOOKUP($AX38&amp;"_"&amp;$BC$14,データシート1!$A:$BT,MATCH($BC$12&amp;"_"&amp;BN$20,データシート1!$A$1:$BT$1,0),0)</f>
        <v>43.009021249468276</v>
      </c>
      <c r="BO38" s="34">
        <f>VLOOKUP($AX38&amp;"_"&amp;$BC$14,データシート1!$A:$BT,MATCH($BC$12&amp;"_"&amp;BO$20,データシート1!$A$1:$BT$1,0),0)</f>
        <v>3.3016157620028102</v>
      </c>
      <c r="BP38" s="34">
        <f>VLOOKUP($AX38&amp;"_"&amp;$BC$14,データシート1!$A:$BT,MATCH($BC$12&amp;"_"&amp;BP$20,データシート1!$A$1:$BT$1,0),0)</f>
        <v>0</v>
      </c>
      <c r="BQ38" s="34">
        <f>VLOOKUP($AX38&amp;"_"&amp;$BC$14,データシート1!$A:$BT,MATCH($BC$12&amp;"_"&amp;BQ$20,データシート1!$A$1:$BT$1,0),0)</f>
        <v>8.613085593600001</v>
      </c>
      <c r="BR38" s="35">
        <f t="shared" si="3"/>
        <v>397.65134919126177</v>
      </c>
      <c r="BT38" s="121" t="str">
        <f t="shared" si="4"/>
        <v>土岐市</v>
      </c>
      <c r="BU38" s="33">
        <f t="shared" si="25"/>
        <v>397.65134919126177</v>
      </c>
      <c r="BV38" s="59">
        <f t="shared" si="16"/>
        <v>0.3624381167199307</v>
      </c>
      <c r="BW38" s="59">
        <f t="shared" si="5"/>
        <v>0.3505173657642161</v>
      </c>
      <c r="BX38" s="59">
        <f t="shared" si="5"/>
        <v>8.9216372289969356E-3</v>
      </c>
      <c r="BY38" s="59">
        <f t="shared" si="5"/>
        <v>2.9991137267176386E-3</v>
      </c>
      <c r="BZ38" s="59">
        <f t="shared" si="5"/>
        <v>0.17614114010087109</v>
      </c>
      <c r="CA38" s="59">
        <f t="shared" si="5"/>
        <v>0.19270218691646537</v>
      </c>
      <c r="CB38" s="59">
        <f t="shared" si="5"/>
        <v>0.24705866346690261</v>
      </c>
      <c r="CC38" s="59">
        <f t="shared" si="5"/>
        <v>0.23875587317405539</v>
      </c>
      <c r="CD38" s="59">
        <f t="shared" si="5"/>
        <v>0.13059825887967544</v>
      </c>
      <c r="CE38" s="59">
        <f t="shared" si="5"/>
        <v>0.10815761429437992</v>
      </c>
      <c r="CF38" s="59">
        <f t="shared" si="5"/>
        <v>8.3027902928472248E-3</v>
      </c>
      <c r="CG38" s="59">
        <f t="shared" si="5"/>
        <v>0</v>
      </c>
      <c r="CH38" s="59">
        <f t="shared" si="5"/>
        <v>2.1659892795830277E-2</v>
      </c>
      <c r="CI38" s="122">
        <f t="shared" si="6"/>
        <v>1</v>
      </c>
      <c r="CK38" s="123" t="str">
        <f t="shared" si="7"/>
        <v>土岐市</v>
      </c>
      <c r="CL38" s="124">
        <f t="shared" si="17"/>
        <v>144.12400611202045</v>
      </c>
      <c r="CM38" s="65">
        <f t="shared" si="18"/>
        <v>0.92079039141371521</v>
      </c>
      <c r="CN38" s="66">
        <f t="shared" si="19"/>
        <v>139.38370341110752</v>
      </c>
      <c r="CO38" s="65">
        <f t="shared" si="20"/>
        <v>0.95210556723824624</v>
      </c>
      <c r="CP38" s="66">
        <f t="shared" si="8"/>
        <v>3.5477010811056213</v>
      </c>
      <c r="CQ38" s="65">
        <f t="shared" si="21"/>
        <v>0</v>
      </c>
      <c r="CR38" s="66">
        <f t="shared" si="9"/>
        <v>1.1926016198073022</v>
      </c>
      <c r="CS38" s="65">
        <f t="shared" si="22"/>
        <v>0</v>
      </c>
      <c r="CT38" s="66">
        <f t="shared" si="10"/>
        <v>70.042762009198455</v>
      </c>
      <c r="CU38" s="67">
        <f t="shared" si="23"/>
        <v>0.60744320725691059</v>
      </c>
      <c r="CV38" s="16"/>
      <c r="CW38" s="959">
        <f t="shared" si="24"/>
        <v>132.708</v>
      </c>
      <c r="CX38" s="962">
        <f>VLOOKUP($AX38&amp;"_"&amp;$CW$14,データシート1!$A:$BT,MATCH($CW$12&amp;"_"&amp;CX$20,データシート1!$A$1:$BT$1,0),0)</f>
        <v>132.708</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42.546999999999997</v>
      </c>
      <c r="DB38" s="962">
        <f>VLOOKUP($AX38&amp;"_"&amp;$CW$14,データシート1!$A:$BT,MATCH($CW$12&amp;"_"&amp;DB$20,データシート1!$A$1:$BT$1,0),0)</f>
        <v>0</v>
      </c>
      <c r="DC38" s="962">
        <f>VLOOKUP($AX38&amp;"_"&amp;$CW$14,データシート1!$A:$BT,MATCH($CW$12&amp;"_"&amp;DC$20,データシート1!$A$1:$BT$1,0),0)</f>
        <v>0</v>
      </c>
      <c r="DD38" s="961">
        <f t="shared" si="11"/>
        <v>175.255</v>
      </c>
      <c r="DE38" s="16"/>
      <c r="DF38" s="125">
        <f>VLOOKUP($AX38&amp;"_"&amp;$DF$14,データシート1!$A:$BT,MATCH($DF$12&amp;"_"&amp;DF$20,データシート1!$A$1:$BT$1,0),0)</f>
        <v>20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4</v>
      </c>
      <c r="DJ38" s="64">
        <f>VLOOKUP($AX38&amp;"_"&amp;$DF$14,データシート1!$A:$BT,MATCH($DF$12&amp;"_"&amp;DJ$20,データシート1!$A$1:$BT$1,0),0)</f>
        <v>0</v>
      </c>
      <c r="DK38" s="64">
        <f>VLOOKUP($AX38&amp;"_"&amp;$DF$14,データシート1!$A:$BT,MATCH($DF$12&amp;"_"&amp;DK$20,データシート1!$A$1:$BT$1,0),0)</f>
        <v>0</v>
      </c>
      <c r="DL38" s="68">
        <f t="shared" si="12"/>
        <v>24</v>
      </c>
      <c r="DM38" s="16"/>
      <c r="DN38" s="126">
        <f t="shared" si="26"/>
        <v>0.76</v>
      </c>
      <c r="DO38" s="127">
        <f t="shared" si="27"/>
        <v>0</v>
      </c>
      <c r="DP38" s="127">
        <f t="shared" si="29"/>
        <v>0</v>
      </c>
      <c r="DQ38" s="127">
        <f t="shared" si="30"/>
        <v>0.24</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33204</v>
      </c>
      <c r="AY39" s="18" t="str">
        <f>IF(IFERROR(比較地域マスタ!$Z24,"")=0,"",IFERROR(比較地域マスタ!$Z24,""))</f>
        <v>玉野市</v>
      </c>
      <c r="BB39" s="110" t="str">
        <f t="shared" si="0"/>
        <v>33204</v>
      </c>
      <c r="BC39" s="1031" t="str">
        <f t="shared" si="0"/>
        <v>玉野市</v>
      </c>
      <c r="BD39" s="34">
        <f t="shared" si="14"/>
        <v>1313.286160272901</v>
      </c>
      <c r="BE39" s="34">
        <f t="shared" si="15"/>
        <v>989.97198218007293</v>
      </c>
      <c r="BF39" s="34">
        <f>VLOOKUP($AX39&amp;"_"&amp;$BC$14,データシート1!$A:$BT,MATCH($BC$12&amp;"_"&amp;BF$20,データシート1!$A$1:$BT$1,0),0)</f>
        <v>985.06619685131705</v>
      </c>
      <c r="BG39" s="34">
        <f>VLOOKUP($AX39&amp;"_"&amp;$BC$14,データシート1!$A:$BT,MATCH($BC$12&amp;"_"&amp;BG$20,データシート1!$A$1:$BT$1,0),0)</f>
        <v>3.2319743721515093</v>
      </c>
      <c r="BH39" s="34">
        <f>VLOOKUP($AX39&amp;"_"&amp;$BC$14,データシート1!$A:$BT,MATCH($BC$12&amp;"_"&amp;BH$20,データシート1!$A$1:$BT$1,0),0)</f>
        <v>1.6738109566043415</v>
      </c>
      <c r="BI39" s="34">
        <f>VLOOKUP($AX39&amp;"_"&amp;$BC$14,データシート1!$A:$BT,MATCH($BC$12&amp;"_"&amp;BI$20,データシート1!$A$1:$BT$1,0),0)</f>
        <v>60.832472776748908</v>
      </c>
      <c r="BJ39" s="34">
        <f>VLOOKUP($AX39&amp;"_"&amp;$BC$14,データシート1!$A:$BT,MATCH($BC$12&amp;"_"&amp;BJ$20,データシート1!$A$1:$BT$1,0),0)</f>
        <v>86.217305111563022</v>
      </c>
      <c r="BK39" s="34">
        <f t="shared" si="1"/>
        <v>169.62111901320594</v>
      </c>
      <c r="BL39" s="34">
        <f t="shared" si="2"/>
        <v>85.129172367354627</v>
      </c>
      <c r="BM39" s="34">
        <f>VLOOKUP($AX39&amp;"_"&amp;$BC$14,データシート1!$A:$BT,MATCH($BC$12&amp;"_"&amp;BM$20,データシート1!$A$1:$BT$1,0),0)</f>
        <v>50.525868429931315</v>
      </c>
      <c r="BN39" s="34">
        <f>VLOOKUP($AX39&amp;"_"&amp;$BC$14,データシート1!$A:$BT,MATCH($BC$12&amp;"_"&amp;BN$20,データシート1!$A$1:$BT$1,0),0)</f>
        <v>34.603303937423313</v>
      </c>
      <c r="BO39" s="34">
        <f>VLOOKUP($AX39&amp;"_"&amp;$BC$14,データシート1!$A:$BT,MATCH($BC$12&amp;"_"&amp;BO$20,データシート1!$A$1:$BT$1,0),0)</f>
        <v>3.3163293130669702</v>
      </c>
      <c r="BP39" s="34">
        <f>VLOOKUP($AX39&amp;"_"&amp;$BC$14,データシート1!$A:$BT,MATCH($BC$12&amp;"_"&amp;BP$20,データシート1!$A$1:$BT$1,0),0)</f>
        <v>81.175617332784341</v>
      </c>
      <c r="BQ39" s="34">
        <f>VLOOKUP($AX39&amp;"_"&amp;$BC$14,データシート1!$A:$BT,MATCH($BC$12&amp;"_"&amp;BQ$20,データシート1!$A$1:$BT$1,0),0)</f>
        <v>6.6432811913099998</v>
      </c>
      <c r="BR39" s="35">
        <f t="shared" si="3"/>
        <v>1313.286160272901</v>
      </c>
      <c r="BT39" s="121" t="str">
        <f t="shared" si="4"/>
        <v>玉野市</v>
      </c>
      <c r="BU39" s="33">
        <f t="shared" si="25"/>
        <v>1313.286160272901</v>
      </c>
      <c r="BV39" s="59">
        <f t="shared" si="16"/>
        <v>0.75381284911611091</v>
      </c>
      <c r="BW39" s="59">
        <f t="shared" si="5"/>
        <v>0.75007734540248272</v>
      </c>
      <c r="BX39" s="59">
        <f t="shared" si="5"/>
        <v>2.4609825869785339E-3</v>
      </c>
      <c r="BY39" s="59">
        <f t="shared" si="5"/>
        <v>1.2745211266495973E-3</v>
      </c>
      <c r="BZ39" s="59">
        <f t="shared" si="5"/>
        <v>4.6320805485460921E-2</v>
      </c>
      <c r="CA39" s="59">
        <f t="shared" si="5"/>
        <v>6.5650052303640405E-2</v>
      </c>
      <c r="CB39" s="59">
        <f t="shared" si="5"/>
        <v>0.1291577754675787</v>
      </c>
      <c r="CC39" s="59">
        <f t="shared" si="5"/>
        <v>6.4821495072836813E-2</v>
      </c>
      <c r="CD39" s="59">
        <f t="shared" si="5"/>
        <v>3.8472855313903584E-2</v>
      </c>
      <c r="CE39" s="59">
        <f t="shared" si="5"/>
        <v>2.6348639758933225E-2</v>
      </c>
      <c r="CF39" s="59">
        <f t="shared" si="5"/>
        <v>2.5252145445420946E-3</v>
      </c>
      <c r="CG39" s="59">
        <f t="shared" si="5"/>
        <v>6.1811065850199805E-2</v>
      </c>
      <c r="CH39" s="59">
        <f t="shared" si="5"/>
        <v>5.0585176272089282E-3</v>
      </c>
      <c r="CI39" s="122">
        <f t="shared" si="6"/>
        <v>1</v>
      </c>
      <c r="CK39" s="123" t="str">
        <f t="shared" si="7"/>
        <v>玉野市</v>
      </c>
      <c r="CL39" s="124">
        <f t="shared" si="17"/>
        <v>989.97198218007293</v>
      </c>
      <c r="CM39" s="65">
        <f t="shared" si="18"/>
        <v>0.43871645644310675</v>
      </c>
      <c r="CN39" s="66">
        <f t="shared" si="19"/>
        <v>985.06619685131705</v>
      </c>
      <c r="CO39" s="65">
        <f t="shared" si="20"/>
        <v>0.44090133372585366</v>
      </c>
      <c r="CP39" s="66">
        <f t="shared" si="8"/>
        <v>3.2319743721515093</v>
      </c>
      <c r="CQ39" s="65">
        <f t="shared" si="21"/>
        <v>0</v>
      </c>
      <c r="CR39" s="66">
        <f t="shared" si="9"/>
        <v>1.6738109566043415</v>
      </c>
      <c r="CS39" s="65">
        <f t="shared" si="22"/>
        <v>0</v>
      </c>
      <c r="CT39" s="66">
        <f t="shared" si="10"/>
        <v>60.832472776748908</v>
      </c>
      <c r="CU39" s="67">
        <f t="shared" si="23"/>
        <v>0.41987443275135999</v>
      </c>
      <c r="CV39" s="16"/>
      <c r="CW39" s="959">
        <f t="shared" si="24"/>
        <v>434.31700000000001</v>
      </c>
      <c r="CX39" s="962">
        <f>VLOOKUP($AX39&amp;"_"&amp;$CW$14,データシート1!$A:$BT,MATCH($CW$12&amp;"_"&amp;CX$20,データシート1!$A$1:$BT$1,0),0)</f>
        <v>434.31700000000001</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25.541999999999998</v>
      </c>
      <c r="DB39" s="962">
        <f>VLOOKUP($AX39&amp;"_"&amp;$CW$14,データシート1!$A:$BT,MATCH($CW$12&amp;"_"&amp;DB$20,データシート1!$A$1:$BT$1,0),0)</f>
        <v>0</v>
      </c>
      <c r="DC39" s="962">
        <f>VLOOKUP($AX39&amp;"_"&amp;$CW$14,データシート1!$A:$BT,MATCH($CW$12&amp;"_"&amp;DC$20,データシート1!$A$1:$BT$1,0),0)</f>
        <v>0</v>
      </c>
      <c r="DD39" s="961">
        <f t="shared" si="11"/>
        <v>459.85899999999998</v>
      </c>
      <c r="DE39" s="16"/>
      <c r="DF39" s="125">
        <f>VLOOKUP($AX39&amp;"_"&amp;$DF$14,データシート1!$A:$BT,MATCH($DF$12&amp;"_"&amp;DF$20,データシート1!$A$1:$BT$1,0),0)</f>
        <v>8</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2</v>
      </c>
      <c r="DJ39" s="64">
        <f>VLOOKUP($AX39&amp;"_"&amp;$DF$14,データシート1!$A:$BT,MATCH($DF$12&amp;"_"&amp;DJ$20,データシート1!$A$1:$BT$1,0),0)</f>
        <v>0</v>
      </c>
      <c r="DK39" s="64">
        <f>VLOOKUP($AX39&amp;"_"&amp;$DF$14,データシート1!$A:$BT,MATCH($DF$12&amp;"_"&amp;DK$20,データシート1!$A$1:$BT$1,0),0)</f>
        <v>0</v>
      </c>
      <c r="DL39" s="68">
        <f t="shared" si="12"/>
        <v>10</v>
      </c>
      <c r="DM39" s="16"/>
      <c r="DN39" s="126">
        <f t="shared" si="26"/>
        <v>0.94</v>
      </c>
      <c r="DO39" s="127">
        <f t="shared" si="27"/>
        <v>0</v>
      </c>
      <c r="DP39" s="127">
        <f t="shared" si="29"/>
        <v>0</v>
      </c>
      <c r="DQ39" s="127">
        <f t="shared" si="30"/>
        <v>0.06</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03216</v>
      </c>
      <c r="AY40" s="18" t="str">
        <f>IF(IFERROR(比較地域マスタ!$Z25,"")=0,"",IFERROR(比較地域マスタ!$Z25,""))</f>
        <v>滝沢市</v>
      </c>
      <c r="BB40" s="110" t="str">
        <f t="shared" si="0"/>
        <v>03216</v>
      </c>
      <c r="BC40" s="1031" t="str">
        <f t="shared" si="0"/>
        <v>滝沢市</v>
      </c>
      <c r="BD40" s="34">
        <f t="shared" si="14"/>
        <v>300.99660099667193</v>
      </c>
      <c r="BE40" s="34">
        <f t="shared" si="15"/>
        <v>55.520651010359352</v>
      </c>
      <c r="BF40" s="34">
        <f>VLOOKUP($AX40&amp;"_"&amp;$BC$14,データシート1!$A:$BT,MATCH($BC$12&amp;"_"&amp;BF$20,データシート1!$A$1:$BT$1,0),0)</f>
        <v>44.244857440941615</v>
      </c>
      <c r="BG40" s="34">
        <f>VLOOKUP($AX40&amp;"_"&amp;$BC$14,データシート1!$A:$BT,MATCH($BC$12&amp;"_"&amp;BG$20,データシート1!$A$1:$BT$1,0),0)</f>
        <v>6.4564667118801058</v>
      </c>
      <c r="BH40" s="34">
        <f>VLOOKUP($AX40&amp;"_"&amp;$BC$14,データシート1!$A:$BT,MATCH($BC$12&amp;"_"&amp;BH$20,データシート1!$A$1:$BT$1,0),0)</f>
        <v>4.8193268575376313</v>
      </c>
      <c r="BI40" s="34">
        <f>VLOOKUP($AX40&amp;"_"&amp;$BC$14,データシート1!$A:$BT,MATCH($BC$12&amp;"_"&amp;BI$20,データシート1!$A$1:$BT$1,0),0)</f>
        <v>54.612660323251674</v>
      </c>
      <c r="BJ40" s="34">
        <f>VLOOKUP($AX40&amp;"_"&amp;$BC$14,データシート1!$A:$BT,MATCH($BC$12&amp;"_"&amp;BJ$20,データシート1!$A$1:$BT$1,0),0)</f>
        <v>95.04389820144074</v>
      </c>
      <c r="BK40" s="34">
        <f t="shared" si="1"/>
        <v>85.817858455412519</v>
      </c>
      <c r="BL40" s="34">
        <f t="shared" si="2"/>
        <v>82.569083025604385</v>
      </c>
      <c r="BM40" s="34">
        <f>VLOOKUP($AX40&amp;"_"&amp;$BC$14,データシート1!$A:$BT,MATCH($BC$12&amp;"_"&amp;BM$20,データシート1!$A$1:$BT$1,0),0)</f>
        <v>47.673042664378499</v>
      </c>
      <c r="BN40" s="34">
        <f>VLOOKUP($AX40&amp;"_"&amp;$BC$14,データシート1!$A:$BT,MATCH($BC$12&amp;"_"&amp;BN$20,データシート1!$A$1:$BT$1,0),0)</f>
        <v>34.896040361225879</v>
      </c>
      <c r="BO40" s="34">
        <f>VLOOKUP($AX40&amp;"_"&amp;$BC$14,データシート1!$A:$BT,MATCH($BC$12&amp;"_"&amp;BO$20,データシート1!$A$1:$BT$1,0),0)</f>
        <v>3.2487754298081302</v>
      </c>
      <c r="BP40" s="34">
        <f>VLOOKUP($AX40&amp;"_"&amp;$BC$14,データシート1!$A:$BT,MATCH($BC$12&amp;"_"&amp;BP$20,データシート1!$A$1:$BT$1,0),0)</f>
        <v>0</v>
      </c>
      <c r="BQ40" s="34">
        <f>VLOOKUP($AX40&amp;"_"&amp;$BC$14,データシート1!$A:$BT,MATCH($BC$12&amp;"_"&amp;BQ$20,データシート1!$A$1:$BT$1,0),0)</f>
        <v>10.001533006207641</v>
      </c>
      <c r="BR40" s="35">
        <f t="shared" si="3"/>
        <v>300.99660099667193</v>
      </c>
      <c r="BT40" s="121" t="str">
        <f t="shared" si="4"/>
        <v>滝沢市</v>
      </c>
      <c r="BU40" s="33">
        <f t="shared" si="25"/>
        <v>300.99660099667193</v>
      </c>
      <c r="BV40" s="59">
        <f t="shared" si="16"/>
        <v>0.18445607301383857</v>
      </c>
      <c r="BW40" s="59">
        <f t="shared" si="5"/>
        <v>0.1469945417803267</v>
      </c>
      <c r="BX40" s="59">
        <f t="shared" si="5"/>
        <v>2.1450297745892133E-2</v>
      </c>
      <c r="BY40" s="59">
        <f t="shared" si="5"/>
        <v>1.6011233487619743E-2</v>
      </c>
      <c r="BZ40" s="59">
        <f t="shared" si="5"/>
        <v>0.18143945859327335</v>
      </c>
      <c r="CA40" s="59">
        <f t="shared" si="5"/>
        <v>0.31576402486515659</v>
      </c>
      <c r="CB40" s="59">
        <f t="shared" si="5"/>
        <v>0.28511238389818694</v>
      </c>
      <c r="CC40" s="59">
        <f t="shared" si="5"/>
        <v>0.27431898816198702</v>
      </c>
      <c r="CD40" s="59">
        <f t="shared" si="5"/>
        <v>0.15838399007338164</v>
      </c>
      <c r="CE40" s="59">
        <f t="shared" si="5"/>
        <v>0.11593499808860538</v>
      </c>
      <c r="CF40" s="59">
        <f t="shared" si="5"/>
        <v>1.0793395736199862E-2</v>
      </c>
      <c r="CG40" s="59">
        <f t="shared" si="5"/>
        <v>0</v>
      </c>
      <c r="CH40" s="59">
        <f t="shared" si="5"/>
        <v>3.3228059629544539E-2</v>
      </c>
      <c r="CI40" s="122">
        <f t="shared" si="6"/>
        <v>1</v>
      </c>
      <c r="CK40" s="123" t="str">
        <f t="shared" si="7"/>
        <v>滝沢市</v>
      </c>
      <c r="CL40" s="124">
        <f t="shared" si="17"/>
        <v>55.520651010359352</v>
      </c>
      <c r="CM40" s="65">
        <f t="shared" si="18"/>
        <v>0.14554944606993533</v>
      </c>
      <c r="CN40" s="66">
        <f t="shared" si="19"/>
        <v>44.244857440941615</v>
      </c>
      <c r="CO40" s="65">
        <f t="shared" si="20"/>
        <v>0.18264269493435664</v>
      </c>
      <c r="CP40" s="66">
        <f t="shared" si="8"/>
        <v>6.4564667118801058</v>
      </c>
      <c r="CQ40" s="65">
        <f t="shared" si="21"/>
        <v>0</v>
      </c>
      <c r="CR40" s="66">
        <f t="shared" si="9"/>
        <v>4.8193268575376313</v>
      </c>
      <c r="CS40" s="65">
        <f t="shared" si="22"/>
        <v>0</v>
      </c>
      <c r="CT40" s="66">
        <f t="shared" si="10"/>
        <v>54.612660323251674</v>
      </c>
      <c r="CU40" s="67">
        <f t="shared" si="23"/>
        <v>0.25089420509636456</v>
      </c>
      <c r="CV40" s="16"/>
      <c r="CW40" s="959">
        <f t="shared" si="24"/>
        <v>8.0809999999999995</v>
      </c>
      <c r="CX40" s="962">
        <f>VLOOKUP($AX40&amp;"_"&amp;$CW$14,データシート1!$A:$BT,MATCH($CW$12&amp;"_"&amp;CX$20,データシート1!$A$1:$BT$1,0),0)</f>
        <v>8.0809999999999995</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13.701999999999998</v>
      </c>
      <c r="DB40" s="962">
        <f>VLOOKUP($AX40&amp;"_"&amp;$CW$14,データシート1!$A:$BT,MATCH($CW$12&amp;"_"&amp;DB$20,データシート1!$A$1:$BT$1,0),0)</f>
        <v>0</v>
      </c>
      <c r="DC40" s="962">
        <f>VLOOKUP($AX40&amp;"_"&amp;$CW$14,データシート1!$A:$BT,MATCH($CW$12&amp;"_"&amp;DC$20,データシート1!$A$1:$BT$1,0),0)</f>
        <v>0</v>
      </c>
      <c r="DD40" s="961">
        <f t="shared" si="11"/>
        <v>21.782999999999998</v>
      </c>
      <c r="DE40" s="16"/>
      <c r="DF40" s="125">
        <f>VLOOKUP($AX40&amp;"_"&amp;$DF$14,データシート1!$A:$BT,MATCH($DF$12&amp;"_"&amp;DF$20,データシート1!$A$1:$BT$1,0),0)</f>
        <v>2</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3</v>
      </c>
      <c r="DJ40" s="64">
        <f>VLOOKUP($AX40&amp;"_"&amp;$DF$14,データシート1!$A:$BT,MATCH($DF$12&amp;"_"&amp;DJ$20,データシート1!$A$1:$BT$1,0),0)</f>
        <v>0</v>
      </c>
      <c r="DK40" s="64">
        <f>VLOOKUP($AX40&amp;"_"&amp;$DF$14,データシート1!$A:$BT,MATCH($DF$12&amp;"_"&amp;DK$20,データシート1!$A$1:$BT$1,0),0)</f>
        <v>0</v>
      </c>
      <c r="DL40" s="68">
        <f t="shared" si="12"/>
        <v>5</v>
      </c>
      <c r="DM40" s="16"/>
      <c r="DN40" s="126">
        <f t="shared" si="26"/>
        <v>0.37</v>
      </c>
      <c r="DO40" s="127">
        <f t="shared" si="27"/>
        <v>0</v>
      </c>
      <c r="DP40" s="127">
        <f t="shared" si="29"/>
        <v>0</v>
      </c>
      <c r="DQ40" s="127">
        <f t="shared" si="30"/>
        <v>0.63</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29206</v>
      </c>
      <c r="AY41" s="18" t="str">
        <f>IF(IFERROR(比較地域マスタ!$Z26,"")=0,"",IFERROR(比較地域マスタ!$Z26,""))</f>
        <v>桜井市</v>
      </c>
      <c r="BB41" s="110" t="str">
        <f t="shared" si="0"/>
        <v>29206</v>
      </c>
      <c r="BC41" s="1031" t="str">
        <f t="shared" si="0"/>
        <v>桜井市</v>
      </c>
      <c r="BD41" s="34">
        <f t="shared" si="14"/>
        <v>213.31877616252271</v>
      </c>
      <c r="BE41" s="34">
        <f t="shared" si="15"/>
        <v>17.003249033814132</v>
      </c>
      <c r="BF41" s="34">
        <f>VLOOKUP($AX41&amp;"_"&amp;$BC$14,データシート1!$A:$BT,MATCH($BC$12&amp;"_"&amp;BF$20,データシート1!$A$1:$BT$1,0),0)</f>
        <v>12.969009612290396</v>
      </c>
      <c r="BG41" s="34">
        <f>VLOOKUP($AX41&amp;"_"&amp;$BC$14,データシート1!$A:$BT,MATCH($BC$12&amp;"_"&amp;BG$20,データシート1!$A$1:$BT$1,0),0)</f>
        <v>2.2763409133038408</v>
      </c>
      <c r="BH41" s="34">
        <f>VLOOKUP($AX41&amp;"_"&amp;$BC$14,データシート1!$A:$BT,MATCH($BC$12&amp;"_"&amp;BH$20,データシート1!$A$1:$BT$1,0),0)</f>
        <v>1.7578985082198959</v>
      </c>
      <c r="BI41" s="34">
        <f>VLOOKUP($AX41&amp;"_"&amp;$BC$14,データシート1!$A:$BT,MATCH($BC$12&amp;"_"&amp;BI$20,データシート1!$A$1:$BT$1,0),0)</f>
        <v>44.256129284018691</v>
      </c>
      <c r="BJ41" s="34">
        <f>VLOOKUP($AX41&amp;"_"&amp;$BC$14,データシート1!$A:$BT,MATCH($BC$12&amp;"_"&amp;BJ$20,データシート1!$A$1:$BT$1,0),0)</f>
        <v>59.37156615131687</v>
      </c>
      <c r="BK41" s="34">
        <f t="shared" si="1"/>
        <v>83.10163020837301</v>
      </c>
      <c r="BL41" s="34">
        <f t="shared" si="2"/>
        <v>79.845965099891984</v>
      </c>
      <c r="BM41" s="34">
        <f>VLOOKUP($AX41&amp;"_"&amp;$BC$14,データシート1!$A:$BT,MATCH($BC$12&amp;"_"&amp;BM$20,データシート1!$A$1:$BT$1,0),0)</f>
        <v>43.458362960243541</v>
      </c>
      <c r="BN41" s="34">
        <f>VLOOKUP($AX41&amp;"_"&amp;$BC$14,データシート1!$A:$BT,MATCH($BC$12&amp;"_"&amp;BN$20,データシート1!$A$1:$BT$1,0),0)</f>
        <v>36.387602139648443</v>
      </c>
      <c r="BO41" s="34">
        <f>VLOOKUP($AX41&amp;"_"&amp;$BC$14,データシート1!$A:$BT,MATCH($BC$12&amp;"_"&amp;BO$20,データシート1!$A$1:$BT$1,0),0)</f>
        <v>3.25566510848103</v>
      </c>
      <c r="BP41" s="34">
        <f>VLOOKUP($AX41&amp;"_"&amp;$BC$14,データシート1!$A:$BT,MATCH($BC$12&amp;"_"&amp;BP$20,データシート1!$A$1:$BT$1,0),0)</f>
        <v>0</v>
      </c>
      <c r="BQ41" s="34">
        <f>VLOOKUP($AX41&amp;"_"&amp;$BC$14,データシート1!$A:$BT,MATCH($BC$12&amp;"_"&amp;BQ$20,データシート1!$A$1:$BT$1,0),0)</f>
        <v>9.5862014850000001</v>
      </c>
      <c r="BR41" s="35">
        <f t="shared" si="3"/>
        <v>213.31877616252271</v>
      </c>
      <c r="BT41" s="121" t="str">
        <f t="shared" si="4"/>
        <v>桜井市</v>
      </c>
      <c r="BU41" s="33">
        <f t="shared" si="25"/>
        <v>213.31877616252271</v>
      </c>
      <c r="BV41" s="59">
        <f t="shared" si="16"/>
        <v>7.9708168871453419E-2</v>
      </c>
      <c r="BW41" s="59">
        <f t="shared" si="5"/>
        <v>6.0796381104350622E-2</v>
      </c>
      <c r="BX41" s="59">
        <f t="shared" si="5"/>
        <v>1.0671076190543811E-2</v>
      </c>
      <c r="BY41" s="59">
        <f t="shared" si="5"/>
        <v>8.2407115765589858E-3</v>
      </c>
      <c r="BZ41" s="59">
        <f t="shared" si="5"/>
        <v>0.20746476273753303</v>
      </c>
      <c r="CA41" s="59">
        <f t="shared" si="5"/>
        <v>0.27832320820218387</v>
      </c>
      <c r="CB41" s="59">
        <f t="shared" si="5"/>
        <v>0.38956547427901878</v>
      </c>
      <c r="CC41" s="59">
        <f t="shared" si="5"/>
        <v>0.37430350265585233</v>
      </c>
      <c r="CD41" s="59">
        <f t="shared" si="5"/>
        <v>0.2037249779041185</v>
      </c>
      <c r="CE41" s="59">
        <f t="shared" si="5"/>
        <v>0.1705785247517338</v>
      </c>
      <c r="CF41" s="59">
        <f t="shared" si="5"/>
        <v>1.5261971623166509E-2</v>
      </c>
      <c r="CG41" s="59">
        <f t="shared" si="5"/>
        <v>0</v>
      </c>
      <c r="CH41" s="59">
        <f t="shared" si="5"/>
        <v>4.4938385909810828E-2</v>
      </c>
      <c r="CI41" s="122">
        <f t="shared" si="6"/>
        <v>1</v>
      </c>
      <c r="CK41" s="123" t="str">
        <f t="shared" si="7"/>
        <v>桜井市</v>
      </c>
      <c r="CL41" s="124">
        <f t="shared" si="17"/>
        <v>17.003249033814132</v>
      </c>
      <c r="CM41" s="65">
        <f t="shared" si="18"/>
        <v>0</v>
      </c>
      <c r="CN41" s="66">
        <f t="shared" si="19"/>
        <v>12.969009612290396</v>
      </c>
      <c r="CO41" s="65">
        <f t="shared" si="20"/>
        <v>0</v>
      </c>
      <c r="CP41" s="66">
        <f t="shared" si="8"/>
        <v>2.2763409133038408</v>
      </c>
      <c r="CQ41" s="65">
        <f t="shared" si="21"/>
        <v>0</v>
      </c>
      <c r="CR41" s="66">
        <f t="shared" si="9"/>
        <v>1.7578985082198959</v>
      </c>
      <c r="CS41" s="65">
        <f t="shared" si="22"/>
        <v>0</v>
      </c>
      <c r="CT41" s="66">
        <f t="shared" si="10"/>
        <v>44.256129284018691</v>
      </c>
      <c r="CU41" s="67">
        <f t="shared" si="23"/>
        <v>0.28789232601507464</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12.741</v>
      </c>
      <c r="DB41" s="962">
        <f>VLOOKUP($AX41&amp;"_"&amp;$CW$14,データシート1!$A:$BT,MATCH($CW$12&amp;"_"&amp;DB$20,データシート1!$A$1:$BT$1,0),0)</f>
        <v>0</v>
      </c>
      <c r="DC41" s="962">
        <f>VLOOKUP($AX41&amp;"_"&amp;$CW$14,データシート1!$A:$BT,MATCH($CW$12&amp;"_"&amp;DC$20,データシート1!$A$1:$BT$1,0),0)</f>
        <v>0</v>
      </c>
      <c r="DD41" s="961">
        <f t="shared" si="11"/>
        <v>12.741</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1</v>
      </c>
      <c r="DJ41" s="64">
        <f>VLOOKUP($AX41&amp;"_"&amp;$DF$14,データシート1!$A:$BT,MATCH($DF$12&amp;"_"&amp;DJ$20,データシート1!$A$1:$BT$1,0),0)</f>
        <v>0</v>
      </c>
      <c r="DK41" s="64">
        <f>VLOOKUP($AX41&amp;"_"&amp;$DF$14,データシート1!$A:$BT,MATCH($DF$12&amp;"_"&amp;DK$20,データシート1!$A$1:$BT$1,0),0)</f>
        <v>0</v>
      </c>
      <c r="DL41" s="68">
        <f t="shared" si="12"/>
        <v>1</v>
      </c>
      <c r="DM41" s="16"/>
      <c r="DN41" s="126">
        <f t="shared" si="26"/>
        <v>0</v>
      </c>
      <c r="DO41" s="127">
        <f t="shared" si="27"/>
        <v>0</v>
      </c>
      <c r="DP41" s="127">
        <f t="shared" si="29"/>
        <v>0</v>
      </c>
      <c r="DQ41" s="127">
        <f t="shared" si="30"/>
        <v>1</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15212</v>
      </c>
      <c r="AY42" s="18" t="str">
        <f>IF(IFERROR(比較地域マスタ!$Z27,"")=0,"",IFERROR(比較地域マスタ!$Z27,""))</f>
        <v>村上市</v>
      </c>
      <c r="BB42" s="110" t="str">
        <f t="shared" si="0"/>
        <v>15212</v>
      </c>
      <c r="BC42" s="1031" t="str">
        <f t="shared" si="0"/>
        <v>村上市</v>
      </c>
      <c r="BD42" s="34">
        <f t="shared" si="14"/>
        <v>388.27432266680495</v>
      </c>
      <c r="BE42" s="34">
        <f t="shared" si="15"/>
        <v>114.28122521265961</v>
      </c>
      <c r="BF42" s="34">
        <f>VLOOKUP($AX42&amp;"_"&amp;$BC$14,データシート1!$A:$BT,MATCH($BC$12&amp;"_"&amp;BF$20,データシート1!$A$1:$BT$1,0),0)</f>
        <v>79.201641077487679</v>
      </c>
      <c r="BG42" s="34">
        <f>VLOOKUP($AX42&amp;"_"&amp;$BC$14,データシート1!$A:$BT,MATCH($BC$12&amp;"_"&amp;BG$20,データシート1!$A$1:$BT$1,0),0)</f>
        <v>8.8311762670835776</v>
      </c>
      <c r="BH42" s="34">
        <f>VLOOKUP($AX42&amp;"_"&amp;$BC$14,データシート1!$A:$BT,MATCH($BC$12&amp;"_"&amp;BH$20,データシート1!$A$1:$BT$1,0),0)</f>
        <v>26.248407868088353</v>
      </c>
      <c r="BI42" s="34">
        <f>VLOOKUP($AX42&amp;"_"&amp;$BC$14,データシート1!$A:$BT,MATCH($BC$12&amp;"_"&amp;BI$20,データシート1!$A$1:$BT$1,0),0)</f>
        <v>74.15134703420884</v>
      </c>
      <c r="BJ42" s="34">
        <f>VLOOKUP($AX42&amp;"_"&amp;$BC$14,データシート1!$A:$BT,MATCH($BC$12&amp;"_"&amp;BJ$20,データシート1!$A$1:$BT$1,0),0)</f>
        <v>77.559190713924153</v>
      </c>
      <c r="BK42" s="34">
        <f t="shared" si="1"/>
        <v>114.56988352781237</v>
      </c>
      <c r="BL42" s="34">
        <f t="shared" si="2"/>
        <v>106.95248901403147</v>
      </c>
      <c r="BM42" s="34">
        <f>VLOOKUP($AX42&amp;"_"&amp;$BC$14,データシート1!$A:$BT,MATCH($BC$12&amp;"_"&amp;BM$20,データシート1!$A$1:$BT$1,0),0)</f>
        <v>51.792582871806118</v>
      </c>
      <c r="BN42" s="34">
        <f>VLOOKUP($AX42&amp;"_"&amp;$BC$14,データシート1!$A:$BT,MATCH($BC$12&amp;"_"&amp;BN$20,データシート1!$A$1:$BT$1,0),0)</f>
        <v>55.159906142225353</v>
      </c>
      <c r="BO42" s="34">
        <f>VLOOKUP($AX42&amp;"_"&amp;$BC$14,データシート1!$A:$BT,MATCH($BC$12&amp;"_"&amp;BO$20,データシート1!$A$1:$BT$1,0),0)</f>
        <v>3.3345460905749702</v>
      </c>
      <c r="BP42" s="34">
        <f>VLOOKUP($AX42&amp;"_"&amp;$BC$14,データシート1!$A:$BT,MATCH($BC$12&amp;"_"&amp;BP$20,データシート1!$A$1:$BT$1,0),0)</f>
        <v>4.2828484232059161</v>
      </c>
      <c r="BQ42" s="34">
        <f>VLOOKUP($AX42&amp;"_"&amp;$BC$14,データシート1!$A:$BT,MATCH($BC$12&amp;"_"&amp;BQ$20,データシート1!$A$1:$BT$1,0),0)</f>
        <v>7.7126761782000006</v>
      </c>
      <c r="BR42" s="35">
        <f t="shared" si="3"/>
        <v>388.27432266680495</v>
      </c>
      <c r="BT42" s="121" t="str">
        <f t="shared" si="4"/>
        <v>村上市</v>
      </c>
      <c r="BU42" s="33">
        <f t="shared" si="25"/>
        <v>388.27432266680495</v>
      </c>
      <c r="BV42" s="59">
        <f t="shared" si="16"/>
        <v>0.29433114306332664</v>
      </c>
      <c r="BW42" s="59">
        <f t="shared" si="5"/>
        <v>0.2039837209257179</v>
      </c>
      <c r="BX42" s="59">
        <f t="shared" si="5"/>
        <v>2.2744682693483169E-2</v>
      </c>
      <c r="BY42" s="59">
        <f t="shared" si="5"/>
        <v>6.7602739444125565E-2</v>
      </c>
      <c r="BZ42" s="59">
        <f t="shared" si="5"/>
        <v>0.19097669535526132</v>
      </c>
      <c r="CA42" s="59">
        <f t="shared" ref="CA42:CH68" si="32">BJ42/$BR42</f>
        <v>0.19975359220568664</v>
      </c>
      <c r="CB42" s="59">
        <f t="shared" si="32"/>
        <v>0.29507458216888</v>
      </c>
      <c r="CC42" s="59">
        <f t="shared" si="32"/>
        <v>0.27545599276162291</v>
      </c>
      <c r="CD42" s="59">
        <f t="shared" si="32"/>
        <v>0.13339172808563904</v>
      </c>
      <c r="CE42" s="59">
        <f t="shared" si="32"/>
        <v>0.1420642646759839</v>
      </c>
      <c r="CF42" s="59">
        <f t="shared" si="32"/>
        <v>8.5881190073866642E-3</v>
      </c>
      <c r="CG42" s="59">
        <f t="shared" si="32"/>
        <v>1.1030470399870387E-2</v>
      </c>
      <c r="CH42" s="59">
        <f t="shared" si="32"/>
        <v>1.9863987206845464E-2</v>
      </c>
      <c r="CI42" s="122">
        <f t="shared" si="6"/>
        <v>1</v>
      </c>
      <c r="CK42" s="123" t="str">
        <f t="shared" si="7"/>
        <v>村上市</v>
      </c>
      <c r="CL42" s="124">
        <f t="shared" si="17"/>
        <v>114.28122521265961</v>
      </c>
      <c r="CM42" s="65">
        <f t="shared" si="18"/>
        <v>0.39479800742460025</v>
      </c>
      <c r="CN42" s="66">
        <f t="shared" si="19"/>
        <v>79.201641077487679</v>
      </c>
      <c r="CO42" s="65">
        <f t="shared" si="20"/>
        <v>0.56965991343359135</v>
      </c>
      <c r="CP42" s="66">
        <f t="shared" si="8"/>
        <v>8.8311762670835776</v>
      </c>
      <c r="CQ42" s="65">
        <f t="shared" si="21"/>
        <v>0</v>
      </c>
      <c r="CR42" s="66">
        <f t="shared" si="9"/>
        <v>26.248407868088353</v>
      </c>
      <c r="CS42" s="65">
        <f t="shared" si="22"/>
        <v>0</v>
      </c>
      <c r="CT42" s="66">
        <f t="shared" si="10"/>
        <v>74.15134703420884</v>
      </c>
      <c r="CU42" s="67">
        <f t="shared" si="23"/>
        <v>0.19555949527538774</v>
      </c>
      <c r="CV42" s="16"/>
      <c r="CW42" s="959">
        <f t="shared" si="24"/>
        <v>45.118000000000002</v>
      </c>
      <c r="CX42" s="962">
        <f>VLOOKUP($AX42&amp;"_"&amp;$CW$14,データシート1!$A:$BT,MATCH($CW$12&amp;"_"&amp;CX$20,データシート1!$A$1:$BT$1,0),0)</f>
        <v>45.118000000000002</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14.501000000000001</v>
      </c>
      <c r="DB42" s="962">
        <f>VLOOKUP($AX42&amp;"_"&amp;$CW$14,データシート1!$A:$BT,MATCH($CW$12&amp;"_"&amp;DB$20,データシート1!$A$1:$BT$1,0),0)</f>
        <v>0</v>
      </c>
      <c r="DC42" s="962">
        <f>VLOOKUP($AX42&amp;"_"&amp;$CW$14,データシート1!$A:$BT,MATCH($CW$12&amp;"_"&amp;DC$20,データシート1!$A$1:$BT$1,0),0)</f>
        <v>0</v>
      </c>
      <c r="DD42" s="961">
        <f t="shared" si="11"/>
        <v>59.619</v>
      </c>
      <c r="DE42" s="16"/>
      <c r="DF42" s="125">
        <f>VLOOKUP($AX42&amp;"_"&amp;$DF$14,データシート1!$A:$BT,MATCH($DF$12&amp;"_"&amp;DF$20,データシート1!$A$1:$BT$1,0),0)</f>
        <v>2</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2</v>
      </c>
      <c r="DJ42" s="64">
        <f>VLOOKUP($AX42&amp;"_"&amp;$DF$14,データシート1!$A:$BT,MATCH($DF$12&amp;"_"&amp;DJ$20,データシート1!$A$1:$BT$1,0),0)</f>
        <v>0</v>
      </c>
      <c r="DK42" s="64">
        <f>VLOOKUP($AX42&amp;"_"&amp;$DF$14,データシート1!$A:$BT,MATCH($DF$12&amp;"_"&amp;DK$20,データシート1!$A$1:$BT$1,0),0)</f>
        <v>0</v>
      </c>
      <c r="DL42" s="68">
        <f t="shared" si="12"/>
        <v>4</v>
      </c>
      <c r="DM42" s="16"/>
      <c r="DN42" s="126">
        <f t="shared" si="26"/>
        <v>0.76</v>
      </c>
      <c r="DO42" s="127">
        <f t="shared" si="27"/>
        <v>0</v>
      </c>
      <c r="DP42" s="127">
        <f t="shared" si="29"/>
        <v>0</v>
      </c>
      <c r="DQ42" s="127">
        <f t="shared" si="30"/>
        <v>0.24</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10211</v>
      </c>
      <c r="AY43" s="18" t="str">
        <f>IF(IFERROR(比較地域マスタ!$Z28,"")=0,"",IFERROR(比較地域マスタ!$Z28,""))</f>
        <v>安中市</v>
      </c>
      <c r="AZ43" s="23"/>
      <c r="BB43" s="110" t="str">
        <f t="shared" si="0"/>
        <v>10211</v>
      </c>
      <c r="BC43" s="1031" t="str">
        <f t="shared" si="0"/>
        <v>安中市</v>
      </c>
      <c r="BD43" s="34">
        <f t="shared" si="14"/>
        <v>435.51841397385226</v>
      </c>
      <c r="BE43" s="34">
        <f t="shared" si="15"/>
        <v>188.71186862888703</v>
      </c>
      <c r="BF43" s="34">
        <f>VLOOKUP($AX43&amp;"_"&amp;$BC$14,データシート1!$A:$BT,MATCH($BC$12&amp;"_"&amp;BF$20,データシート1!$A$1:$BT$1,0),0)</f>
        <v>179.34915198120871</v>
      </c>
      <c r="BG43" s="34">
        <f>VLOOKUP($AX43&amp;"_"&amp;$BC$14,データシート1!$A:$BT,MATCH($BC$12&amp;"_"&amp;BG$20,データシート1!$A$1:$BT$1,0),0)</f>
        <v>3.151245066978912</v>
      </c>
      <c r="BH43" s="34">
        <f>VLOOKUP($AX43&amp;"_"&amp;$BC$14,データシート1!$A:$BT,MATCH($BC$12&amp;"_"&amp;BH$20,データシート1!$A$1:$BT$1,0),0)</f>
        <v>6.2114715806994205</v>
      </c>
      <c r="BI43" s="34">
        <f>VLOOKUP($AX43&amp;"_"&amp;$BC$14,データシート1!$A:$BT,MATCH($BC$12&amp;"_"&amp;BI$20,データシート1!$A$1:$BT$1,0),0)</f>
        <v>55.250776590320363</v>
      </c>
      <c r="BJ43" s="34">
        <f>VLOOKUP($AX43&amp;"_"&amp;$BC$14,データシート1!$A:$BT,MATCH($BC$12&amp;"_"&amp;BJ$20,データシート1!$A$1:$BT$1,0),0)</f>
        <v>70.803680878906619</v>
      </c>
      <c r="BK43" s="34">
        <f t="shared" si="1"/>
        <v>112.28681568053825</v>
      </c>
      <c r="BL43" s="34">
        <f t="shared" si="2"/>
        <v>109.01258347190485</v>
      </c>
      <c r="BM43" s="34">
        <f>VLOOKUP($AX43&amp;"_"&amp;$BC$14,データシート1!$A:$BT,MATCH($BC$12&amp;"_"&amp;BM$20,データシート1!$A$1:$BT$1,0),0)</f>
        <v>56.784688177606732</v>
      </c>
      <c r="BN43" s="34">
        <f>VLOOKUP($AX43&amp;"_"&amp;$BC$14,データシート1!$A:$BT,MATCH($BC$12&amp;"_"&amp;BN$20,データシート1!$A$1:$BT$1,0),0)</f>
        <v>52.227895294298115</v>
      </c>
      <c r="BO43" s="34">
        <f>VLOOKUP($AX43&amp;"_"&amp;$BC$14,データシート1!$A:$BT,MATCH($BC$12&amp;"_"&amp;BO$20,データシート1!$A$1:$BT$1,0),0)</f>
        <v>3.2742322086334101</v>
      </c>
      <c r="BP43" s="34">
        <f>VLOOKUP($AX43&amp;"_"&amp;$BC$14,データシート1!$A:$BT,MATCH($BC$12&amp;"_"&amp;BP$20,データシート1!$A$1:$BT$1,0),0)</f>
        <v>0</v>
      </c>
      <c r="BQ43" s="34">
        <f>VLOOKUP($AX43&amp;"_"&amp;$BC$14,データシート1!$A:$BT,MATCH($BC$12&amp;"_"&amp;BQ$20,データシート1!$A$1:$BT$1,0),0)</f>
        <v>8.465272195199999</v>
      </c>
      <c r="BR43" s="35">
        <f t="shared" si="3"/>
        <v>435.51841397385226</v>
      </c>
      <c r="BT43" s="121" t="str">
        <f t="shared" si="4"/>
        <v>安中市</v>
      </c>
      <c r="BU43" s="33">
        <f t="shared" si="25"/>
        <v>435.51841397385226</v>
      </c>
      <c r="BV43" s="59">
        <f t="shared" si="16"/>
        <v>0.43330399490345534</v>
      </c>
      <c r="BW43" s="59">
        <f t="shared" si="16"/>
        <v>0.41180612857388049</v>
      </c>
      <c r="BX43" s="59">
        <f t="shared" si="16"/>
        <v>7.2356184397018566E-3</v>
      </c>
      <c r="BY43" s="59">
        <f t="shared" si="16"/>
        <v>1.4262247889873025E-2</v>
      </c>
      <c r="BZ43" s="59">
        <f t="shared" si="16"/>
        <v>0.12686209082685887</v>
      </c>
      <c r="CA43" s="59">
        <f t="shared" si="32"/>
        <v>0.16257333469063731</v>
      </c>
      <c r="CB43" s="59">
        <f t="shared" si="32"/>
        <v>0.25782334817025615</v>
      </c>
      <c r="CC43" s="59">
        <f t="shared" si="32"/>
        <v>0.25030533721233145</v>
      </c>
      <c r="CD43" s="59">
        <f t="shared" si="32"/>
        <v>0.13038412695224405</v>
      </c>
      <c r="CE43" s="59">
        <f t="shared" si="32"/>
        <v>0.11992121026008738</v>
      </c>
      <c r="CF43" s="59">
        <f t="shared" si="32"/>
        <v>7.5180109579247069E-3</v>
      </c>
      <c r="CG43" s="59">
        <f t="shared" si="32"/>
        <v>0</v>
      </c>
      <c r="CH43" s="59">
        <f t="shared" si="32"/>
        <v>1.9437231408792371E-2</v>
      </c>
      <c r="CI43" s="122">
        <f t="shared" si="6"/>
        <v>1</v>
      </c>
      <c r="CJ43" s="23"/>
      <c r="CK43" s="123" t="str">
        <f t="shared" si="7"/>
        <v>安中市</v>
      </c>
      <c r="CL43" s="124">
        <f t="shared" si="17"/>
        <v>188.71186862888703</v>
      </c>
      <c r="CM43" s="65">
        <f t="shared" si="18"/>
        <v>1</v>
      </c>
      <c r="CN43" s="66">
        <f t="shared" si="19"/>
        <v>179.34915198120871</v>
      </c>
      <c r="CO43" s="65">
        <f t="shared" si="20"/>
        <v>1</v>
      </c>
      <c r="CP43" s="66">
        <f t="shared" si="8"/>
        <v>3.151245066978912</v>
      </c>
      <c r="CQ43" s="65">
        <f t="shared" si="21"/>
        <v>0</v>
      </c>
      <c r="CR43" s="66">
        <f t="shared" si="9"/>
        <v>6.2114715806994205</v>
      </c>
      <c r="CS43" s="65">
        <f t="shared" si="22"/>
        <v>0</v>
      </c>
      <c r="CT43" s="66">
        <f t="shared" si="10"/>
        <v>55.250776590320363</v>
      </c>
      <c r="CU43" s="67">
        <f t="shared" si="23"/>
        <v>0.14352739435320974</v>
      </c>
      <c r="CV43" s="16"/>
      <c r="CW43" s="959">
        <f t="shared" si="24"/>
        <v>534.70399999999995</v>
      </c>
      <c r="CX43" s="962">
        <f>VLOOKUP($AX43&amp;"_"&amp;$CW$14,データシート1!$A:$BT,MATCH($CW$12&amp;"_"&amp;CX$20,データシート1!$A$1:$BT$1,0),0)</f>
        <v>534.70399999999995</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7.93</v>
      </c>
      <c r="DB43" s="962">
        <f>VLOOKUP($AX43&amp;"_"&amp;$CW$14,データシート1!$A:$BT,MATCH($CW$12&amp;"_"&amp;DB$20,データシート1!$A$1:$BT$1,0),0)</f>
        <v>0</v>
      </c>
      <c r="DC43" s="962">
        <f>VLOOKUP($AX43&amp;"_"&amp;$CW$14,データシート1!$A:$BT,MATCH($CW$12&amp;"_"&amp;DC$20,データシート1!$A$1:$BT$1,0),0)</f>
        <v>0</v>
      </c>
      <c r="DD43" s="961">
        <f t="shared" si="11"/>
        <v>542.6339999999999</v>
      </c>
      <c r="DE43" s="16"/>
      <c r="DF43" s="125">
        <f>VLOOKUP($AX43&amp;"_"&amp;$DF$14,データシート1!$A:$BT,MATCH($DF$12&amp;"_"&amp;DF$20,データシート1!$A$1:$BT$1,0),0)</f>
        <v>10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1</v>
      </c>
      <c r="DJ43" s="64">
        <f>VLOOKUP($AX43&amp;"_"&amp;$DF$14,データシート1!$A:$BT,MATCH($DF$12&amp;"_"&amp;DJ$20,データシート1!$A$1:$BT$1,0),0)</f>
        <v>0</v>
      </c>
      <c r="DK43" s="64">
        <f>VLOOKUP($AX43&amp;"_"&amp;$DF$14,データシート1!$A:$BT,MATCH($DF$12&amp;"_"&amp;DK$20,データシート1!$A$1:$BT$1,0),0)</f>
        <v>0</v>
      </c>
      <c r="DL43" s="68">
        <f t="shared" si="12"/>
        <v>11</v>
      </c>
      <c r="DM43" s="16"/>
      <c r="DN43" s="126">
        <f t="shared" si="26"/>
        <v>0.99</v>
      </c>
      <c r="DO43" s="127">
        <f t="shared" si="27"/>
        <v>0</v>
      </c>
      <c r="DP43" s="127">
        <f t="shared" si="29"/>
        <v>0</v>
      </c>
      <c r="DQ43" s="127">
        <f t="shared" si="30"/>
        <v>0.01</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13227</v>
      </c>
      <c r="AY44" s="18" t="str">
        <f>IF(IFERROR(比較地域マスタ!$Z29,"")=0,"",IFERROR(比較地域マスタ!$Z29,""))</f>
        <v>羽村市</v>
      </c>
      <c r="BB44" s="110" t="str">
        <f t="shared" si="0"/>
        <v>13227</v>
      </c>
      <c r="BC44" s="1031" t="str">
        <f t="shared" si="0"/>
        <v>羽村市</v>
      </c>
      <c r="BD44" s="34">
        <f t="shared" si="14"/>
        <v>554.06042092970597</v>
      </c>
      <c r="BE44" s="34">
        <f t="shared" si="15"/>
        <v>370.7026660475259</v>
      </c>
      <c r="BF44" s="34">
        <f>VLOOKUP($AX44&amp;"_"&amp;$BC$14,データシート1!$A:$BT,MATCH($BC$12&amp;"_"&amp;BF$20,データシート1!$A$1:$BT$1,0),0)</f>
        <v>368.03866786382645</v>
      </c>
      <c r="BG44" s="34">
        <f>VLOOKUP($AX44&amp;"_"&amp;$BC$14,データシート1!$A:$BT,MATCH($BC$12&amp;"_"&amp;BG$20,データシート1!$A$1:$BT$1,0),0)</f>
        <v>1.7271381281195022</v>
      </c>
      <c r="BH44" s="34">
        <f>VLOOKUP($AX44&amp;"_"&amp;$BC$14,データシート1!$A:$BT,MATCH($BC$12&amp;"_"&amp;BH$20,データシート1!$A$1:$BT$1,0),0)</f>
        <v>0.93686005557995033</v>
      </c>
      <c r="BI44" s="34">
        <f>VLOOKUP($AX44&amp;"_"&amp;$BC$14,データシート1!$A:$BT,MATCH($BC$12&amp;"_"&amp;BI$20,データシート1!$A$1:$BT$1,0),0)</f>
        <v>58.241534832927506</v>
      </c>
      <c r="BJ44" s="34">
        <f>VLOOKUP($AX44&amp;"_"&amp;$BC$14,データシート1!$A:$BT,MATCH($BC$12&amp;"_"&amp;BJ$20,データシート1!$A$1:$BT$1,0),0)</f>
        <v>60.132430881012553</v>
      </c>
      <c r="BK44" s="34">
        <f t="shared" si="1"/>
        <v>58.860923335772576</v>
      </c>
      <c r="BL44" s="34">
        <f t="shared" si="2"/>
        <v>55.672461787905995</v>
      </c>
      <c r="BM44" s="34">
        <f>VLOOKUP($AX44&amp;"_"&amp;$BC$14,データシート1!$A:$BT,MATCH($BC$12&amp;"_"&amp;BM$20,データシート1!$A$1:$BT$1,0),0)</f>
        <v>34.595439274121631</v>
      </c>
      <c r="BN44" s="34">
        <f>VLOOKUP($AX44&amp;"_"&amp;$BC$14,データシート1!$A:$BT,MATCH($BC$12&amp;"_"&amp;BN$20,データシート1!$A$1:$BT$1,0),0)</f>
        <v>21.077022513784364</v>
      </c>
      <c r="BO44" s="34">
        <f>VLOOKUP($AX44&amp;"_"&amp;$BC$14,データシート1!$A:$BT,MATCH($BC$12&amp;"_"&amp;BO$20,データシート1!$A$1:$BT$1,0),0)</f>
        <v>3.1884615478665799</v>
      </c>
      <c r="BP44" s="34">
        <f>VLOOKUP($AX44&amp;"_"&amp;$BC$14,データシート1!$A:$BT,MATCH($BC$12&amp;"_"&amp;BP$20,データシート1!$A$1:$BT$1,0),0)</f>
        <v>0</v>
      </c>
      <c r="BQ44" s="34">
        <f>VLOOKUP($AX44&amp;"_"&amp;$BC$14,データシート1!$A:$BT,MATCH($BC$12&amp;"_"&amp;BQ$20,データシート1!$A$1:$BT$1,0),0)</f>
        <v>6.1228658324673679</v>
      </c>
      <c r="BR44" s="35">
        <f t="shared" si="3"/>
        <v>554.06042092970597</v>
      </c>
      <c r="BT44" s="121" t="str">
        <f t="shared" si="4"/>
        <v>羽村市</v>
      </c>
      <c r="BU44" s="33">
        <f t="shared" si="25"/>
        <v>554.06042092970597</v>
      </c>
      <c r="BV44" s="59">
        <f t="shared" si="16"/>
        <v>0.66906541605244385</v>
      </c>
      <c r="BW44" s="59">
        <f t="shared" si="16"/>
        <v>0.66425727946107838</v>
      </c>
      <c r="BX44" s="59">
        <f t="shared" si="16"/>
        <v>3.1172378731211077E-3</v>
      </c>
      <c r="BY44" s="59">
        <f t="shared" si="16"/>
        <v>1.6908987182443237E-3</v>
      </c>
      <c r="BZ44" s="59">
        <f t="shared" si="16"/>
        <v>0.10511765979457437</v>
      </c>
      <c r="CA44" s="59">
        <f t="shared" si="32"/>
        <v>0.10853045734635067</v>
      </c>
      <c r="CB44" s="59">
        <f t="shared" si="32"/>
        <v>0.10623556766066188</v>
      </c>
      <c r="CC44" s="59">
        <f t="shared" si="32"/>
        <v>0.10048084953350096</v>
      </c>
      <c r="CD44" s="59">
        <f t="shared" si="32"/>
        <v>6.2439831410572418E-2</v>
      </c>
      <c r="CE44" s="59">
        <f t="shared" si="32"/>
        <v>3.8041018122928545E-2</v>
      </c>
      <c r="CF44" s="59">
        <f t="shared" si="32"/>
        <v>5.754718127160904E-3</v>
      </c>
      <c r="CG44" s="59">
        <f t="shared" si="32"/>
        <v>0</v>
      </c>
      <c r="CH44" s="59">
        <f t="shared" si="32"/>
        <v>1.1050899145969101E-2</v>
      </c>
      <c r="CI44" s="122">
        <f t="shared" si="6"/>
        <v>1</v>
      </c>
      <c r="CK44" s="123" t="str">
        <f t="shared" si="7"/>
        <v>羽村市</v>
      </c>
      <c r="CL44" s="124">
        <f t="shared" si="17"/>
        <v>370.7026660475259</v>
      </c>
      <c r="CM44" s="65">
        <f t="shared" si="18"/>
        <v>0.20406381428695117</v>
      </c>
      <c r="CN44" s="66">
        <f t="shared" si="19"/>
        <v>368.03866786382645</v>
      </c>
      <c r="CO44" s="65">
        <f t="shared" si="20"/>
        <v>0.20554090264229855</v>
      </c>
      <c r="CP44" s="66">
        <f t="shared" si="8"/>
        <v>1.7271381281195022</v>
      </c>
      <c r="CQ44" s="65">
        <f t="shared" si="21"/>
        <v>0</v>
      </c>
      <c r="CR44" s="66">
        <f t="shared" si="9"/>
        <v>0.93686005557995033</v>
      </c>
      <c r="CS44" s="65">
        <f t="shared" si="22"/>
        <v>0</v>
      </c>
      <c r="CT44" s="66">
        <f t="shared" si="10"/>
        <v>58.241534832927506</v>
      </c>
      <c r="CU44" s="67">
        <f t="shared" si="23"/>
        <v>0.71905728652472323</v>
      </c>
      <c r="CV44" s="16"/>
      <c r="CW44" s="959">
        <f t="shared" si="24"/>
        <v>75.647000000000006</v>
      </c>
      <c r="CX44" s="962">
        <f>VLOOKUP($AX44&amp;"_"&amp;$CW$14,データシート1!$A:$BT,MATCH($CW$12&amp;"_"&amp;CX$20,データシート1!$A$1:$BT$1,0),0)</f>
        <v>75.647000000000006</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41.879000000000005</v>
      </c>
      <c r="DB44" s="962">
        <f>VLOOKUP($AX44&amp;"_"&amp;$CW$14,データシート1!$A:$BT,MATCH($CW$12&amp;"_"&amp;DB$20,データシート1!$A$1:$BT$1,0),0)</f>
        <v>0</v>
      </c>
      <c r="DC44" s="962">
        <f>VLOOKUP($AX44&amp;"_"&amp;$CW$14,データシート1!$A:$BT,MATCH($CW$12&amp;"_"&amp;DC$20,データシート1!$A$1:$BT$1,0),0)</f>
        <v>0</v>
      </c>
      <c r="DD44" s="961">
        <f t="shared" si="11"/>
        <v>117.52600000000001</v>
      </c>
      <c r="DE44" s="16"/>
      <c r="DF44" s="125">
        <f>VLOOKUP($AX44&amp;"_"&amp;$DF$14,データシート1!$A:$BT,MATCH($DF$12&amp;"_"&amp;DF$20,データシート1!$A$1:$BT$1,0),0)</f>
        <v>5</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2</v>
      </c>
      <c r="DJ44" s="64">
        <f>VLOOKUP($AX44&amp;"_"&amp;$DF$14,データシート1!$A:$BT,MATCH($DF$12&amp;"_"&amp;DJ$20,データシート1!$A$1:$BT$1,0),0)</f>
        <v>0</v>
      </c>
      <c r="DK44" s="64">
        <f>VLOOKUP($AX44&amp;"_"&amp;$DF$14,データシート1!$A:$BT,MATCH($DF$12&amp;"_"&amp;DK$20,データシート1!$A$1:$BT$1,0),0)</f>
        <v>0</v>
      </c>
      <c r="DL44" s="68">
        <f t="shared" si="12"/>
        <v>7</v>
      </c>
      <c r="DM44" s="16"/>
      <c r="DN44" s="126">
        <f t="shared" si="26"/>
        <v>0.64</v>
      </c>
      <c r="DO44" s="127">
        <f t="shared" si="27"/>
        <v>0</v>
      </c>
      <c r="DP44" s="127">
        <f t="shared" si="29"/>
        <v>0</v>
      </c>
      <c r="DQ44" s="127">
        <f t="shared" si="30"/>
        <v>0.36</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11242</v>
      </c>
      <c r="AY45" s="18" t="str">
        <f>IF(IFERROR(比較地域マスタ!$Z30,"")=0,"",IFERROR(比較地域マスタ!$Z30,""))</f>
        <v>日高市</v>
      </c>
      <c r="BB45" s="110" t="str">
        <f t="shared" si="0"/>
        <v>11242</v>
      </c>
      <c r="BC45" s="1031" t="str">
        <f t="shared" si="0"/>
        <v>日高市</v>
      </c>
      <c r="BD45" s="34">
        <f t="shared" si="14"/>
        <v>317.68614010769801</v>
      </c>
      <c r="BE45" s="34">
        <f t="shared" si="15"/>
        <v>104.52403682520752</v>
      </c>
      <c r="BF45" s="34">
        <f>VLOOKUP($AX45&amp;"_"&amp;$BC$14,データシート1!$A:$BT,MATCH($BC$12&amp;"_"&amp;BF$20,データシート1!$A$1:$BT$1,0),0)</f>
        <v>97.486466395359798</v>
      </c>
      <c r="BG45" s="34">
        <f>VLOOKUP($AX45&amp;"_"&amp;$BC$14,データシート1!$A:$BT,MATCH($BC$12&amp;"_"&amp;BG$20,データシート1!$A$1:$BT$1,0),0)</f>
        <v>2.6264185177443267</v>
      </c>
      <c r="BH45" s="34">
        <f>VLOOKUP($AX45&amp;"_"&amp;$BC$14,データシート1!$A:$BT,MATCH($BC$12&amp;"_"&amp;BH$20,データシート1!$A$1:$BT$1,0),0)</f>
        <v>4.4111519121033869</v>
      </c>
      <c r="BI45" s="34">
        <f>VLOOKUP($AX45&amp;"_"&amp;$BC$14,データシート1!$A:$BT,MATCH($BC$12&amp;"_"&amp;BI$20,データシート1!$A$1:$BT$1,0),0)</f>
        <v>65.832072026180086</v>
      </c>
      <c r="BJ45" s="34">
        <f>VLOOKUP($AX45&amp;"_"&amp;$BC$14,データシート1!$A:$BT,MATCH($BC$12&amp;"_"&amp;BJ$20,データシート1!$A$1:$BT$1,0),0)</f>
        <v>60.740275451596446</v>
      </c>
      <c r="BK45" s="34">
        <f t="shared" si="1"/>
        <v>86.589755804713931</v>
      </c>
      <c r="BL45" s="34">
        <f t="shared" si="2"/>
        <v>83.387106189749773</v>
      </c>
      <c r="BM45" s="34">
        <f>VLOOKUP($AX45&amp;"_"&amp;$BC$14,データシート1!$A:$BT,MATCH($BC$12&amp;"_"&amp;BM$20,データシート1!$A$1:$BT$1,0),0)</f>
        <v>47.138902347150172</v>
      </c>
      <c r="BN45" s="34">
        <f>VLOOKUP($AX45&amp;"_"&amp;$BC$14,データシート1!$A:$BT,MATCH($BC$12&amp;"_"&amp;BN$20,データシート1!$A$1:$BT$1,0),0)</f>
        <v>36.248203842599608</v>
      </c>
      <c r="BO45" s="34">
        <f>VLOOKUP($AX45&amp;"_"&amp;$BC$14,データシート1!$A:$BT,MATCH($BC$12&amp;"_"&amp;BO$20,データシート1!$A$1:$BT$1,0),0)</f>
        <v>3.2026496149641601</v>
      </c>
      <c r="BP45" s="34">
        <f>VLOOKUP($AX45&amp;"_"&amp;$BC$14,データシート1!$A:$BT,MATCH($BC$12&amp;"_"&amp;BP$20,データシート1!$A$1:$BT$1,0),0)</f>
        <v>0</v>
      </c>
      <c r="BQ45" s="34">
        <f>VLOOKUP($AX45&amp;"_"&amp;$BC$14,データシート1!$A:$BT,MATCH($BC$12&amp;"_"&amp;BQ$20,データシート1!$A$1:$BT$1,0),0)</f>
        <v>0</v>
      </c>
      <c r="BR45" s="35">
        <f t="shared" si="3"/>
        <v>317.68614010769801</v>
      </c>
      <c r="BT45" s="121" t="str">
        <f t="shared" si="4"/>
        <v>日高市</v>
      </c>
      <c r="BU45" s="33">
        <f t="shared" si="25"/>
        <v>317.68614010769801</v>
      </c>
      <c r="BV45" s="59">
        <f t="shared" si="16"/>
        <v>0.32901667283871144</v>
      </c>
      <c r="BW45" s="59">
        <f t="shared" si="16"/>
        <v>0.30686408403687726</v>
      </c>
      <c r="BX45" s="59">
        <f t="shared" si="16"/>
        <v>8.2673374320137195E-3</v>
      </c>
      <c r="BY45" s="59">
        <f t="shared" si="16"/>
        <v>1.3885251369820455E-2</v>
      </c>
      <c r="BZ45" s="59">
        <f t="shared" si="16"/>
        <v>0.20722362015498225</v>
      </c>
      <c r="CA45" s="59">
        <f t="shared" si="32"/>
        <v>0.19119586215188686</v>
      </c>
      <c r="CB45" s="59">
        <f t="shared" si="32"/>
        <v>0.27256384485441937</v>
      </c>
      <c r="CC45" s="59">
        <f t="shared" si="32"/>
        <v>0.26248266972390083</v>
      </c>
      <c r="CD45" s="59">
        <f t="shared" si="32"/>
        <v>0.14838199214850772</v>
      </c>
      <c r="CE45" s="59">
        <f t="shared" si="32"/>
        <v>0.11410067757539309</v>
      </c>
      <c r="CF45" s="59">
        <f t="shared" si="32"/>
        <v>1.0081175130518561E-2</v>
      </c>
      <c r="CG45" s="59">
        <f t="shared" si="32"/>
        <v>0</v>
      </c>
      <c r="CH45" s="59">
        <f t="shared" si="32"/>
        <v>0</v>
      </c>
      <c r="CI45" s="122">
        <f t="shared" si="6"/>
        <v>1</v>
      </c>
      <c r="CK45" s="123" t="str">
        <f t="shared" si="7"/>
        <v>日高市</v>
      </c>
      <c r="CL45" s="124">
        <f t="shared" si="17"/>
        <v>104.52403682520752</v>
      </c>
      <c r="CM45" s="65">
        <f t="shared" si="18"/>
        <v>1</v>
      </c>
      <c r="CN45" s="66">
        <f t="shared" si="19"/>
        <v>97.486466395359798</v>
      </c>
      <c r="CO45" s="65">
        <f t="shared" si="20"/>
        <v>1</v>
      </c>
      <c r="CP45" s="66">
        <f t="shared" si="8"/>
        <v>2.6264185177443267</v>
      </c>
      <c r="CQ45" s="65">
        <f t="shared" si="21"/>
        <v>0</v>
      </c>
      <c r="CR45" s="66">
        <f t="shared" si="9"/>
        <v>4.4111519121033869</v>
      </c>
      <c r="CS45" s="65">
        <f t="shared" si="22"/>
        <v>0</v>
      </c>
      <c r="CT45" s="66">
        <f t="shared" si="10"/>
        <v>65.832072026180086</v>
      </c>
      <c r="CU45" s="67">
        <f t="shared" si="23"/>
        <v>0.31800609270925845</v>
      </c>
      <c r="CV45" s="16"/>
      <c r="CW45" s="959">
        <f t="shared" si="24"/>
        <v>1113.3879999999999</v>
      </c>
      <c r="CX45" s="962">
        <f>VLOOKUP($AX45&amp;"_"&amp;$CW$14,データシート1!$A:$BT,MATCH($CW$12&amp;"_"&amp;CX$20,データシート1!$A$1:$BT$1,0),0)</f>
        <v>1113.3879999999999</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20.935000000000002</v>
      </c>
      <c r="DB45" s="962">
        <f>VLOOKUP($AX45&amp;"_"&amp;$CW$14,データシート1!$A:$BT,MATCH($CW$12&amp;"_"&amp;DB$20,データシート1!$A$1:$BT$1,0),0)</f>
        <v>0</v>
      </c>
      <c r="DC45" s="962">
        <f>VLOOKUP($AX45&amp;"_"&amp;$CW$14,データシート1!$A:$BT,MATCH($CW$12&amp;"_"&amp;DC$20,データシート1!$A$1:$BT$1,0),0)</f>
        <v>0</v>
      </c>
      <c r="DD45" s="961">
        <f t="shared" si="11"/>
        <v>1134.3229999999999</v>
      </c>
      <c r="DE45" s="16"/>
      <c r="DF45" s="125">
        <f>VLOOKUP($AX45&amp;"_"&amp;$DF$14,データシート1!$A:$BT,MATCH($DF$12&amp;"_"&amp;DF$20,データシート1!$A$1:$BT$1,0),0)</f>
        <v>8</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3</v>
      </c>
      <c r="DJ45" s="64">
        <f>VLOOKUP($AX45&amp;"_"&amp;$DF$14,データシート1!$A:$BT,MATCH($DF$12&amp;"_"&amp;DJ$20,データシート1!$A$1:$BT$1,0),0)</f>
        <v>0</v>
      </c>
      <c r="DK45" s="64">
        <f>VLOOKUP($AX45&amp;"_"&amp;$DF$14,データシート1!$A:$BT,MATCH($DF$12&amp;"_"&amp;DK$20,データシート1!$A$1:$BT$1,0),0)</f>
        <v>0</v>
      </c>
      <c r="DL45" s="68">
        <f t="shared" si="12"/>
        <v>11</v>
      </c>
      <c r="DM45" s="16"/>
      <c r="DN45" s="126">
        <f t="shared" si="26"/>
        <v>0.98</v>
      </c>
      <c r="DO45" s="127">
        <f t="shared" si="27"/>
        <v>0</v>
      </c>
      <c r="DP45" s="127">
        <f t="shared" si="29"/>
        <v>0</v>
      </c>
      <c r="DQ45" s="127">
        <f t="shared" si="30"/>
        <v>0.02</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25211</v>
      </c>
      <c r="AY46" s="18" t="str">
        <f>IF(IFERROR(比較地域マスタ!$Z31,"")=0,"",IFERROR(比較地域マスタ!$Z31,""))</f>
        <v>湖南市</v>
      </c>
      <c r="BB46" s="110" t="str">
        <f t="shared" si="0"/>
        <v>25211</v>
      </c>
      <c r="BC46" s="1031" t="str">
        <f t="shared" si="0"/>
        <v>湖南市</v>
      </c>
      <c r="BD46" s="34">
        <f t="shared" si="14"/>
        <v>398.61870461992334</v>
      </c>
      <c r="BE46" s="34">
        <f t="shared" si="15"/>
        <v>196.8124898364928</v>
      </c>
      <c r="BF46" s="34">
        <f>VLOOKUP($AX46&amp;"_"&amp;$BC$14,データシート1!$A:$BT,MATCH($BC$12&amp;"_"&amp;BF$20,データシート1!$A$1:$BT$1,0),0)</f>
        <v>182.04454901777777</v>
      </c>
      <c r="BG46" s="34">
        <f>VLOOKUP($AX46&amp;"_"&amp;$BC$14,データシート1!$A:$BT,MATCH($BC$12&amp;"_"&amp;BG$20,データシート1!$A$1:$BT$1,0),0)</f>
        <v>1.9377347170191488</v>
      </c>
      <c r="BH46" s="34">
        <f>VLOOKUP($AX46&amp;"_"&amp;$BC$14,データシート1!$A:$BT,MATCH($BC$12&amp;"_"&amp;BH$20,データシート1!$A$1:$BT$1,0),0)</f>
        <v>12.830206101695886</v>
      </c>
      <c r="BI46" s="34">
        <f>VLOOKUP($AX46&amp;"_"&amp;$BC$14,データシート1!$A:$BT,MATCH($BC$12&amp;"_"&amp;BI$20,データシート1!$A$1:$BT$1,0),0)</f>
        <v>46.432782400884157</v>
      </c>
      <c r="BJ46" s="34">
        <f>VLOOKUP($AX46&amp;"_"&amp;$BC$14,データシート1!$A:$BT,MATCH($BC$12&amp;"_"&amp;BJ$20,データシート1!$A$1:$BT$1,0),0)</f>
        <v>55.502247989414769</v>
      </c>
      <c r="BK46" s="34">
        <f t="shared" si="1"/>
        <v>91.685387445783235</v>
      </c>
      <c r="BL46" s="34">
        <f t="shared" si="2"/>
        <v>88.495758155768698</v>
      </c>
      <c r="BM46" s="34">
        <f>VLOOKUP($AX46&amp;"_"&amp;$BC$14,データシート1!$A:$BT,MATCH($BC$12&amp;"_"&amp;BM$20,データシート1!$A$1:$BT$1,0),0)</f>
        <v>50.974383200123036</v>
      </c>
      <c r="BN46" s="34">
        <f>VLOOKUP($AX46&amp;"_"&amp;$BC$14,データシート1!$A:$BT,MATCH($BC$12&amp;"_"&amp;BN$20,データシート1!$A$1:$BT$1,0),0)</f>
        <v>37.521374955645662</v>
      </c>
      <c r="BO46" s="34">
        <f>VLOOKUP($AX46&amp;"_"&amp;$BC$14,データシート1!$A:$BT,MATCH($BC$12&amp;"_"&amp;BO$20,データシート1!$A$1:$BT$1,0),0)</f>
        <v>3.1896292900145302</v>
      </c>
      <c r="BP46" s="34">
        <f>VLOOKUP($AX46&amp;"_"&amp;$BC$14,データシート1!$A:$BT,MATCH($BC$12&amp;"_"&amp;BP$20,データシート1!$A$1:$BT$1,0),0)</f>
        <v>0</v>
      </c>
      <c r="BQ46" s="34">
        <f>VLOOKUP($AX46&amp;"_"&amp;$BC$14,データシート1!$A:$BT,MATCH($BC$12&amp;"_"&amp;BQ$20,データシート1!$A$1:$BT$1,0),0)</f>
        <v>8.1857969473483543</v>
      </c>
      <c r="BR46" s="35">
        <f t="shared" si="3"/>
        <v>398.61870461992334</v>
      </c>
      <c r="BT46" s="121" t="str">
        <f t="shared" si="4"/>
        <v>湖南市</v>
      </c>
      <c r="BU46" s="33">
        <f t="shared" si="25"/>
        <v>398.61870461992334</v>
      </c>
      <c r="BV46" s="59">
        <f t="shared" si="16"/>
        <v>0.49373621346783114</v>
      </c>
      <c r="BW46" s="59">
        <f t="shared" si="16"/>
        <v>0.4566884265788641</v>
      </c>
      <c r="BX46" s="59">
        <f t="shared" si="16"/>
        <v>4.861123410821247E-3</v>
      </c>
      <c r="BY46" s="59">
        <f t="shared" si="16"/>
        <v>3.2186663478145826E-2</v>
      </c>
      <c r="BZ46" s="59">
        <f t="shared" si="16"/>
        <v>0.11648420373338247</v>
      </c>
      <c r="CA46" s="59">
        <f t="shared" si="32"/>
        <v>0.13923643659003732</v>
      </c>
      <c r="CB46" s="59">
        <f t="shared" si="32"/>
        <v>0.23000774018671255</v>
      </c>
      <c r="CC46" s="59">
        <f t="shared" si="32"/>
        <v>0.22200603516623238</v>
      </c>
      <c r="CD46" s="59">
        <f t="shared" si="32"/>
        <v>0.12787754967175038</v>
      </c>
      <c r="CE46" s="59">
        <f t="shared" si="32"/>
        <v>9.4128485494482009E-2</v>
      </c>
      <c r="CF46" s="59">
        <f t="shared" si="32"/>
        <v>8.0017050204801397E-3</v>
      </c>
      <c r="CG46" s="59">
        <f t="shared" si="32"/>
        <v>0</v>
      </c>
      <c r="CH46" s="59">
        <f t="shared" si="32"/>
        <v>2.0535406022036479E-2</v>
      </c>
      <c r="CI46" s="122">
        <f t="shared" si="6"/>
        <v>1</v>
      </c>
      <c r="CK46" s="123" t="str">
        <f t="shared" si="7"/>
        <v>湖南市</v>
      </c>
      <c r="CL46" s="124">
        <f t="shared" si="17"/>
        <v>196.8124898364928</v>
      </c>
      <c r="CM46" s="65">
        <f t="shared" si="18"/>
        <v>1</v>
      </c>
      <c r="CN46" s="66">
        <f t="shared" si="19"/>
        <v>182.04454901777777</v>
      </c>
      <c r="CO46" s="65">
        <f t="shared" si="20"/>
        <v>1</v>
      </c>
      <c r="CP46" s="66">
        <f t="shared" si="8"/>
        <v>1.9377347170191488</v>
      </c>
      <c r="CQ46" s="65">
        <f t="shared" si="21"/>
        <v>0</v>
      </c>
      <c r="CR46" s="66">
        <f t="shared" si="9"/>
        <v>12.830206101695886</v>
      </c>
      <c r="CS46" s="65">
        <f t="shared" si="22"/>
        <v>0</v>
      </c>
      <c r="CT46" s="66">
        <f t="shared" si="10"/>
        <v>46.432782400884157</v>
      </c>
      <c r="CU46" s="67">
        <f t="shared" si="23"/>
        <v>0</v>
      </c>
      <c r="CV46" s="16"/>
      <c r="CW46" s="959">
        <f t="shared" si="24"/>
        <v>389.12299999999999</v>
      </c>
      <c r="CX46" s="962">
        <f>VLOOKUP($AX46&amp;"_"&amp;$CW$14,データシート1!$A:$BT,MATCH($CW$12&amp;"_"&amp;CX$20,データシート1!$A$1:$BT$1,0),0)</f>
        <v>389.12299999999999</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389.12299999999999</v>
      </c>
      <c r="DE46" s="16"/>
      <c r="DF46" s="125">
        <f>VLOOKUP($AX46&amp;"_"&amp;$DF$14,データシート1!$A:$BT,MATCH($DF$12&amp;"_"&amp;DF$20,データシート1!$A$1:$BT$1,0),0)</f>
        <v>25</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25</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27229</v>
      </c>
      <c r="AY47" s="18" t="str">
        <f>IF(IFERROR(比較地域マスタ!$Z32,"")=0,"",IFERROR(比較地域マスタ!$Z32,""))</f>
        <v>四條畷市</v>
      </c>
      <c r="BB47" s="110" t="str">
        <f t="shared" si="0"/>
        <v>27229</v>
      </c>
      <c r="BC47" s="1031" t="str">
        <f t="shared" si="0"/>
        <v>四條畷市</v>
      </c>
      <c r="BD47" s="34">
        <f t="shared" si="14"/>
        <v>166.59750570077134</v>
      </c>
      <c r="BE47" s="34">
        <f t="shared" si="15"/>
        <v>16.450475303271052</v>
      </c>
      <c r="BF47" s="34">
        <f>VLOOKUP($AX47&amp;"_"&amp;$BC$14,データシート1!$A:$BT,MATCH($BC$12&amp;"_"&amp;BF$20,データシート1!$A$1:$BT$1,0),0)</f>
        <v>14.35685583501569</v>
      </c>
      <c r="BG47" s="34">
        <f>VLOOKUP($AX47&amp;"_"&amp;$BC$14,データシート1!$A:$BT,MATCH($BC$12&amp;"_"&amp;BG$20,データシート1!$A$1:$BT$1,0),0)</f>
        <v>1.5647633249624511</v>
      </c>
      <c r="BH47" s="34">
        <f>VLOOKUP($AX47&amp;"_"&amp;$BC$14,データシート1!$A:$BT,MATCH($BC$12&amp;"_"&amp;BH$20,データシート1!$A$1:$BT$1,0),0)</f>
        <v>0.52885614329291264</v>
      </c>
      <c r="BI47" s="34">
        <f>VLOOKUP($AX47&amp;"_"&amp;$BC$14,データシート1!$A:$BT,MATCH($BC$12&amp;"_"&amp;BI$20,データシート1!$A$1:$BT$1,0),0)</f>
        <v>42.630008813350187</v>
      </c>
      <c r="BJ47" s="34">
        <f>VLOOKUP($AX47&amp;"_"&amp;$BC$14,データシート1!$A:$BT,MATCH($BC$12&amp;"_"&amp;BJ$20,データシート1!$A$1:$BT$1,0),0)</f>
        <v>48.175885148065625</v>
      </c>
      <c r="BK47" s="34">
        <f t="shared" si="1"/>
        <v>52.645650059587133</v>
      </c>
      <c r="BL47" s="34">
        <f t="shared" si="2"/>
        <v>49.433483346117193</v>
      </c>
      <c r="BM47" s="34">
        <f>VLOOKUP($AX47&amp;"_"&amp;$BC$14,データシート1!$A:$BT,MATCH($BC$12&amp;"_"&amp;BM$20,データシート1!$A$1:$BT$1,0),0)</f>
        <v>28.505152349184922</v>
      </c>
      <c r="BN47" s="34">
        <f>VLOOKUP($AX47&amp;"_"&amp;$BC$14,データシート1!$A:$BT,MATCH($BC$12&amp;"_"&amp;BN$20,データシート1!$A$1:$BT$1,0),0)</f>
        <v>20.928330996932271</v>
      </c>
      <c r="BO47" s="34">
        <f>VLOOKUP($AX47&amp;"_"&amp;$BC$14,データシート1!$A:$BT,MATCH($BC$12&amp;"_"&amp;BO$20,データシート1!$A$1:$BT$1,0),0)</f>
        <v>3.2121667134699399</v>
      </c>
      <c r="BP47" s="34">
        <f>VLOOKUP($AX47&amp;"_"&amp;$BC$14,データシート1!$A:$BT,MATCH($BC$12&amp;"_"&amp;BP$20,データシート1!$A$1:$BT$1,0),0)</f>
        <v>0</v>
      </c>
      <c r="BQ47" s="34">
        <f>VLOOKUP($AX47&amp;"_"&amp;$BC$14,データシート1!$A:$BT,MATCH($BC$12&amp;"_"&amp;BQ$20,データシート1!$A$1:$BT$1,0),0)</f>
        <v>6.6954863764973336</v>
      </c>
      <c r="BR47" s="35">
        <f t="shared" si="3"/>
        <v>166.59750570077134</v>
      </c>
      <c r="BT47" s="121" t="str">
        <f t="shared" si="4"/>
        <v>四條畷市</v>
      </c>
      <c r="BU47" s="33">
        <f t="shared" si="25"/>
        <v>166.59750570077134</v>
      </c>
      <c r="BV47" s="59">
        <f t="shared" si="16"/>
        <v>9.8743827130389553E-2</v>
      </c>
      <c r="BW47" s="59">
        <f t="shared" si="16"/>
        <v>8.6176895474067219E-2</v>
      </c>
      <c r="BX47" s="59">
        <f t="shared" si="16"/>
        <v>9.3924775066737774E-3</v>
      </c>
      <c r="BY47" s="59">
        <f t="shared" si="16"/>
        <v>3.1744541496485567E-3</v>
      </c>
      <c r="BZ47" s="59">
        <f t="shared" si="16"/>
        <v>0.25588623691592771</v>
      </c>
      <c r="CA47" s="59">
        <f t="shared" si="32"/>
        <v>0.28917530875039127</v>
      </c>
      <c r="CB47" s="59">
        <f t="shared" si="32"/>
        <v>0.31600503163681753</v>
      </c>
      <c r="CC47" s="59">
        <f t="shared" si="32"/>
        <v>0.29672403039998407</v>
      </c>
      <c r="CD47" s="59">
        <f t="shared" si="32"/>
        <v>0.17110191553758025</v>
      </c>
      <c r="CE47" s="59">
        <f t="shared" si="32"/>
        <v>0.12562211486240382</v>
      </c>
      <c r="CF47" s="59">
        <f t="shared" si="32"/>
        <v>1.9281001236833451E-2</v>
      </c>
      <c r="CG47" s="59">
        <f t="shared" si="32"/>
        <v>0</v>
      </c>
      <c r="CH47" s="59">
        <f t="shared" si="32"/>
        <v>4.0189595566473925E-2</v>
      </c>
      <c r="CI47" s="122">
        <f t="shared" si="6"/>
        <v>1</v>
      </c>
      <c r="CK47" s="123" t="str">
        <f t="shared" si="7"/>
        <v>四條畷市</v>
      </c>
      <c r="CL47" s="124">
        <f t="shared" si="17"/>
        <v>16.450475303271052</v>
      </c>
      <c r="CM47" s="65">
        <f t="shared" si="18"/>
        <v>0</v>
      </c>
      <c r="CN47" s="66">
        <f t="shared" si="19"/>
        <v>14.35685583501569</v>
      </c>
      <c r="CO47" s="65">
        <f t="shared" si="20"/>
        <v>0</v>
      </c>
      <c r="CP47" s="66">
        <f t="shared" si="8"/>
        <v>1.5647633249624511</v>
      </c>
      <c r="CQ47" s="65">
        <f t="shared" si="21"/>
        <v>0</v>
      </c>
      <c r="CR47" s="66">
        <f t="shared" si="9"/>
        <v>0.52885614329291264</v>
      </c>
      <c r="CS47" s="65">
        <f t="shared" si="22"/>
        <v>0</v>
      </c>
      <c r="CT47" s="66">
        <f t="shared" si="10"/>
        <v>42.630008813350187</v>
      </c>
      <c r="CU47" s="67">
        <f t="shared" si="23"/>
        <v>9.4370142347710254E-2</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4.0229999999999997</v>
      </c>
      <c r="DB47" s="962">
        <f>VLOOKUP($AX47&amp;"_"&amp;$CW$14,データシート1!$A:$BT,MATCH($CW$12&amp;"_"&amp;DB$20,データシート1!$A$1:$BT$1,0),0)</f>
        <v>0</v>
      </c>
      <c r="DC47" s="962">
        <f>VLOOKUP($AX47&amp;"_"&amp;$CW$14,データシート1!$A:$BT,MATCH($CW$12&amp;"_"&amp;DC$20,データシート1!$A$1:$BT$1,0),0)</f>
        <v>0</v>
      </c>
      <c r="DD47" s="961">
        <f t="shared" si="11"/>
        <v>4.0229999999999997</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2</v>
      </c>
      <c r="DJ47" s="64">
        <f>VLOOKUP($AX47&amp;"_"&amp;$DF$14,データシート1!$A:$BT,MATCH($DF$12&amp;"_"&amp;DJ$20,データシート1!$A$1:$BT$1,0),0)</f>
        <v>0</v>
      </c>
      <c r="DK47" s="64">
        <f>VLOOKUP($AX47&amp;"_"&amp;$DF$14,データシート1!$A:$BT,MATCH($DF$12&amp;"_"&amp;DK$20,データシート1!$A$1:$BT$1,0),0)</f>
        <v>0</v>
      </c>
      <c r="DL47" s="68">
        <f t="shared" si="12"/>
        <v>2</v>
      </c>
      <c r="DM47" s="16"/>
      <c r="DN47" s="126">
        <f t="shared" si="26"/>
        <v>0</v>
      </c>
      <c r="DO47" s="127">
        <f t="shared" si="27"/>
        <v>0</v>
      </c>
      <c r="DP47" s="127">
        <f t="shared" si="29"/>
        <v>0</v>
      </c>
      <c r="DQ47" s="127">
        <f t="shared" si="30"/>
        <v>1</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20214</v>
      </c>
      <c r="AY48" s="18" t="str">
        <f>IF(IFERROR(比較地域マスタ!$Z33,"")=0,"",IFERROR(比較地域マスタ!$Z33,""))</f>
        <v>茅野市</v>
      </c>
      <c r="BB48" s="110" t="str">
        <f t="shared" si="0"/>
        <v>20214</v>
      </c>
      <c r="BC48" s="1031" t="str">
        <f t="shared" si="0"/>
        <v>茅野市</v>
      </c>
      <c r="BD48" s="34">
        <f t="shared" si="14"/>
        <v>374.84613643862394</v>
      </c>
      <c r="BE48" s="34">
        <f t="shared" si="15"/>
        <v>100.82050332297405</v>
      </c>
      <c r="BF48" s="34">
        <f>VLOOKUP($AX48&amp;"_"&amp;$BC$14,データシート1!$A:$BT,MATCH($BC$12&amp;"_"&amp;BF$20,データシート1!$A$1:$BT$1,0),0)</f>
        <v>93.543796774196991</v>
      </c>
      <c r="BG48" s="34">
        <f>VLOOKUP($AX48&amp;"_"&amp;$BC$14,データシート1!$A:$BT,MATCH($BC$12&amp;"_"&amp;BG$20,データシート1!$A$1:$BT$1,0),0)</f>
        <v>3.2210530401000339</v>
      </c>
      <c r="BH48" s="34">
        <f>VLOOKUP($AX48&amp;"_"&amp;$BC$14,データシート1!$A:$BT,MATCH($BC$12&amp;"_"&amp;BH$20,データシート1!$A$1:$BT$1,0),0)</f>
        <v>4.0556535086770324</v>
      </c>
      <c r="BI48" s="34">
        <f>VLOOKUP($AX48&amp;"_"&amp;$BC$14,データシート1!$A:$BT,MATCH($BC$12&amp;"_"&amp;BI$20,データシート1!$A$1:$BT$1,0),0)</f>
        <v>60.313609442262134</v>
      </c>
      <c r="BJ48" s="34">
        <f>VLOOKUP($AX48&amp;"_"&amp;$BC$14,データシート1!$A:$BT,MATCH($BC$12&amp;"_"&amp;BJ$20,データシート1!$A$1:$BT$1,0),0)</f>
        <v>93.607981770344665</v>
      </c>
      <c r="BK48" s="34">
        <f t="shared" si="1"/>
        <v>112.39145822948552</v>
      </c>
      <c r="BL48" s="34">
        <f t="shared" si="2"/>
        <v>109.17386151502762</v>
      </c>
      <c r="BM48" s="34">
        <f>VLOOKUP($AX48&amp;"_"&amp;$BC$14,データシート1!$A:$BT,MATCH($BC$12&amp;"_"&amp;BM$20,データシート1!$A$1:$BT$1,0),0)</f>
        <v>53.321610497459716</v>
      </c>
      <c r="BN48" s="34">
        <f>VLOOKUP($AX48&amp;"_"&amp;$BC$14,データシート1!$A:$BT,MATCH($BC$12&amp;"_"&amp;BN$20,データシート1!$A$1:$BT$1,0),0)</f>
        <v>55.852251017567916</v>
      </c>
      <c r="BO48" s="34">
        <f>VLOOKUP($AX48&amp;"_"&amp;$BC$14,データシート1!$A:$BT,MATCH($BC$12&amp;"_"&amp;BO$20,データシート1!$A$1:$BT$1,0),0)</f>
        <v>3.2175967144578999</v>
      </c>
      <c r="BP48" s="34">
        <f>VLOOKUP($AX48&amp;"_"&amp;$BC$14,データシート1!$A:$BT,MATCH($BC$12&amp;"_"&amp;BP$20,データシート1!$A$1:$BT$1,0),0)</f>
        <v>0</v>
      </c>
      <c r="BQ48" s="34">
        <f>VLOOKUP($AX48&amp;"_"&amp;$BC$14,データシート1!$A:$BT,MATCH($BC$12&amp;"_"&amp;BQ$20,データシート1!$A$1:$BT$1,0),0)</f>
        <v>7.7125836735575737</v>
      </c>
      <c r="BR48" s="35">
        <f t="shared" si="3"/>
        <v>374.84613643862394</v>
      </c>
      <c r="BT48" s="121" t="str">
        <f t="shared" si="4"/>
        <v>茅野市</v>
      </c>
      <c r="BU48" s="33">
        <f t="shared" si="25"/>
        <v>374.84613643862394</v>
      </c>
      <c r="BV48" s="59">
        <f t="shared" si="16"/>
        <v>0.26896503264208532</v>
      </c>
      <c r="BW48" s="59">
        <f t="shared" si="16"/>
        <v>0.24955251683516697</v>
      </c>
      <c r="BX48" s="59">
        <f t="shared" si="16"/>
        <v>8.5930005060287935E-3</v>
      </c>
      <c r="BY48" s="59">
        <f t="shared" si="16"/>
        <v>1.0819515300889574E-2</v>
      </c>
      <c r="BZ48" s="59">
        <f t="shared" si="16"/>
        <v>0.16090231051944612</v>
      </c>
      <c r="CA48" s="59">
        <f t="shared" si="32"/>
        <v>0.24972374708114864</v>
      </c>
      <c r="CB48" s="59">
        <f t="shared" si="32"/>
        <v>0.29983357784424736</v>
      </c>
      <c r="CC48" s="59">
        <f t="shared" si="32"/>
        <v>0.29124979798985706</v>
      </c>
      <c r="CD48" s="59">
        <f t="shared" si="32"/>
        <v>0.14224932662788808</v>
      </c>
      <c r="CE48" s="59">
        <f t="shared" si="32"/>
        <v>0.14900047136196901</v>
      </c>
      <c r="CF48" s="59">
        <f t="shared" si="32"/>
        <v>8.5837798543903047E-3</v>
      </c>
      <c r="CG48" s="59">
        <f t="shared" si="32"/>
        <v>0</v>
      </c>
      <c r="CH48" s="59">
        <f t="shared" si="32"/>
        <v>2.0575331913072568E-2</v>
      </c>
      <c r="CI48" s="122">
        <f t="shared" si="6"/>
        <v>1</v>
      </c>
      <c r="CK48" s="123" t="str">
        <f t="shared" si="7"/>
        <v>茅野市</v>
      </c>
      <c r="CL48" s="124">
        <f t="shared" si="17"/>
        <v>100.82050332297405</v>
      </c>
      <c r="CM48" s="65">
        <f t="shared" si="18"/>
        <v>0.6045992431195284</v>
      </c>
      <c r="CN48" s="66">
        <f t="shared" si="19"/>
        <v>93.543796774196991</v>
      </c>
      <c r="CO48" s="65">
        <f t="shared" si="20"/>
        <v>0.65163059552885316</v>
      </c>
      <c r="CP48" s="66">
        <f t="shared" si="8"/>
        <v>3.2210530401000339</v>
      </c>
      <c r="CQ48" s="65">
        <f t="shared" si="21"/>
        <v>0</v>
      </c>
      <c r="CR48" s="66">
        <f t="shared" si="9"/>
        <v>4.0556535086770324</v>
      </c>
      <c r="CS48" s="65">
        <f t="shared" si="22"/>
        <v>0</v>
      </c>
      <c r="CT48" s="66">
        <f t="shared" si="10"/>
        <v>60.313609442262134</v>
      </c>
      <c r="CU48" s="67">
        <f t="shared" si="23"/>
        <v>0.20492887284141326</v>
      </c>
      <c r="CV48" s="16"/>
      <c r="CW48" s="959">
        <f t="shared" si="24"/>
        <v>60.956000000000003</v>
      </c>
      <c r="CX48" s="962">
        <f>VLOOKUP($AX48&amp;"_"&amp;$CW$14,データシート1!$A:$BT,MATCH($CW$12&amp;"_"&amp;CX$20,データシート1!$A$1:$BT$1,0),0)</f>
        <v>60.956000000000003</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12.36</v>
      </c>
      <c r="DB48" s="962">
        <f>VLOOKUP($AX48&amp;"_"&amp;$CW$14,データシート1!$A:$BT,MATCH($CW$12&amp;"_"&amp;DB$20,データシート1!$A$1:$BT$1,0),0)</f>
        <v>0</v>
      </c>
      <c r="DC48" s="962">
        <f>VLOOKUP($AX48&amp;"_"&amp;$CW$14,データシート1!$A:$BT,MATCH($CW$12&amp;"_"&amp;DC$20,データシート1!$A$1:$BT$1,0),0)</f>
        <v>0</v>
      </c>
      <c r="DD48" s="961">
        <f t="shared" si="11"/>
        <v>73.316000000000003</v>
      </c>
      <c r="DE48" s="16"/>
      <c r="DF48" s="125">
        <f>VLOOKUP($AX48&amp;"_"&amp;$DF$14,データシート1!$A:$BT,MATCH($DF$12&amp;"_"&amp;DF$20,データシート1!$A$1:$BT$1,0),0)</f>
        <v>10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3</v>
      </c>
      <c r="DJ48" s="64">
        <f>VLOOKUP($AX48&amp;"_"&amp;$DF$14,データシート1!$A:$BT,MATCH($DF$12&amp;"_"&amp;DJ$20,データシート1!$A$1:$BT$1,0),0)</f>
        <v>0</v>
      </c>
      <c r="DK48" s="64">
        <f>VLOOKUP($AX48&amp;"_"&amp;$DF$14,データシート1!$A:$BT,MATCH($DF$12&amp;"_"&amp;DK$20,データシート1!$A$1:$BT$1,0),0)</f>
        <v>0</v>
      </c>
      <c r="DL48" s="68">
        <f t="shared" si="12"/>
        <v>13</v>
      </c>
      <c r="DM48" s="16"/>
      <c r="DN48" s="126">
        <f t="shared" si="26"/>
        <v>0.83</v>
      </c>
      <c r="DO48" s="127">
        <f t="shared" si="27"/>
        <v>0</v>
      </c>
      <c r="DP48" s="127">
        <f t="shared" si="29"/>
        <v>0</v>
      </c>
      <c r="DQ48" s="127">
        <f t="shared" si="30"/>
        <v>0.17</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17212</v>
      </c>
      <c r="AY49" s="18" t="str">
        <f>IF(IFERROR(比較地域マスタ!$Z34,"")=0,"",IFERROR(比較地域マスタ!$Z34,""))</f>
        <v>野々市市</v>
      </c>
      <c r="BB49" s="110" t="str">
        <f t="shared" si="0"/>
        <v>17212</v>
      </c>
      <c r="BC49" s="1031" t="str">
        <f t="shared" si="0"/>
        <v>野々市市</v>
      </c>
      <c r="BD49" s="34">
        <f t="shared" si="14"/>
        <v>294.20344068511213</v>
      </c>
      <c r="BE49" s="34">
        <f t="shared" si="15"/>
        <v>21.522858379101784</v>
      </c>
      <c r="BF49" s="34">
        <f>VLOOKUP($AX49&amp;"_"&amp;$BC$14,データシート1!$A:$BT,MATCH($BC$12&amp;"_"&amp;BF$20,データシート1!$A$1:$BT$1,0),0)</f>
        <v>17.86116687735932</v>
      </c>
      <c r="BG49" s="34">
        <f>VLOOKUP($AX49&amp;"_"&amp;$BC$14,データシート1!$A:$BT,MATCH($BC$12&amp;"_"&amp;BG$20,データシート1!$A$1:$BT$1,0),0)</f>
        <v>3.2012604754228633</v>
      </c>
      <c r="BH49" s="34">
        <f>VLOOKUP($AX49&amp;"_"&amp;$BC$14,データシート1!$A:$BT,MATCH($BC$12&amp;"_"&amp;BH$20,データシート1!$A$1:$BT$1,0),0)</f>
        <v>0.46043102631960003</v>
      </c>
      <c r="BI49" s="34">
        <f>VLOOKUP($AX49&amp;"_"&amp;$BC$14,データシート1!$A:$BT,MATCH($BC$12&amp;"_"&amp;BI$20,データシート1!$A$1:$BT$1,0),0)</f>
        <v>96.26589790105848</v>
      </c>
      <c r="BJ49" s="34">
        <f>VLOOKUP($AX49&amp;"_"&amp;$BC$14,データシート1!$A:$BT,MATCH($BC$12&amp;"_"&amp;BJ$20,データシート1!$A$1:$BT$1,0),0)</f>
        <v>94.017711981183993</v>
      </c>
      <c r="BK49" s="34">
        <f t="shared" si="1"/>
        <v>75.691984766519468</v>
      </c>
      <c r="BL49" s="34">
        <f t="shared" si="2"/>
        <v>72.540190322098482</v>
      </c>
      <c r="BM49" s="34">
        <f>VLOOKUP($AX49&amp;"_"&amp;$BC$14,データシート1!$A:$BT,MATCH($BC$12&amp;"_"&amp;BM$20,データシート1!$A$1:$BT$1,0),0)</f>
        <v>48.638028988124326</v>
      </c>
      <c r="BN49" s="34">
        <f>VLOOKUP($AX49&amp;"_"&amp;$BC$14,データシート1!$A:$BT,MATCH($BC$12&amp;"_"&amp;BN$20,データシート1!$A$1:$BT$1,0),0)</f>
        <v>23.902161333974153</v>
      </c>
      <c r="BO49" s="34">
        <f>VLOOKUP($AX49&amp;"_"&amp;$BC$14,データシート1!$A:$BT,MATCH($BC$12&amp;"_"&amp;BO$20,データシート1!$A$1:$BT$1,0),0)</f>
        <v>3.15179444442099</v>
      </c>
      <c r="BP49" s="34">
        <f>VLOOKUP($AX49&amp;"_"&amp;$BC$14,データシート1!$A:$BT,MATCH($BC$12&amp;"_"&amp;BP$20,データシート1!$A$1:$BT$1,0),0)</f>
        <v>0</v>
      </c>
      <c r="BQ49" s="34">
        <f>VLOOKUP($AX49&amp;"_"&amp;$BC$14,データシート1!$A:$BT,MATCH($BC$12&amp;"_"&amp;BQ$20,データシート1!$A$1:$BT$1,0),0)</f>
        <v>6.7049876572484139</v>
      </c>
      <c r="BR49" s="35">
        <f t="shared" si="3"/>
        <v>294.20344068511213</v>
      </c>
      <c r="BT49" s="121" t="str">
        <f t="shared" si="4"/>
        <v>野々市市</v>
      </c>
      <c r="BU49" s="33">
        <f t="shared" si="25"/>
        <v>294.20344068511213</v>
      </c>
      <c r="BV49" s="59">
        <f t="shared" si="16"/>
        <v>7.315637889543869E-2</v>
      </c>
      <c r="BW49" s="59">
        <f t="shared" si="16"/>
        <v>6.0710258302098662E-2</v>
      </c>
      <c r="BX49" s="59">
        <f t="shared" si="16"/>
        <v>1.0881111614358016E-2</v>
      </c>
      <c r="BY49" s="59">
        <f t="shared" si="16"/>
        <v>1.5650089789820045E-3</v>
      </c>
      <c r="BZ49" s="59">
        <f t="shared" si="16"/>
        <v>0.32720860665967705</v>
      </c>
      <c r="CA49" s="59">
        <f t="shared" si="32"/>
        <v>0.31956700357495738</v>
      </c>
      <c r="CB49" s="59">
        <f t="shared" si="32"/>
        <v>0.25727770073067602</v>
      </c>
      <c r="CC49" s="59">
        <f t="shared" si="32"/>
        <v>0.24656472457689141</v>
      </c>
      <c r="CD49" s="59">
        <f t="shared" si="32"/>
        <v>0.16532107467832752</v>
      </c>
      <c r="CE49" s="59">
        <f t="shared" si="32"/>
        <v>8.1243649898563877E-2</v>
      </c>
      <c r="CF49" s="59">
        <f t="shared" si="32"/>
        <v>1.0712976153784606E-2</v>
      </c>
      <c r="CG49" s="59">
        <f t="shared" si="32"/>
        <v>0</v>
      </c>
      <c r="CH49" s="59">
        <f t="shared" si="32"/>
        <v>2.2790310139250907E-2</v>
      </c>
      <c r="CI49" s="122">
        <f t="shared" si="6"/>
        <v>1</v>
      </c>
      <c r="CK49" s="123" t="str">
        <f t="shared" si="7"/>
        <v>野々市市</v>
      </c>
      <c r="CL49" s="124">
        <f t="shared" si="17"/>
        <v>21.522858379101784</v>
      </c>
      <c r="CM49" s="65">
        <f t="shared" si="18"/>
        <v>0.13153457362098511</v>
      </c>
      <c r="CN49" s="66">
        <f t="shared" si="19"/>
        <v>17.86116687735932</v>
      </c>
      <c r="CO49" s="65">
        <f t="shared" si="20"/>
        <v>0.15850028273284619</v>
      </c>
      <c r="CP49" s="66">
        <f t="shared" si="8"/>
        <v>3.2012604754228633</v>
      </c>
      <c r="CQ49" s="65">
        <f t="shared" si="21"/>
        <v>0</v>
      </c>
      <c r="CR49" s="66">
        <f t="shared" si="9"/>
        <v>0.46043102631960003</v>
      </c>
      <c r="CS49" s="65">
        <f t="shared" si="22"/>
        <v>0</v>
      </c>
      <c r="CT49" s="66">
        <f t="shared" si="10"/>
        <v>96.26589790105848</v>
      </c>
      <c r="CU49" s="67">
        <f t="shared" si="23"/>
        <v>5.9242162846302127E-2</v>
      </c>
      <c r="CV49" s="16"/>
      <c r="CW49" s="959">
        <f t="shared" si="24"/>
        <v>2.831</v>
      </c>
      <c r="CX49" s="962">
        <f>VLOOKUP($AX49&amp;"_"&amp;$CW$14,データシート1!$A:$BT,MATCH($CW$12&amp;"_"&amp;CX$20,データシート1!$A$1:$BT$1,0),0)</f>
        <v>2.831</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5.7030000000000003</v>
      </c>
      <c r="DB49" s="962">
        <f>VLOOKUP($AX49&amp;"_"&amp;$CW$14,データシート1!$A:$BT,MATCH($CW$12&amp;"_"&amp;DB$20,データシート1!$A$1:$BT$1,0),0)</f>
        <v>0</v>
      </c>
      <c r="DC49" s="962">
        <f>VLOOKUP($AX49&amp;"_"&amp;$CW$14,データシート1!$A:$BT,MATCH($CW$12&amp;"_"&amp;DC$20,データシート1!$A$1:$BT$1,0),0)</f>
        <v>0</v>
      </c>
      <c r="DD49" s="961">
        <f t="shared" si="11"/>
        <v>8.5340000000000007</v>
      </c>
      <c r="DE49" s="16"/>
      <c r="DF49" s="125">
        <f>VLOOKUP($AX49&amp;"_"&amp;$DF$14,データシート1!$A:$BT,MATCH($DF$12&amp;"_"&amp;DF$20,データシート1!$A$1:$BT$1,0),0)</f>
        <v>1</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1</v>
      </c>
      <c r="DJ49" s="64">
        <f>VLOOKUP($AX49&amp;"_"&amp;$DF$14,データシート1!$A:$BT,MATCH($DF$12&amp;"_"&amp;DJ$20,データシート1!$A$1:$BT$1,0),0)</f>
        <v>0</v>
      </c>
      <c r="DK49" s="64">
        <f>VLOOKUP($AX49&amp;"_"&amp;$DF$14,データシート1!$A:$BT,MATCH($DF$12&amp;"_"&amp;DK$20,データシート1!$A$1:$BT$1,0),0)</f>
        <v>0</v>
      </c>
      <c r="DL49" s="68">
        <f t="shared" si="12"/>
        <v>2</v>
      </c>
      <c r="DM49" s="16"/>
      <c r="DN49" s="126">
        <f t="shared" si="26"/>
        <v>0.33</v>
      </c>
      <c r="DO49" s="127">
        <f t="shared" si="27"/>
        <v>0</v>
      </c>
      <c r="DP49" s="127">
        <f t="shared" si="29"/>
        <v>0</v>
      </c>
      <c r="DQ49" s="127">
        <f t="shared" si="30"/>
        <v>0.67</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向日市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京都府</v>
      </c>
      <c r="AY4" s="1038" t="str">
        <f>年度マスタ!$J4</f>
        <v>向日市</v>
      </c>
      <c r="AZ4" s="1038" t="str">
        <f>年度マスタ!$K4</f>
        <v>26208</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1622</v>
      </c>
      <c r="BY11" s="22" t="s">
        <v>1623</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04205</v>
      </c>
      <c r="AY13" s="18" t="str">
        <f>IF(IFERROR(比較地域マスタ!$Z6,"")=0,"",IFERROR(比較地域マスタ!$Z6,""))</f>
        <v>気仙沼市</v>
      </c>
      <c r="BC13" s="844" t="str">
        <f t="shared" ref="BC13:BC59" si="0">AX13</f>
        <v>04205</v>
      </c>
      <c r="BD13" s="1031" t="str">
        <f>AY13</f>
        <v>気仙沼市</v>
      </c>
      <c r="BE13" s="34">
        <f>VLOOKUP($BC13&amp;"_"&amp;$AZ$7,データシート1!$A:$BT,MATCH("cb_"&amp;BE$12,データシート1!$A$1:$BT$1,0),0)</f>
        <v>11934.69999999995</v>
      </c>
      <c r="BF13" s="34">
        <f>VLOOKUP($BC13&amp;"_"&amp;$AZ$7,データシート1!$A:$BT,MATCH("cb_"&amp;BF$12,データシート1!$A$1:$BT$1,0),0)</f>
        <v>80429.300000000017</v>
      </c>
      <c r="BG13" s="34">
        <f>VLOOKUP($BC13&amp;"_"&amp;$AZ$7,データシート1!$A:$BT,MATCH("cb_"&amp;BG$12,データシート1!$A$1:$BT$1,0),0)</f>
        <v>7499.5</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849</v>
      </c>
      <c r="BK13" s="34">
        <f>SUM(BE13:BJ13)</f>
        <v>100712.49999999997</v>
      </c>
      <c r="BL13" s="36"/>
      <c r="BM13" s="844" t="str">
        <f>AX13</f>
        <v>04205</v>
      </c>
      <c r="BN13" s="1031" t="str">
        <f>AY13</f>
        <v>気仙沼市</v>
      </c>
      <c r="BO13" s="34">
        <f>BE13*VLOOKUP(BO$12,別紙!$B$4:$E$10,MATCH("設備利用率",別紙!$B$4:$E$4,0),0)/100*8760/10^3</f>
        <v>14323.072163999939</v>
      </c>
      <c r="BP13" s="34">
        <f>BF13*VLOOKUP(BP$12,別紙!$B$4:$E$10,MATCH("設備利用率",別紙!$B$4:$E$4,0),0)/100*8760/10^3</f>
        <v>106388.66086800002</v>
      </c>
      <c r="BQ13" s="34">
        <f>BG13*VLOOKUP(BQ$12,別紙!$B$4:$E$10,MATCH("設備利用率",別紙!$B$4:$E$4,0),0)/100*8760/10^3</f>
        <v>16292.51376</v>
      </c>
      <c r="BR13" s="34">
        <f>BH13*VLOOKUP(BR$12,別紙!$B$4:$E$10,MATCH("設備利用率",別紙!$B$4:$E$4,0),0)/100*8760/10^3</f>
        <v>0</v>
      </c>
      <c r="BS13" s="34">
        <f>BI13*VLOOKUP(BS$12,別紙!$B$4:$E$10,MATCH("設備利用率",別紙!$B$4:$E$4,0),0)/100*8760/10^3</f>
        <v>0</v>
      </c>
      <c r="BT13" s="34">
        <f>BJ13*VLOOKUP(BT$12,別紙!$B$4:$E$10,MATCH("設備利用率",別紙!$B$4:$E$4,0),0)/100*8760/10^3</f>
        <v>5949.7920000000004</v>
      </c>
      <c r="BU13" s="34">
        <f>SUM(BO13:BT13)</f>
        <v>142954.03879199995</v>
      </c>
      <c r="BV13" s="36"/>
      <c r="BW13" s="33" t="str">
        <f>AX13</f>
        <v>04205</v>
      </c>
      <c r="BX13" s="33" t="str">
        <f>AY13</f>
        <v>気仙沼市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294394.71066640038</v>
      </c>
      <c r="BZ13" s="36"/>
      <c r="CA13" s="33" t="str">
        <f>AX13</f>
        <v>04205</v>
      </c>
      <c r="CB13" s="33" t="str">
        <f>AY13</f>
        <v>気仙沼市</v>
      </c>
      <c r="CC13" s="223">
        <f>BO13/$BY13</f>
        <v>4.8652613804024601E-2</v>
      </c>
      <c r="CD13" s="223">
        <f t="shared" ref="CD13:CH28" si="1">BP13/$BY13</f>
        <v>0.3613810201520794</v>
      </c>
      <c r="CE13" s="223">
        <f t="shared" si="1"/>
        <v>5.5342413330456225E-2</v>
      </c>
      <c r="CF13" s="223">
        <f t="shared" si="1"/>
        <v>0</v>
      </c>
      <c r="CG13" s="223">
        <f t="shared" si="1"/>
        <v>0</v>
      </c>
      <c r="CH13" s="223">
        <f t="shared" si="1"/>
        <v>2.0210254411609091E-2</v>
      </c>
      <c r="CI13" s="223">
        <f>BU13/BY13</f>
        <v>0.4855863016981693</v>
      </c>
      <c r="CK13" s="18" t="str">
        <f>AX13</f>
        <v>04205</v>
      </c>
      <c r="CL13" s="18" t="str">
        <f>AY13</f>
        <v>気仙沼市</v>
      </c>
      <c r="CM13" s="18">
        <f>VLOOKUP($CK13&amp;"_"&amp;$AZ$7,データシート1!$A:$BT,MATCH("ca_太陽光発電（10kW未満）",データシート1!$A$1:$BT$1,0),0)</f>
        <v>2425</v>
      </c>
      <c r="CN13" s="18">
        <f>VLOOKUP($CK13&amp;"_"&amp;$AZ$5,データシート1!$A:$BT,MATCH("ab_家庭",データシート1!$A$1:$BT$1,0),0)</f>
        <v>26212</v>
      </c>
      <c r="CO13" s="223">
        <f>CM13/CN13</f>
        <v>9.2514878681519919E-2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01235</v>
      </c>
      <c r="AY14" s="18" t="str">
        <f>IF(IFERROR(比較地域マスタ!$Z7,"")=0,"",IFERROR(比較地域マスタ!$Z7,""))</f>
        <v>石狩市</v>
      </c>
      <c r="BC14" s="844" t="str">
        <f t="shared" si="0"/>
        <v>01235</v>
      </c>
      <c r="BD14" s="1031" t="str">
        <f t="shared" ref="BD14:BD60" si="2">AY14</f>
        <v>石狩市</v>
      </c>
      <c r="BE14" s="34">
        <f>VLOOKUP($BC14&amp;"_"&amp;$AZ$7,データシート1!$A:$BT,MATCH("cb_"&amp;BE$12,データシート1!$A$1:$BT$1,0),0)</f>
        <v>3422.2940000000053</v>
      </c>
      <c r="BF14" s="34">
        <f>VLOOKUP($BC14&amp;"_"&amp;$AZ$7,データシート1!$A:$BT,MATCH("cb_"&amp;BF$12,データシート1!$A$1:$BT$1,0),0)</f>
        <v>26093.199999999997</v>
      </c>
      <c r="BG14" s="34">
        <f>VLOOKUP($BC14&amp;"_"&amp;$AZ$7,データシート1!$A:$BT,MATCH("cb_"&amp;BG$12,データシート1!$A$1:$BT$1,0),0)</f>
        <v>54303.5</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52700</v>
      </c>
      <c r="BK14" s="34">
        <f t="shared" ref="BK14:BK60" si="3">SUM(BE14:BJ14)</f>
        <v>136518.99400000001</v>
      </c>
      <c r="BL14" s="36"/>
      <c r="BM14" s="844" t="str">
        <f t="shared" ref="BM14:BM60" si="4">AX14</f>
        <v>01235</v>
      </c>
      <c r="BN14" s="1031" t="str">
        <f t="shared" ref="BN14:BN60" si="5">AY14</f>
        <v>石狩市</v>
      </c>
      <c r="BO14" s="34">
        <f>BE14*VLOOKUP(BO$12,別紙!$B$4:$E$10,MATCH("設備利用率",別紙!$B$4:$E$4,0),0)/100*8760/10^3</f>
        <v>4107.1634752800055</v>
      </c>
      <c r="BP14" s="34">
        <f>BF14*VLOOKUP(BP$12,別紙!$B$4:$E$10,MATCH("設備利用率",別紙!$B$4:$E$4,0),0)/100*8760/10^3</f>
        <v>34515.041231999996</v>
      </c>
      <c r="BQ14" s="34">
        <f>BG14*VLOOKUP(BQ$12,別紙!$B$4:$E$10,MATCH("設備利用率",別紙!$B$4:$E$4,0),0)/100*8760/10^3</f>
        <v>117973.26768</v>
      </c>
      <c r="BR14" s="34">
        <f>BH14*VLOOKUP(BR$12,別紙!$B$4:$E$10,MATCH("設備利用率",別紙!$B$4:$E$4,0),0)/100*8760/10^3</f>
        <v>0</v>
      </c>
      <c r="BS14" s="34">
        <f>BI14*VLOOKUP(BS$12,別紙!$B$4:$E$10,MATCH("設備利用率",別紙!$B$4:$E$4,0),0)/100*8760/10^3</f>
        <v>0</v>
      </c>
      <c r="BT14" s="34">
        <f>BJ14*VLOOKUP(BT$12,別紙!$B$4:$E$10,MATCH("設備利用率",別紙!$B$4:$E$4,0),0)/100*8760/10^3</f>
        <v>369321.6</v>
      </c>
      <c r="BU14" s="34">
        <f t="shared" ref="BU14:BU60" si="6">SUM(BO14:BT14)</f>
        <v>525917.07238727994</v>
      </c>
      <c r="BV14" s="36"/>
      <c r="BW14" s="33" t="str">
        <f t="shared" ref="BW14:BW60" si="7">AX14</f>
        <v>01235</v>
      </c>
      <c r="BX14" s="33" t="str">
        <f t="shared" ref="BX14:BX60" si="8">AY14</f>
        <v>石狩市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359893.65205332456</v>
      </c>
      <c r="BZ14" s="36"/>
      <c r="CA14" s="33" t="str">
        <f t="shared" ref="CA14:CA60" si="9">AX14</f>
        <v>01235</v>
      </c>
      <c r="CB14" s="33" t="str">
        <f t="shared" ref="CB14:CB60" si="10">AY14</f>
        <v>石狩市</v>
      </c>
      <c r="CC14" s="223">
        <f t="shared" ref="CC14:CC60" si="11">BO14/$BY14</f>
        <v>1.141215870812708E-2</v>
      </c>
      <c r="CD14" s="223">
        <f t="shared" si="1"/>
        <v>9.59034454625112E-2</v>
      </c>
      <c r="CE14" s="223">
        <f t="shared" si="1"/>
        <v>0.32780035715250738</v>
      </c>
      <c r="CF14" s="223">
        <f t="shared" si="1"/>
        <v>0</v>
      </c>
      <c r="CG14" s="223">
        <f t="shared" si="1"/>
        <v>0</v>
      </c>
      <c r="CH14" s="223">
        <f t="shared" si="1"/>
        <v>1.0261964830245978</v>
      </c>
      <c r="CI14" s="223">
        <f t="shared" ref="CI14:CI60" si="12">BU14/BY14</f>
        <v>1.4613124443477432</v>
      </c>
      <c r="CK14" s="18" t="str">
        <f t="shared" ref="CK14:CK60" si="13">AX14</f>
        <v>01235</v>
      </c>
      <c r="CL14" s="18" t="str">
        <f t="shared" ref="CL14:CL60" si="14">AY14</f>
        <v>石狩市</v>
      </c>
      <c r="CM14" s="18">
        <f>VLOOKUP($CK14&amp;"_"&amp;$AZ$7,データシート1!$A:$BT,MATCH("ca_太陽光発電（10kW未満）",データシート1!$A$1:$BT$1,0),0)</f>
        <v>691</v>
      </c>
      <c r="CN14" s="18">
        <f>VLOOKUP($CK14&amp;"_"&amp;$AZ$5,データシート1!$A:$BT,MATCH("ab_家庭",データシート1!$A$1:$BT$1,0),0)</f>
        <v>28460</v>
      </c>
      <c r="CO14" s="223">
        <f t="shared" ref="CO14:CO60" si="15">CM14/CN14</f>
        <v>2.4279690794096979E-2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21211</v>
      </c>
      <c r="AY15" s="18" t="str">
        <f>IF(IFERROR(比較地域マスタ!$Z8,"")=0,"",IFERROR(比較地域マスタ!$Z8,""))</f>
        <v>美濃加茂市</v>
      </c>
      <c r="BC15" s="844" t="str">
        <f t="shared" si="0"/>
        <v>21211</v>
      </c>
      <c r="BD15" s="1031" t="str">
        <f t="shared" si="2"/>
        <v>美濃加茂市</v>
      </c>
      <c r="BE15" s="34">
        <f>VLOOKUP($BC15&amp;"_"&amp;$AZ$7,データシート1!$A:$BT,MATCH("cb_"&amp;BE$12,データシート1!$A$1:$BT$1,0),0)</f>
        <v>14175.19999999993</v>
      </c>
      <c r="BF15" s="34">
        <f>VLOOKUP($BC15&amp;"_"&amp;$AZ$7,データシート1!$A:$BT,MATCH("cb_"&amp;BF$12,データシート1!$A$1:$BT$1,0),0)</f>
        <v>37085.100000000028</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7100</v>
      </c>
      <c r="BK15" s="34">
        <f t="shared" si="3"/>
        <v>58360.299999999959</v>
      </c>
      <c r="BL15" s="36"/>
      <c r="BM15" s="844" t="str">
        <f t="shared" si="4"/>
        <v>21211</v>
      </c>
      <c r="BN15" s="1031" t="str">
        <f t="shared" si="5"/>
        <v>美濃加茂市</v>
      </c>
      <c r="BO15" s="34">
        <f>BE15*VLOOKUP(BO$12,別紙!$B$4:$E$10,MATCH("設備利用率",別紙!$B$4:$E$4,0),0)/100*8760/10^3</f>
        <v>17011.941023999916</v>
      </c>
      <c r="BP15" s="34">
        <f>BF15*VLOOKUP(BP$12,別紙!$B$4:$E$10,MATCH("設備利用率",別紙!$B$4:$E$4,0),0)/100*8760/10^3</f>
        <v>49054.686876000029</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49756.800000000003</v>
      </c>
      <c r="BU15" s="34">
        <f t="shared" si="6"/>
        <v>115823.42789999995</v>
      </c>
      <c r="BV15" s="36"/>
      <c r="BW15" s="33" t="str">
        <f t="shared" si="7"/>
        <v>21211</v>
      </c>
      <c r="BX15" s="33" t="str">
        <f t="shared" si="8"/>
        <v>美濃加茂市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451939.28044715268</v>
      </c>
      <c r="BZ15" s="36"/>
      <c r="CA15" s="33" t="str">
        <f t="shared" si="9"/>
        <v>21211</v>
      </c>
      <c r="CB15" s="33" t="str">
        <f t="shared" si="10"/>
        <v>美濃加茂市</v>
      </c>
      <c r="CC15" s="223">
        <f t="shared" si="11"/>
        <v>3.7642094325521236E-2</v>
      </c>
      <c r="CD15" s="223">
        <f t="shared" si="1"/>
        <v>0.10854264941844598</v>
      </c>
      <c r="CE15" s="223">
        <f t="shared" si="1"/>
        <v>0</v>
      </c>
      <c r="CF15" s="223">
        <f t="shared" si="1"/>
        <v>0</v>
      </c>
      <c r="CG15" s="223">
        <f t="shared" si="1"/>
        <v>0</v>
      </c>
      <c r="CH15" s="223">
        <f t="shared" si="1"/>
        <v>0.11009620573535939</v>
      </c>
      <c r="CI15" s="223">
        <f t="shared" si="12"/>
        <v>0.25628094947932661</v>
      </c>
      <c r="CK15" s="18" t="str">
        <f t="shared" si="13"/>
        <v>21211</v>
      </c>
      <c r="CL15" s="18" t="str">
        <f t="shared" si="14"/>
        <v>美濃加茂市</v>
      </c>
      <c r="CM15" s="18">
        <f>VLOOKUP($CK15&amp;"_"&amp;$AZ$7,データシート1!$A:$BT,MATCH("ca_太陽光発電（10kW未満）",データシート1!$A$1:$BT$1,0),0)</f>
        <v>2893</v>
      </c>
      <c r="CN15" s="18">
        <f>VLOOKUP($CK15&amp;"_"&amp;$AZ$5,データシート1!$A:$BT,MATCH("ab_家庭",データシート1!$A$1:$BT$1,0),0)</f>
        <v>23668</v>
      </c>
      <c r="CO15" s="223">
        <f t="shared" si="15"/>
        <v>0.12223255027885753</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37205</v>
      </c>
      <c r="AY16" s="18" t="str">
        <f>IF(IFERROR(比較地域マスタ!$Z9,"")=0,"",IFERROR(比較地域マスタ!$Z9,""))</f>
        <v>観音寺市</v>
      </c>
      <c r="BC16" s="844" t="str">
        <f t="shared" si="0"/>
        <v>37205</v>
      </c>
      <c r="BD16" s="1031" t="str">
        <f t="shared" si="2"/>
        <v>観音寺市</v>
      </c>
      <c r="BE16" s="34">
        <f>VLOOKUP($BC16&amp;"_"&amp;$AZ$7,データシート1!$A:$BT,MATCH("cb_"&amp;BE$12,データシート1!$A$1:$BT$1,0),0)</f>
        <v>12652.998999999982</v>
      </c>
      <c r="BF16" s="34">
        <f>VLOOKUP($BC16&amp;"_"&amp;$AZ$7,データシート1!$A:$BT,MATCH("cb_"&amp;BF$12,データシート1!$A$1:$BT$1,0),0)</f>
        <v>57508.659999999843</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70161.658999999825</v>
      </c>
      <c r="BL16" s="36"/>
      <c r="BM16" s="844" t="str">
        <f t="shared" si="4"/>
        <v>37205</v>
      </c>
      <c r="BN16" s="1031" t="str">
        <f t="shared" si="5"/>
        <v>観音寺市</v>
      </c>
      <c r="BO16" s="34">
        <f>BE16*VLOOKUP(BO$12,別紙!$B$4:$E$10,MATCH("設備利用率",別紙!$B$4:$E$4,0),0)/100*8760/10^3</f>
        <v>15185.117159879977</v>
      </c>
      <c r="BP16" s="34">
        <f>BF16*VLOOKUP(BP$12,別紙!$B$4:$E$10,MATCH("設備利用率",別紙!$B$4:$E$4,0),0)/100*8760/10^3</f>
        <v>76070.155101599797</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91255.272261479782</v>
      </c>
      <c r="BV16" s="36"/>
      <c r="BW16" s="33" t="str">
        <f t="shared" si="7"/>
        <v>37205</v>
      </c>
      <c r="BX16" s="33" t="str">
        <f t="shared" si="8"/>
        <v>観音寺市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403442.04936349968</v>
      </c>
      <c r="BZ16" s="36"/>
      <c r="CA16" s="33" t="str">
        <f t="shared" si="9"/>
        <v>37205</v>
      </c>
      <c r="CB16" s="33" t="str">
        <f t="shared" si="10"/>
        <v>観音寺市</v>
      </c>
      <c r="CC16" s="223">
        <f t="shared" si="11"/>
        <v>3.7638905473133387E-2</v>
      </c>
      <c r="CD16" s="223">
        <f t="shared" si="1"/>
        <v>0.18855286706384164</v>
      </c>
      <c r="CE16" s="223">
        <f t="shared" si="1"/>
        <v>0</v>
      </c>
      <c r="CF16" s="223">
        <f t="shared" si="1"/>
        <v>0</v>
      </c>
      <c r="CG16" s="223">
        <f t="shared" si="1"/>
        <v>0</v>
      </c>
      <c r="CH16" s="223">
        <f t="shared" si="1"/>
        <v>0</v>
      </c>
      <c r="CI16" s="223">
        <f t="shared" si="12"/>
        <v>0.22619177253697506</v>
      </c>
      <c r="CK16" s="18" t="str">
        <f t="shared" si="13"/>
        <v>37205</v>
      </c>
      <c r="CL16" s="18" t="str">
        <f t="shared" si="14"/>
        <v>観音寺市</v>
      </c>
      <c r="CM16" s="18">
        <f>VLOOKUP($CK16&amp;"_"&amp;$AZ$7,データシート1!$A:$BT,MATCH("ca_太陽光発電（10kW未満）",データシート1!$A$1:$BT$1,0),0)</f>
        <v>2473</v>
      </c>
      <c r="CN16" s="18">
        <f>VLOOKUP($CK16&amp;"_"&amp;$AZ$5,データシート1!$A:$BT,MATCH("ab_家庭",データシート1!$A$1:$BT$1,0),0)</f>
        <v>25484</v>
      </c>
      <c r="CO16" s="223">
        <f t="shared" si="15"/>
        <v>9.7041280803641494E-2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43213</v>
      </c>
      <c r="AY17" s="18" t="str">
        <f>IF(IFERROR(比較地域マスタ!$Z10,"")=0,"",IFERROR(比較地域マスタ!$Z10,""))</f>
        <v>宇城市</v>
      </c>
      <c r="BC17" s="844" t="str">
        <f t="shared" si="0"/>
        <v>43213</v>
      </c>
      <c r="BD17" s="1031" t="str">
        <f t="shared" si="2"/>
        <v>宇城市</v>
      </c>
      <c r="BE17" s="34">
        <f>VLOOKUP($BC17&amp;"_"&amp;$AZ$7,データシート1!$A:$BT,MATCH("cb_"&amp;BE$12,データシート1!$A$1:$BT$1,0),0)</f>
        <v>16636.040999999932</v>
      </c>
      <c r="BF17" s="34">
        <f>VLOOKUP($BC17&amp;"_"&amp;$AZ$7,データシート1!$A:$BT,MATCH("cb_"&amp;BF$12,データシート1!$A$1:$BT$1,0),0)</f>
        <v>62885.520000000019</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79521.560999999958</v>
      </c>
      <c r="BL17" s="36"/>
      <c r="BM17" s="844" t="str">
        <f t="shared" si="4"/>
        <v>43213</v>
      </c>
      <c r="BN17" s="1031" t="str">
        <f t="shared" si="5"/>
        <v>宇城市</v>
      </c>
      <c r="BO17" s="34">
        <f>BE17*VLOOKUP(BO$12,別紙!$B$4:$E$10,MATCH("設備利用率",別紙!$B$4:$E$4,0),0)/100*8760/10^3</f>
        <v>19965.245524919916</v>
      </c>
      <c r="BP17" s="34">
        <f>BF17*VLOOKUP(BP$12,別紙!$B$4:$E$10,MATCH("設備利用率",別紙!$B$4:$E$4,0),0)/100*8760/10^3</f>
        <v>83182.450435200022</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103147.69596011993</v>
      </c>
      <c r="BV17" s="36"/>
      <c r="BW17" s="33" t="str">
        <f t="shared" si="7"/>
        <v>43213</v>
      </c>
      <c r="BX17" s="33" t="str">
        <f t="shared" si="8"/>
        <v>宇城市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348357.94651243783</v>
      </c>
      <c r="BZ17" s="36"/>
      <c r="CA17" s="33" t="str">
        <f t="shared" si="9"/>
        <v>43213</v>
      </c>
      <c r="CB17" s="33" t="str">
        <f t="shared" si="10"/>
        <v>宇城市</v>
      </c>
      <c r="CC17" s="223">
        <f t="shared" si="11"/>
        <v>5.7312444641497713E-2</v>
      </c>
      <c r="CD17" s="223">
        <f t="shared" si="1"/>
        <v>0.23878442064541813</v>
      </c>
      <c r="CE17" s="223">
        <f t="shared" si="1"/>
        <v>0</v>
      </c>
      <c r="CF17" s="223">
        <f t="shared" si="1"/>
        <v>0</v>
      </c>
      <c r="CG17" s="223">
        <f t="shared" si="1"/>
        <v>0</v>
      </c>
      <c r="CH17" s="223">
        <f t="shared" si="1"/>
        <v>0</v>
      </c>
      <c r="CI17" s="223">
        <f t="shared" si="12"/>
        <v>0.29609686528691581</v>
      </c>
      <c r="CK17" s="18" t="str">
        <f t="shared" si="13"/>
        <v>43213</v>
      </c>
      <c r="CL17" s="18" t="str">
        <f t="shared" si="14"/>
        <v>宇城市</v>
      </c>
      <c r="CM17" s="18">
        <f>VLOOKUP($CK17&amp;"_"&amp;$AZ$7,データシート1!$A:$BT,MATCH("ca_太陽光発電（10kW未満）",データシート1!$A$1:$BT$1,0),0)</f>
        <v>3191</v>
      </c>
      <c r="CN17" s="18">
        <f>VLOOKUP($CK17&amp;"_"&amp;$AZ$5,データシート1!$A:$BT,MATCH("ab_家庭",データシート1!$A$1:$BT$1,0),0)</f>
        <v>25111</v>
      </c>
      <c r="CO17" s="223">
        <f t="shared" si="15"/>
        <v>0.12707578352116602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01234</v>
      </c>
      <c r="AY18" s="18" t="str">
        <f>IF(IFERROR(比較地域マスタ!$Z11,"")=0,"",IFERROR(比較地域マスタ!$Z11,""))</f>
        <v>北広島市</v>
      </c>
      <c r="BC18" s="844" t="str">
        <f t="shared" si="0"/>
        <v>01234</v>
      </c>
      <c r="BD18" s="1031" t="str">
        <f t="shared" si="2"/>
        <v>北広島市</v>
      </c>
      <c r="BE18" s="34">
        <f>VLOOKUP($BC18&amp;"_"&amp;$AZ$7,データシート1!$A:$BT,MATCH("cb_"&amp;BE$12,データシート1!$A$1:$BT$1,0),0)</f>
        <v>3514.0600000000045</v>
      </c>
      <c r="BF18" s="34">
        <f>VLOOKUP($BC18&amp;"_"&amp;$AZ$7,データシート1!$A:$BT,MATCH("cb_"&amp;BF$12,データシート1!$A$1:$BT$1,0),0)</f>
        <v>20447.099999999999</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100</v>
      </c>
      <c r="BK18" s="34">
        <f t="shared" si="3"/>
        <v>24061.160000000003</v>
      </c>
      <c r="BL18" s="36"/>
      <c r="BM18" s="844" t="str">
        <f t="shared" si="4"/>
        <v>01234</v>
      </c>
      <c r="BN18" s="1031" t="str">
        <f t="shared" si="5"/>
        <v>北広島市</v>
      </c>
      <c r="BO18" s="34">
        <f>BE18*VLOOKUP(BO$12,別紙!$B$4:$E$10,MATCH("設備利用率",別紙!$B$4:$E$4,0),0)/100*8760/10^3</f>
        <v>4217.2936872000055</v>
      </c>
      <c r="BP18" s="34">
        <f>BF18*VLOOKUP(BP$12,別紙!$B$4:$E$10,MATCH("設備利用率",別紙!$B$4:$E$4,0),0)/100*8760/10^3</f>
        <v>27046.605995999995</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700.8</v>
      </c>
      <c r="BU18" s="34">
        <f t="shared" si="6"/>
        <v>31964.6996832</v>
      </c>
      <c r="BV18" s="36"/>
      <c r="BW18" s="33" t="str">
        <f t="shared" si="7"/>
        <v>01234</v>
      </c>
      <c r="BX18" s="33" t="str">
        <f t="shared" si="8"/>
        <v>北広島市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326574.31959442899</v>
      </c>
      <c r="BZ18" s="36"/>
      <c r="CA18" s="33" t="str">
        <f t="shared" si="9"/>
        <v>01234</v>
      </c>
      <c r="CB18" s="33" t="str">
        <f t="shared" si="10"/>
        <v>北広島市</v>
      </c>
      <c r="CC18" s="223">
        <f t="shared" si="11"/>
        <v>1.291373336531005E-2</v>
      </c>
      <c r="CD18" s="223">
        <f t="shared" si="1"/>
        <v>8.2819145208934491E-2</v>
      </c>
      <c r="CE18" s="223">
        <f t="shared" si="1"/>
        <v>0</v>
      </c>
      <c r="CF18" s="223">
        <f t="shared" si="1"/>
        <v>0</v>
      </c>
      <c r="CG18" s="223">
        <f t="shared" si="1"/>
        <v>0</v>
      </c>
      <c r="CH18" s="223">
        <f t="shared" si="1"/>
        <v>2.1459127615126626E-3</v>
      </c>
      <c r="CI18" s="223">
        <f t="shared" si="12"/>
        <v>9.7878791335757206E-2</v>
      </c>
      <c r="CK18" s="18" t="str">
        <f t="shared" si="13"/>
        <v>01234</v>
      </c>
      <c r="CL18" s="18" t="str">
        <f t="shared" si="14"/>
        <v>北広島市</v>
      </c>
      <c r="CM18" s="18">
        <f>VLOOKUP($CK18&amp;"_"&amp;$AZ$7,データシート1!$A:$BT,MATCH("ca_太陽光発電（10kW未満）",データシート1!$A$1:$BT$1,0),0)</f>
        <v>743</v>
      </c>
      <c r="CN18" s="18">
        <f>VLOOKUP($CK18&amp;"_"&amp;$AZ$5,データシート1!$A:$BT,MATCH("ab_家庭",データシート1!$A$1:$BT$1,0),0)</f>
        <v>28198</v>
      </c>
      <c r="CO18" s="223">
        <f t="shared" si="15"/>
        <v>2.634938648131073E-2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12213</v>
      </c>
      <c r="AY19" s="18" t="str">
        <f>IF(IFERROR(比較地域マスタ!$Z12,"")=0,"",IFERROR(比較地域マスタ!$Z12,""))</f>
        <v>東金市</v>
      </c>
      <c r="BC19" s="844" t="str">
        <f t="shared" si="0"/>
        <v>12213</v>
      </c>
      <c r="BD19" s="1031" t="str">
        <f t="shared" si="2"/>
        <v>東金市</v>
      </c>
      <c r="BE19" s="34">
        <f>VLOOKUP($BC19&amp;"_"&amp;$AZ$7,データシート1!$A:$BT,MATCH("cb_"&amp;BE$12,データシート1!$A$1:$BT$1,0),0)</f>
        <v>7325.2999999999902</v>
      </c>
      <c r="BF19" s="34">
        <f>VLOOKUP($BC19&amp;"_"&amp;$AZ$7,データシート1!$A:$BT,MATCH("cb_"&amp;BF$12,データシート1!$A$1:$BT$1,0),0)</f>
        <v>74768.799999999988</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82094.099999999977</v>
      </c>
      <c r="BL19" s="36"/>
      <c r="BM19" s="844" t="str">
        <f t="shared" si="4"/>
        <v>12213</v>
      </c>
      <c r="BN19" s="1031" t="str">
        <f t="shared" si="5"/>
        <v>東金市</v>
      </c>
      <c r="BO19" s="34">
        <f>BE19*VLOOKUP(BO$12,別紙!$B$4:$E$10,MATCH("設備利用率",別紙!$B$4:$E$4,0),0)/100*8760/10^3</f>
        <v>8791.2390359999881</v>
      </c>
      <c r="BP19" s="34">
        <f>BF19*VLOOKUP(BP$12,別紙!$B$4:$E$10,MATCH("設備利用率",別紙!$B$4:$E$4,0),0)/100*8760/10^3</f>
        <v>98901.177887999991</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107692.41692399998</v>
      </c>
      <c r="BV19" s="36"/>
      <c r="BW19" s="33" t="str">
        <f t="shared" si="7"/>
        <v>12213</v>
      </c>
      <c r="BX19" s="33" t="str">
        <f t="shared" si="8"/>
        <v>東金市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367954.60758330073</v>
      </c>
      <c r="BZ19" s="36"/>
      <c r="CA19" s="33" t="str">
        <f t="shared" si="9"/>
        <v>12213</v>
      </c>
      <c r="CB19" s="33" t="str">
        <f t="shared" si="10"/>
        <v>東金市</v>
      </c>
      <c r="CC19" s="223">
        <f t="shared" si="11"/>
        <v>2.3892183586829395E-2</v>
      </c>
      <c r="CD19" s="223">
        <f t="shared" si="1"/>
        <v>0.2687863552995729</v>
      </c>
      <c r="CE19" s="223">
        <f t="shared" si="1"/>
        <v>0</v>
      </c>
      <c r="CF19" s="223">
        <f t="shared" si="1"/>
        <v>0</v>
      </c>
      <c r="CG19" s="223">
        <f t="shared" si="1"/>
        <v>0</v>
      </c>
      <c r="CH19" s="223">
        <f t="shared" si="1"/>
        <v>0</v>
      </c>
      <c r="CI19" s="223">
        <f t="shared" si="12"/>
        <v>0.29267853888640227</v>
      </c>
      <c r="CK19" s="18" t="str">
        <f t="shared" si="13"/>
        <v>12213</v>
      </c>
      <c r="CL19" s="18" t="str">
        <f t="shared" si="14"/>
        <v>東金市</v>
      </c>
      <c r="CM19" s="18">
        <f>VLOOKUP($CK19&amp;"_"&amp;$AZ$7,データシート1!$A:$BT,MATCH("ca_太陽光発電（10kW未満）",データシート1!$A$1:$BT$1,0),0)</f>
        <v>1656</v>
      </c>
      <c r="CN19" s="18">
        <f>VLOOKUP($CK19&amp;"_"&amp;$AZ$5,データシート1!$A:$BT,MATCH("ab_家庭",データシート1!$A$1:$BT$1,0),0)</f>
        <v>27567</v>
      </c>
      <c r="CO19" s="223">
        <f t="shared" si="15"/>
        <v>6.0071825008161932E-2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35207</v>
      </c>
      <c r="AY20" s="18" t="str">
        <f>IF(IFERROR(比較地域マスタ!$Z13,"")=0,"",IFERROR(比較地域マスタ!$Z13,""))</f>
        <v>下松市</v>
      </c>
      <c r="BC20" s="844" t="str">
        <f t="shared" si="0"/>
        <v>35207</v>
      </c>
      <c r="BD20" s="1031" t="str">
        <f t="shared" si="2"/>
        <v>下松市</v>
      </c>
      <c r="BE20" s="34">
        <f>VLOOKUP($BC20&amp;"_"&amp;$AZ$7,データシート1!$A:$BT,MATCH("cb_"&amp;BE$12,データシート1!$A$1:$BT$1,0),0)</f>
        <v>13527.15099999994</v>
      </c>
      <c r="BF20" s="34">
        <f>VLOOKUP($BC20&amp;"_"&amp;$AZ$7,データシート1!$A:$BT,MATCH("cb_"&amp;BF$12,データシート1!$A$1:$BT$1,0),0)</f>
        <v>45186.5</v>
      </c>
      <c r="BG20" s="34">
        <f>VLOOKUP($BC20&amp;"_"&amp;$AZ$7,データシート1!$A:$BT,MATCH("cb_"&amp;BG$12,データシート1!$A$1:$BT$1,0),0)</f>
        <v>0</v>
      </c>
      <c r="BH20" s="34">
        <f>VLOOKUP($BC20&amp;"_"&amp;$AZ$7,データシート1!$A:$BT,MATCH("cb_"&amp;BH$12,データシート1!$A$1:$BT$1,0),0)</f>
        <v>49.9</v>
      </c>
      <c r="BI20" s="34">
        <f>VLOOKUP($BC20&amp;"_"&amp;$AZ$7,データシート1!$A:$BT,MATCH("cb_"&amp;BI$12,データシート1!$A$1:$BT$1,0),0)</f>
        <v>0</v>
      </c>
      <c r="BJ20" s="34">
        <f>VLOOKUP($BC20&amp;"_"&amp;$AZ$7,データシート1!$A:$BT,MATCH("cb_"&amp;BJ$12,データシート1!$A$1:$BT$1,0),0)</f>
        <v>0</v>
      </c>
      <c r="BK20" s="34">
        <f t="shared" si="3"/>
        <v>58763.550999999941</v>
      </c>
      <c r="BL20" s="36"/>
      <c r="BM20" s="844" t="str">
        <f t="shared" si="4"/>
        <v>35207</v>
      </c>
      <c r="BN20" s="1031" t="str">
        <f t="shared" si="5"/>
        <v>下松市</v>
      </c>
      <c r="BO20" s="34">
        <f>BE20*VLOOKUP(BO$12,別紙!$B$4:$E$10,MATCH("設備利用率",別紙!$B$4:$E$4,0),0)/100*8760/10^3</f>
        <v>16234.204458119926</v>
      </c>
      <c r="BP20" s="34">
        <f>BF20*VLOOKUP(BP$12,別紙!$B$4:$E$10,MATCH("設備利用率",別紙!$B$4:$E$4,0),0)/100*8760/10^3</f>
        <v>59770.894740000003</v>
      </c>
      <c r="BQ20" s="34">
        <f>BG20*VLOOKUP(BQ$12,別紙!$B$4:$E$10,MATCH("設備利用率",別紙!$B$4:$E$4,0),0)/100*8760/10^3</f>
        <v>0</v>
      </c>
      <c r="BR20" s="34">
        <f>BH20*VLOOKUP(BR$12,別紙!$B$4:$E$10,MATCH("設備利用率",別紙!$B$4:$E$4,0),0)/100*8760/10^3</f>
        <v>262.27440000000001</v>
      </c>
      <c r="BS20" s="34">
        <f>BI20*VLOOKUP(BS$12,別紙!$B$4:$E$10,MATCH("設備利用率",別紙!$B$4:$E$4,0),0)/100*8760/10^3</f>
        <v>0</v>
      </c>
      <c r="BT20" s="34">
        <f>BJ20*VLOOKUP(BT$12,別紙!$B$4:$E$10,MATCH("設備利用率",別紙!$B$4:$E$4,0),0)/100*8760/10^3</f>
        <v>0</v>
      </c>
      <c r="BU20" s="34">
        <f t="shared" si="6"/>
        <v>76267.373598119928</v>
      </c>
      <c r="BV20" s="36"/>
      <c r="BW20" s="33" t="str">
        <f t="shared" si="7"/>
        <v>35207</v>
      </c>
      <c r="BX20" s="33" t="str">
        <f t="shared" si="8"/>
        <v>下松市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584757.76131512178</v>
      </c>
      <c r="BZ20" s="36"/>
      <c r="CA20" s="33" t="str">
        <f t="shared" si="9"/>
        <v>35207</v>
      </c>
      <c r="CB20" s="33" t="str">
        <f t="shared" si="10"/>
        <v>下松市</v>
      </c>
      <c r="CC20" s="223">
        <f t="shared" si="11"/>
        <v>2.776227274283484E-2</v>
      </c>
      <c r="CD20" s="223">
        <f t="shared" si="1"/>
        <v>0.10221479507270687</v>
      </c>
      <c r="CE20" s="223">
        <f t="shared" si="1"/>
        <v>0</v>
      </c>
      <c r="CF20" s="223">
        <f t="shared" si="1"/>
        <v>4.4851803148391597E-4</v>
      </c>
      <c r="CG20" s="223">
        <f t="shared" si="1"/>
        <v>0</v>
      </c>
      <c r="CH20" s="223">
        <f t="shared" si="1"/>
        <v>0</v>
      </c>
      <c r="CI20" s="223">
        <f t="shared" si="12"/>
        <v>0.1304255858470256</v>
      </c>
      <c r="CK20" s="18" t="str">
        <f t="shared" si="13"/>
        <v>35207</v>
      </c>
      <c r="CL20" s="18" t="str">
        <f t="shared" si="14"/>
        <v>下松市</v>
      </c>
      <c r="CM20" s="18">
        <f>VLOOKUP($CK20&amp;"_"&amp;$AZ$7,データシート1!$A:$BT,MATCH("ca_太陽光発電（10kW未満）",データシート1!$A$1:$BT$1,0),0)</f>
        <v>2947</v>
      </c>
      <c r="CN20" s="18">
        <f>VLOOKUP($CK20&amp;"_"&amp;$AZ$5,データシート1!$A:$BT,MATCH("ab_家庭",データシート1!$A$1:$BT$1,0),0)</f>
        <v>26738</v>
      </c>
      <c r="CO20" s="223">
        <f t="shared" si="15"/>
        <v>0.11021766773879871</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07213</v>
      </c>
      <c r="AY21" s="18" t="str">
        <f>IF(IFERROR(比較地域マスタ!$Z14,"")=0,"",IFERROR(比較地域マスタ!$Z14,""))</f>
        <v>伊達市</v>
      </c>
      <c r="BC21" s="844" t="str">
        <f t="shared" si="0"/>
        <v>07213</v>
      </c>
      <c r="BD21" s="1031" t="str">
        <f t="shared" si="2"/>
        <v>伊達市</v>
      </c>
      <c r="BE21" s="34">
        <f>VLOOKUP($BC21&amp;"_"&amp;$AZ$7,データシート1!$A:$BT,MATCH("cb_"&amp;BE$12,データシート1!$A$1:$BT$1,0),0)</f>
        <v>11728.499999999971</v>
      </c>
      <c r="BF21" s="34">
        <f>VLOOKUP($BC21&amp;"_"&amp;$AZ$7,データシート1!$A:$BT,MATCH("cb_"&amp;BF$12,データシート1!$A$1:$BT$1,0),0)</f>
        <v>24511.700000000012</v>
      </c>
      <c r="BG21" s="34">
        <f>VLOOKUP($BC21&amp;"_"&amp;$AZ$7,データシート1!$A:$BT,MATCH("cb_"&amp;BG$12,データシート1!$A$1:$BT$1,0),0)</f>
        <v>19.5</v>
      </c>
      <c r="BH21" s="34">
        <f>VLOOKUP($BC21&amp;"_"&amp;$AZ$7,データシート1!$A:$BT,MATCH("cb_"&amp;BH$12,データシート1!$A$1:$BT$1,0),0)</f>
        <v>24.7</v>
      </c>
      <c r="BI21" s="34">
        <f>VLOOKUP($BC21&amp;"_"&amp;$AZ$7,データシート1!$A:$BT,MATCH("cb_"&amp;BI$12,データシート1!$A$1:$BT$1,0),0)</f>
        <v>0</v>
      </c>
      <c r="BJ21" s="34">
        <f>VLOOKUP($BC21&amp;"_"&amp;$AZ$7,データシート1!$A:$BT,MATCH("cb_"&amp;BJ$12,データシート1!$A$1:$BT$1,0),0)</f>
        <v>0</v>
      </c>
      <c r="BK21" s="34">
        <f t="shared" si="3"/>
        <v>36284.39999999998</v>
      </c>
      <c r="BL21" s="36"/>
      <c r="BM21" s="844" t="str">
        <f t="shared" si="4"/>
        <v>07213</v>
      </c>
      <c r="BN21" s="1031" t="str">
        <f t="shared" si="5"/>
        <v>伊達市</v>
      </c>
      <c r="BO21" s="34">
        <f>BE21*VLOOKUP(BO$12,別紙!$B$4:$E$10,MATCH("設備利用率",別紙!$B$4:$E$4,0),0)/100*8760/10^3</f>
        <v>14075.607419999966</v>
      </c>
      <c r="BP21" s="34">
        <f>BF21*VLOOKUP(BP$12,別紙!$B$4:$E$10,MATCH("設備利用率",別紙!$B$4:$E$4,0),0)/100*8760/10^3</f>
        <v>32423.096292000013</v>
      </c>
      <c r="BQ21" s="34">
        <f>BG21*VLOOKUP(BQ$12,別紙!$B$4:$E$10,MATCH("設備利用率",別紙!$B$4:$E$4,0),0)/100*8760/10^3</f>
        <v>42.36336</v>
      </c>
      <c r="BR21" s="34">
        <f>BH21*VLOOKUP(BR$12,別紙!$B$4:$E$10,MATCH("設備利用率",別紙!$B$4:$E$4,0),0)/100*8760/10^3</f>
        <v>129.82319999999999</v>
      </c>
      <c r="BS21" s="34">
        <f>BI21*VLOOKUP(BS$12,別紙!$B$4:$E$10,MATCH("設備利用率",別紙!$B$4:$E$4,0),0)/100*8760/10^3</f>
        <v>0</v>
      </c>
      <c r="BT21" s="34">
        <f>BJ21*VLOOKUP(BT$12,別紙!$B$4:$E$10,MATCH("設備利用率",別紙!$B$4:$E$4,0),0)/100*8760/10^3</f>
        <v>0</v>
      </c>
      <c r="BU21" s="34">
        <f t="shared" si="6"/>
        <v>46670.890271999982</v>
      </c>
      <c r="BV21" s="36"/>
      <c r="BW21" s="33" t="str">
        <f t="shared" si="7"/>
        <v>07213</v>
      </c>
      <c r="BX21" s="33" t="str">
        <f t="shared" si="8"/>
        <v>伊達市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307889.30174794432</v>
      </c>
      <c r="BZ21" s="36"/>
      <c r="CA21" s="33" t="str">
        <f t="shared" si="9"/>
        <v>07213</v>
      </c>
      <c r="CB21" s="33" t="str">
        <f t="shared" si="10"/>
        <v>伊達市</v>
      </c>
      <c r="CC21" s="223">
        <f t="shared" si="11"/>
        <v>4.5716455037866359E-2</v>
      </c>
      <c r="CD21" s="223">
        <f t="shared" si="1"/>
        <v>0.10530764176581686</v>
      </c>
      <c r="CE21" s="223">
        <f t="shared" si="1"/>
        <v>1.3759282884950985E-4</v>
      </c>
      <c r="CF21" s="223">
        <f t="shared" si="1"/>
        <v>4.2165544324849791E-4</v>
      </c>
      <c r="CG21" s="223">
        <f t="shared" si="1"/>
        <v>0</v>
      </c>
      <c r="CH21" s="223">
        <f t="shared" si="1"/>
        <v>0</v>
      </c>
      <c r="CI21" s="223">
        <f t="shared" si="12"/>
        <v>0.15158334507578125</v>
      </c>
      <c r="CK21" s="18" t="str">
        <f t="shared" si="13"/>
        <v>07213</v>
      </c>
      <c r="CL21" s="18" t="str">
        <f t="shared" si="14"/>
        <v>伊達市</v>
      </c>
      <c r="CM21" s="18">
        <f>VLOOKUP($CK21&amp;"_"&amp;$AZ$7,データシート1!$A:$BT,MATCH("ca_太陽光発電（10kW未満）",データシート1!$A$1:$BT$1,0),0)</f>
        <v>2458</v>
      </c>
      <c r="CN21" s="18">
        <f>VLOOKUP($CK21&amp;"_"&amp;$AZ$5,データシート1!$A:$BT,MATCH("ab_家庭",データシート1!$A$1:$BT$1,0),0)</f>
        <v>23074</v>
      </c>
      <c r="CO21" s="223">
        <f t="shared" si="15"/>
        <v>0.10652682673138597</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07212</v>
      </c>
      <c r="AY22" s="18" t="str">
        <f>IF(IFERROR(比較地域マスタ!$Z15,"")=0,"",IFERROR(比較地域マスタ!$Z15,""))</f>
        <v>南相馬市</v>
      </c>
      <c r="BC22" s="844" t="str">
        <f t="shared" si="0"/>
        <v>07212</v>
      </c>
      <c r="BD22" s="1031" t="str">
        <f t="shared" si="2"/>
        <v>南相馬市</v>
      </c>
      <c r="BE22" s="34">
        <f>VLOOKUP($BC22&amp;"_"&amp;$AZ$7,データシート1!$A:$BT,MATCH("cb_"&amp;BE$12,データシート1!$A$1:$BT$1,0),0)</f>
        <v>16801.099999999908</v>
      </c>
      <c r="BF22" s="34">
        <f>VLOOKUP($BC22&amp;"_"&amp;$AZ$7,データシート1!$A:$BT,MATCH("cb_"&amp;BF$12,データシート1!$A$1:$BT$1,0),0)</f>
        <v>277252.79999999987</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294053.89999999979</v>
      </c>
      <c r="BL22" s="36"/>
      <c r="BM22" s="844" t="str">
        <f t="shared" si="4"/>
        <v>07212</v>
      </c>
      <c r="BN22" s="1031" t="str">
        <f t="shared" si="5"/>
        <v>南相馬市</v>
      </c>
      <c r="BO22" s="34">
        <f>BE22*VLOOKUP(BO$12,別紙!$B$4:$E$10,MATCH("設備利用率",別紙!$B$4:$E$4,0),0)/100*8760/10^3</f>
        <v>20163.336131999888</v>
      </c>
      <c r="BP22" s="34">
        <f>BF22*VLOOKUP(BP$12,別紙!$B$4:$E$10,MATCH("設備利用率",別紙!$B$4:$E$4,0),0)/100*8760/10^3</f>
        <v>366738.91372799978</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386902.24985999969</v>
      </c>
      <c r="BV22" s="36"/>
      <c r="BW22" s="33" t="str">
        <f t="shared" si="7"/>
        <v>07212</v>
      </c>
      <c r="BX22" s="33" t="str">
        <f t="shared" si="8"/>
        <v>南相馬市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317479.18621390342</v>
      </c>
      <c r="BZ22" s="36"/>
      <c r="CA22" s="33" t="str">
        <f t="shared" si="9"/>
        <v>07212</v>
      </c>
      <c r="CB22" s="33" t="str">
        <f t="shared" si="10"/>
        <v>南相馬市</v>
      </c>
      <c r="CC22" s="223">
        <f t="shared" si="11"/>
        <v>6.3510733955374085E-2</v>
      </c>
      <c r="CD22" s="223">
        <f t="shared" si="1"/>
        <v>1.1551589195548313</v>
      </c>
      <c r="CE22" s="223">
        <f t="shared" si="1"/>
        <v>0</v>
      </c>
      <c r="CF22" s="223">
        <f t="shared" si="1"/>
        <v>0</v>
      </c>
      <c r="CG22" s="223">
        <f t="shared" si="1"/>
        <v>0</v>
      </c>
      <c r="CH22" s="223">
        <f t="shared" si="1"/>
        <v>0</v>
      </c>
      <c r="CI22" s="223">
        <f t="shared" si="12"/>
        <v>1.2186696535102055</v>
      </c>
      <c r="CK22" s="18" t="str">
        <f t="shared" si="13"/>
        <v>07212</v>
      </c>
      <c r="CL22" s="18" t="str">
        <f t="shared" si="14"/>
        <v>南相馬市</v>
      </c>
      <c r="CM22" s="18">
        <f>VLOOKUP($CK22&amp;"_"&amp;$AZ$7,データシート1!$A:$BT,MATCH("ca_太陽光発電（10kW未満）",データシート1!$A$1:$BT$1,0),0)</f>
        <v>3199</v>
      </c>
      <c r="CN22" s="18">
        <f>VLOOKUP($CK22&amp;"_"&amp;$AZ$5,データシート1!$A:$BT,MATCH("ab_家庭",データシート1!$A$1:$BT$1,0),0)</f>
        <v>24499</v>
      </c>
      <c r="CO22" s="223">
        <f t="shared" si="15"/>
        <v>0.13057675823503001</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26208</v>
      </c>
      <c r="AY23" s="18" t="str">
        <f>IF(IFERROR(比較地域マスタ!$Z16,"")=0,"",IFERROR(比較地域マスタ!$Z16,""))</f>
        <v>向日市</v>
      </c>
      <c r="BC23" s="844" t="str">
        <f t="shared" si="0"/>
        <v>26208</v>
      </c>
      <c r="BD23" s="1031" t="str">
        <f t="shared" si="2"/>
        <v>向日市</v>
      </c>
      <c r="BE23" s="34">
        <f>VLOOKUP($BC23&amp;"_"&amp;$AZ$7,データシート1!$A:$BT,MATCH("cb_"&amp;BE$12,データシート1!$A$1:$BT$1,0),0)</f>
        <v>4448.3999999999924</v>
      </c>
      <c r="BF23" s="34">
        <f>VLOOKUP($BC23&amp;"_"&amp;$AZ$7,データシート1!$A:$BT,MATCH("cb_"&amp;BF$12,データシート1!$A$1:$BT$1,0),0)</f>
        <v>1242.3999999999999</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5690.799999999992</v>
      </c>
      <c r="BL23" s="36"/>
      <c r="BM23" s="844" t="str">
        <f t="shared" si="4"/>
        <v>26208</v>
      </c>
      <c r="BN23" s="1031" t="str">
        <f t="shared" si="5"/>
        <v>向日市</v>
      </c>
      <c r="BO23" s="34">
        <f>BE23*VLOOKUP(BO$12,別紙!$B$4:$E$10,MATCH("設備利用率",別紙!$B$4:$E$4,0),0)/100*8760/10^3</f>
        <v>5338.613807999991</v>
      </c>
      <c r="BP23" s="34">
        <f>BF23*VLOOKUP(BP$12,別紙!$B$4:$E$10,MATCH("設備利用率",別紙!$B$4:$E$4,0),0)/100*8760/10^3</f>
        <v>1643.3970239999999</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6982.0108319999908</v>
      </c>
      <c r="BV23" s="36"/>
      <c r="BW23" s="33" t="str">
        <f t="shared" si="7"/>
        <v>26208</v>
      </c>
      <c r="BX23" s="33" t="str">
        <f t="shared" si="8"/>
        <v>向日市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250672.10292651877</v>
      </c>
      <c r="BZ23" s="36"/>
      <c r="CA23" s="33" t="str">
        <f t="shared" si="9"/>
        <v>26208</v>
      </c>
      <c r="CB23" s="33" t="str">
        <f t="shared" si="10"/>
        <v>向日市</v>
      </c>
      <c r="CC23" s="223">
        <f t="shared" si="11"/>
        <v>2.1297199591312065E-2</v>
      </c>
      <c r="CD23" s="223">
        <f t="shared" si="1"/>
        <v>6.5559629684111284E-3</v>
      </c>
      <c r="CE23" s="223">
        <f t="shared" si="1"/>
        <v>0</v>
      </c>
      <c r="CF23" s="223">
        <f t="shared" si="1"/>
        <v>0</v>
      </c>
      <c r="CG23" s="223">
        <f t="shared" si="1"/>
        <v>0</v>
      </c>
      <c r="CH23" s="223">
        <f t="shared" si="1"/>
        <v>0</v>
      </c>
      <c r="CI23" s="223">
        <f t="shared" si="12"/>
        <v>2.7853162559723192E-2</v>
      </c>
      <c r="CK23" s="18" t="str">
        <f t="shared" si="13"/>
        <v>26208</v>
      </c>
      <c r="CL23" s="18" t="str">
        <f t="shared" si="14"/>
        <v>向日市</v>
      </c>
      <c r="CM23" s="18">
        <f>VLOOKUP($CK23&amp;"_"&amp;$AZ$7,データシート1!$A:$BT,MATCH("ca_太陽光発電（10kW未満）",データシート1!$A$1:$BT$1,0),0)</f>
        <v>1120</v>
      </c>
      <c r="CN23" s="18">
        <f>VLOOKUP($CK23&amp;"_"&amp;$AZ$5,データシート1!$A:$BT,MATCH("ab_家庭",データシート1!$A$1:$BT$1,0),0)</f>
        <v>25575</v>
      </c>
      <c r="CO23" s="223">
        <f t="shared" si="15"/>
        <v>4.3792766373411535E-2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13218</v>
      </c>
      <c r="AY24" s="18" t="str">
        <f>IF(IFERROR(比較地域マスタ!$Z17,"")=0,"",IFERROR(比較地域マスタ!$Z17,""))</f>
        <v>福生市</v>
      </c>
      <c r="BC24" s="844" t="str">
        <f t="shared" si="0"/>
        <v>13218</v>
      </c>
      <c r="BD24" s="1031" t="str">
        <f t="shared" si="2"/>
        <v>福生市</v>
      </c>
      <c r="BE24" s="34">
        <f>VLOOKUP($BC24&amp;"_"&amp;$AZ$7,データシート1!$A:$BT,MATCH("cb_"&amp;BE$12,データシート1!$A$1:$BT$1,0),0)</f>
        <v>3567.1000000000045</v>
      </c>
      <c r="BF24" s="34">
        <f>VLOOKUP($BC24&amp;"_"&amp;$AZ$7,データシート1!$A:$BT,MATCH("cb_"&amp;BF$12,データシート1!$A$1:$BT$1,0),0)</f>
        <v>595.69999999999993</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4162.8000000000047</v>
      </c>
      <c r="BL24" s="36"/>
      <c r="BM24" s="844" t="str">
        <f t="shared" si="4"/>
        <v>13218</v>
      </c>
      <c r="BN24" s="1031" t="str">
        <f t="shared" si="5"/>
        <v>福生市</v>
      </c>
      <c r="BO24" s="34">
        <f>BE24*VLOOKUP(BO$12,別紙!$B$4:$E$10,MATCH("設備利用率",別紙!$B$4:$E$4,0),0)/100*8760/10^3</f>
        <v>4280.9480520000052</v>
      </c>
      <c r="BP24" s="34">
        <f>BF24*VLOOKUP(BP$12,別紙!$B$4:$E$10,MATCH("設備利用率",別紙!$B$4:$E$4,0),0)/100*8760/10^3</f>
        <v>787.96813199999985</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5068.9161840000052</v>
      </c>
      <c r="BV24" s="36"/>
      <c r="BW24" s="33" t="str">
        <f t="shared" si="7"/>
        <v>13218</v>
      </c>
      <c r="BX24" s="33" t="str">
        <f t="shared" si="8"/>
        <v>福生市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222005.94160285327</v>
      </c>
      <c r="BZ24" s="36"/>
      <c r="CA24" s="33" t="str">
        <f t="shared" si="9"/>
        <v>13218</v>
      </c>
      <c r="CB24" s="33" t="str">
        <f t="shared" si="10"/>
        <v>福生市</v>
      </c>
      <c r="CC24" s="223">
        <f t="shared" si="11"/>
        <v>1.9283033693117093E-2</v>
      </c>
      <c r="CD24" s="223">
        <f t="shared" si="1"/>
        <v>3.5493110063225114E-3</v>
      </c>
      <c r="CE24" s="223">
        <f t="shared" si="1"/>
        <v>0</v>
      </c>
      <c r="CF24" s="223">
        <f t="shared" si="1"/>
        <v>0</v>
      </c>
      <c r="CG24" s="223">
        <f t="shared" si="1"/>
        <v>0</v>
      </c>
      <c r="CH24" s="223">
        <f t="shared" si="1"/>
        <v>0</v>
      </c>
      <c r="CI24" s="223">
        <f t="shared" si="12"/>
        <v>2.2832344699439604E-2</v>
      </c>
      <c r="CK24" s="18" t="str">
        <f t="shared" si="13"/>
        <v>13218</v>
      </c>
      <c r="CL24" s="18" t="str">
        <f t="shared" si="14"/>
        <v>福生市</v>
      </c>
      <c r="CM24" s="18">
        <f>VLOOKUP($CK24&amp;"_"&amp;$AZ$7,データシート1!$A:$BT,MATCH("ca_太陽光発電（10kW未満）",データシート1!$A$1:$BT$1,0),0)</f>
        <v>891</v>
      </c>
      <c r="CN24" s="18">
        <f>VLOOKUP($CK24&amp;"_"&amp;$AZ$5,データシート1!$A:$BT,MATCH("ab_家庭",データシート1!$A$1:$BT$1,0),0)</f>
        <v>30380</v>
      </c>
      <c r="CO24" s="223">
        <f t="shared" si="15"/>
        <v>2.9328505595786702E-2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27225</v>
      </c>
      <c r="AY25" s="18" t="str">
        <f>IF(IFERROR(比較地域マスタ!$Z18,"")=0,"",IFERROR(比較地域マスタ!$Z18,""))</f>
        <v>高石市</v>
      </c>
      <c r="BC25" s="844" t="str">
        <f t="shared" si="0"/>
        <v>27225</v>
      </c>
      <c r="BD25" s="1031" t="str">
        <f t="shared" si="2"/>
        <v>高石市</v>
      </c>
      <c r="BE25" s="34">
        <f>VLOOKUP($BC25&amp;"_"&amp;$AZ$7,データシート1!$A:$BT,MATCH("cb_"&amp;BE$12,データシート1!$A$1:$BT$1,0),0)</f>
        <v>4925.2000000000044</v>
      </c>
      <c r="BF25" s="34">
        <f>VLOOKUP($BC25&amp;"_"&amp;$AZ$7,データシート1!$A:$BT,MATCH("cb_"&amp;BF$12,データシート1!$A$1:$BT$1,0),0)</f>
        <v>4117.7999999999993</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9043.0000000000036</v>
      </c>
      <c r="BL25" s="36"/>
      <c r="BM25" s="844" t="str">
        <f t="shared" si="4"/>
        <v>27225</v>
      </c>
      <c r="BN25" s="1031" t="str">
        <f t="shared" si="5"/>
        <v>高石市</v>
      </c>
      <c r="BO25" s="34">
        <f>BE25*VLOOKUP(BO$12,別紙!$B$4:$E$10,MATCH("設備利用率",別紙!$B$4:$E$4,0),0)/100*8760/10^3</f>
        <v>5910.8310240000055</v>
      </c>
      <c r="BP25" s="34">
        <f>BF25*VLOOKUP(BP$12,別紙!$B$4:$E$10,MATCH("設備利用率",別紙!$B$4:$E$4,0),0)/100*8760/10^3</f>
        <v>5446.8611279999986</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11357.692152000003</v>
      </c>
      <c r="BV25" s="36"/>
      <c r="BW25" s="33" t="str">
        <f t="shared" si="7"/>
        <v>27225</v>
      </c>
      <c r="BX25" s="33" t="str">
        <f t="shared" si="8"/>
        <v>高石市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478337.59947327169</v>
      </c>
      <c r="BZ25" s="36"/>
      <c r="CA25" s="33" t="str">
        <f t="shared" si="9"/>
        <v>27225</v>
      </c>
      <c r="CB25" s="33" t="str">
        <f t="shared" si="10"/>
        <v>高石市</v>
      </c>
      <c r="CC25" s="223">
        <f t="shared" si="11"/>
        <v>1.2357027819909624E-2</v>
      </c>
      <c r="CD25" s="223">
        <f t="shared" si="1"/>
        <v>1.1387064562764641E-2</v>
      </c>
      <c r="CE25" s="223">
        <f t="shared" si="1"/>
        <v>0</v>
      </c>
      <c r="CF25" s="223">
        <f t="shared" si="1"/>
        <v>0</v>
      </c>
      <c r="CG25" s="223">
        <f t="shared" si="1"/>
        <v>0</v>
      </c>
      <c r="CH25" s="223">
        <f t="shared" si="1"/>
        <v>0</v>
      </c>
      <c r="CI25" s="223">
        <f t="shared" si="12"/>
        <v>2.3744092382674265E-2</v>
      </c>
      <c r="CK25" s="18" t="str">
        <f t="shared" si="13"/>
        <v>27225</v>
      </c>
      <c r="CL25" s="18" t="str">
        <f t="shared" si="14"/>
        <v>高石市</v>
      </c>
      <c r="CM25" s="18">
        <f>VLOOKUP($CK25&amp;"_"&amp;$AZ$7,データシート1!$A:$BT,MATCH("ca_太陽光発電（10kW未満）",データシート1!$A$1:$BT$1,0),0)</f>
        <v>1127</v>
      </c>
      <c r="CN25" s="18">
        <f>VLOOKUP($CK25&amp;"_"&amp;$AZ$5,データシート1!$A:$BT,MATCH("ab_家庭",データシート1!$A$1:$BT$1,0),0)</f>
        <v>26293</v>
      </c>
      <c r="CO25" s="223">
        <f t="shared" si="15"/>
        <v>4.2863119461453617E-2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21216</v>
      </c>
      <c r="AY26" s="18" t="str">
        <f>IF(IFERROR(比較地域マスタ!$Z19,"")=0,"",IFERROR(比較地域マスタ!$Z19,""))</f>
        <v>瑞穂市</v>
      </c>
      <c r="BC26" s="844" t="str">
        <f t="shared" si="0"/>
        <v>21216</v>
      </c>
      <c r="BD26" s="1031" t="str">
        <f t="shared" si="2"/>
        <v>瑞穂市</v>
      </c>
      <c r="BE26" s="34">
        <f>VLOOKUP($BC26&amp;"_"&amp;$AZ$7,データシート1!$A:$BT,MATCH("cb_"&amp;BE$12,データシート1!$A$1:$BT$1,0),0)</f>
        <v>13903.899999999972</v>
      </c>
      <c r="BF26" s="34">
        <f>VLOOKUP($BC26&amp;"_"&amp;$AZ$7,データシート1!$A:$BT,MATCH("cb_"&amp;BF$12,データシート1!$A$1:$BT$1,0),0)</f>
        <v>17518.099999999995</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13360</v>
      </c>
      <c r="BK26" s="34">
        <f t="shared" si="3"/>
        <v>44781.999999999971</v>
      </c>
      <c r="BL26" s="36"/>
      <c r="BM26" s="844" t="str">
        <f t="shared" si="4"/>
        <v>21216</v>
      </c>
      <c r="BN26" s="1031" t="str">
        <f t="shared" si="5"/>
        <v>瑞穂市</v>
      </c>
      <c r="BO26" s="34">
        <f>BE26*VLOOKUP(BO$12,別紙!$B$4:$E$10,MATCH("設備利用率",別紙!$B$4:$E$4,0),0)/100*8760/10^3</f>
        <v>16686.348467999967</v>
      </c>
      <c r="BP26" s="34">
        <f>BF26*VLOOKUP(BP$12,別紙!$B$4:$E$10,MATCH("設備利用率",別紙!$B$4:$E$4,0),0)/100*8760/10^3</f>
        <v>23172.241955999998</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93626.880000000005</v>
      </c>
      <c r="BU26" s="34">
        <f t="shared" si="6"/>
        <v>133485.47042399997</v>
      </c>
      <c r="BV26" s="36"/>
      <c r="BW26" s="33" t="str">
        <f t="shared" si="7"/>
        <v>21216</v>
      </c>
      <c r="BX26" s="33" t="str">
        <f t="shared" si="8"/>
        <v>瑞穂市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292596.58160111605</v>
      </c>
      <c r="BZ26" s="36"/>
      <c r="CA26" s="33" t="str">
        <f t="shared" si="9"/>
        <v>21216</v>
      </c>
      <c r="CB26" s="33" t="str">
        <f t="shared" si="10"/>
        <v>瑞穂市</v>
      </c>
      <c r="CC26" s="223">
        <f t="shared" si="11"/>
        <v>5.702851474439892E-2</v>
      </c>
      <c r="CD26" s="223">
        <f t="shared" si="1"/>
        <v>7.9195190282809552E-2</v>
      </c>
      <c r="CE26" s="223">
        <f t="shared" si="1"/>
        <v>0</v>
      </c>
      <c r="CF26" s="223">
        <f t="shared" si="1"/>
        <v>0</v>
      </c>
      <c r="CG26" s="223">
        <f t="shared" si="1"/>
        <v>0</v>
      </c>
      <c r="CH26" s="223">
        <f t="shared" si="1"/>
        <v>0.31998624005675286</v>
      </c>
      <c r="CI26" s="223">
        <f t="shared" si="12"/>
        <v>0.45620994508396134</v>
      </c>
      <c r="CK26" s="18" t="str">
        <f t="shared" si="13"/>
        <v>21216</v>
      </c>
      <c r="CL26" s="18" t="str">
        <f t="shared" si="14"/>
        <v>瑞穂市</v>
      </c>
      <c r="CM26" s="18">
        <f>VLOOKUP($CK26&amp;"_"&amp;$AZ$7,データシート1!$A:$BT,MATCH("ca_太陽光発電（10kW未満）",データシート1!$A$1:$BT$1,0),0)</f>
        <v>2922</v>
      </c>
      <c r="CN26" s="18">
        <f>VLOOKUP($CK26&amp;"_"&amp;$AZ$5,データシート1!$A:$BT,MATCH("ab_家庭",データシート1!$A$1:$BT$1,0),0)</f>
        <v>22857</v>
      </c>
      <c r="CO26" s="223">
        <f t="shared" si="15"/>
        <v>0.12783829898936869</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47214</v>
      </c>
      <c r="AY27" s="18" t="str">
        <f>IF(IFERROR(比較地域マスタ!$Z20,"")=0,"",IFERROR(比較地域マスタ!$Z20,""))</f>
        <v>宮古島市</v>
      </c>
      <c r="BC27" s="844" t="str">
        <f t="shared" si="0"/>
        <v>47214</v>
      </c>
      <c r="BD27" s="1031" t="str">
        <f t="shared" si="2"/>
        <v>宮古島市</v>
      </c>
      <c r="BE27" s="34">
        <f>VLOOKUP($BC27&amp;"_"&amp;$AZ$7,データシート1!$A:$BT,MATCH("cb_"&amp;BE$12,データシート1!$A$1:$BT$1,0),0)</f>
        <v>10442.558999999979</v>
      </c>
      <c r="BF27" s="34">
        <f>VLOOKUP($BC27&amp;"_"&amp;$AZ$7,データシート1!$A:$BT,MATCH("cb_"&amp;BF$12,データシート1!$A$1:$BT$1,0),0)</f>
        <v>19647.92000000002</v>
      </c>
      <c r="BG27" s="34">
        <f>VLOOKUP($BC27&amp;"_"&amp;$AZ$7,データシート1!$A:$BT,MATCH("cb_"&amp;BG$12,データシート1!$A$1:$BT$1,0),0)</f>
        <v>4200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34290.478999999999</v>
      </c>
      <c r="BL27" s="36"/>
      <c r="BM27" s="844" t="str">
        <f t="shared" si="4"/>
        <v>47214</v>
      </c>
      <c r="BN27" s="1031" t="str">
        <f t="shared" si="5"/>
        <v>宮古島市</v>
      </c>
      <c r="BO27" s="34">
        <f>BE27*VLOOKUP(BO$12,別紙!$B$4:$E$10,MATCH("設備利用率",別紙!$B$4:$E$4,0),0)/100*8760/10^3</f>
        <v>12532.323907079974</v>
      </c>
      <c r="BP27" s="34">
        <f>BF27*VLOOKUP(BP$12,別紙!$B$4:$E$10,MATCH("設備利用率",別紙!$B$4:$E$4,0),0)/100*8760/10^3</f>
        <v>25989.482659200028</v>
      </c>
      <c r="BQ27" s="34">
        <f>BG27*VLOOKUP(BQ$12,別紙!$B$4:$E$10,MATCH("設備利用率",別紙!$B$4:$E$4,0),0)/100*8760/10^3</f>
        <v>9124.4159999999993</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47646.222566279997</v>
      </c>
      <c r="BV27" s="36"/>
      <c r="BW27" s="33" t="str">
        <f t="shared" si="7"/>
        <v>47214</v>
      </c>
      <c r="BX27" s="33" t="str">
        <f t="shared" si="8"/>
        <v>宮古島市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301084.86882340943</v>
      </c>
      <c r="BZ27" s="36"/>
      <c r="CA27" s="33" t="str">
        <f t="shared" si="9"/>
        <v>47214</v>
      </c>
      <c r="CB27" s="33" t="str">
        <f t="shared" si="10"/>
        <v>宮古島市</v>
      </c>
      <c r="CC27" s="223">
        <f t="shared" si="11"/>
        <v>4.1623891483003619E-2</v>
      </c>
      <c r="CD27" s="223">
        <f t="shared" si="1"/>
        <v>8.6319457901563396E-2</v>
      </c>
      <c r="CE27" s="223">
        <f t="shared" si="1"/>
        <v>3.030512969866845E-2</v>
      </c>
      <c r="CF27" s="223">
        <f t="shared" si="1"/>
        <v>0</v>
      </c>
      <c r="CG27" s="223">
        <f t="shared" si="1"/>
        <v>0</v>
      </c>
      <c r="CH27" s="223">
        <f t="shared" si="1"/>
        <v>0</v>
      </c>
      <c r="CI27" s="223">
        <f t="shared" si="12"/>
        <v>0.15824847908323544</v>
      </c>
      <c r="CK27" s="18" t="str">
        <f t="shared" si="13"/>
        <v>47214</v>
      </c>
      <c r="CL27" s="18" t="str">
        <f t="shared" si="14"/>
        <v>宮古島市</v>
      </c>
      <c r="CM27" s="18">
        <f>VLOOKUP($CK27&amp;"_"&amp;$AZ$7,データシート1!$A:$BT,MATCH("ca_太陽光発電（10kW未満）",データシート1!$A$1:$BT$1,0),0)</f>
        <v>1450</v>
      </c>
      <c r="CN27" s="18">
        <f>VLOOKUP($CK27&amp;"_"&amp;$AZ$5,データシート1!$A:$BT,MATCH("ab_家庭",データシート1!$A$1:$BT$1,0),0)</f>
        <v>29395</v>
      </c>
      <c r="CO27" s="223">
        <f t="shared" si="15"/>
        <v>4.9328117026705219E-2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40204</v>
      </c>
      <c r="AY28" s="18" t="str">
        <f>IF(IFERROR(比較地域マスタ!$Z21,"")=0,"",IFERROR(比較地域マスタ!$Z21,""))</f>
        <v>直方市</v>
      </c>
      <c r="BC28" s="844" t="str">
        <f t="shared" si="0"/>
        <v>40204</v>
      </c>
      <c r="BD28" s="1031" t="str">
        <f t="shared" si="2"/>
        <v>直方市</v>
      </c>
      <c r="BE28" s="34">
        <f>VLOOKUP($BC28&amp;"_"&amp;$AZ$7,データシート1!$A:$BT,MATCH("cb_"&amp;BE$12,データシート1!$A$1:$BT$1,0),0)</f>
        <v>9935.4899999999834</v>
      </c>
      <c r="BF28" s="34">
        <f>VLOOKUP($BC28&amp;"_"&amp;$AZ$7,データシート1!$A:$BT,MATCH("cb_"&amp;BF$12,データシート1!$A$1:$BT$1,0),0)</f>
        <v>33511.550000000047</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43447.04000000003</v>
      </c>
      <c r="BL28" s="36"/>
      <c r="BM28" s="844" t="str">
        <f t="shared" si="4"/>
        <v>40204</v>
      </c>
      <c r="BN28" s="1031" t="str">
        <f t="shared" si="5"/>
        <v>直方市</v>
      </c>
      <c r="BO28" s="34">
        <f>BE28*VLOOKUP(BO$12,別紙!$B$4:$E$10,MATCH("設備利用率",別紙!$B$4:$E$4,0),0)/100*8760/10^3</f>
        <v>11923.780258799979</v>
      </c>
      <c r="BP28" s="34">
        <f>BF28*VLOOKUP(BP$12,別紙!$B$4:$E$10,MATCH("設備利用率",別紙!$B$4:$E$4,0),0)/100*8760/10^3</f>
        <v>44327.737878000058</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56251.518136800034</v>
      </c>
      <c r="BV28" s="36"/>
      <c r="BW28" s="33" t="str">
        <f t="shared" si="7"/>
        <v>40204</v>
      </c>
      <c r="BX28" s="33" t="str">
        <f t="shared" si="8"/>
        <v>直方市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423715.25236932805</v>
      </c>
      <c r="BZ28" s="36"/>
      <c r="CA28" s="33" t="str">
        <f t="shared" si="9"/>
        <v>40204</v>
      </c>
      <c r="CB28" s="33" t="str">
        <f t="shared" si="10"/>
        <v>直方市</v>
      </c>
      <c r="CC28" s="223">
        <f t="shared" si="11"/>
        <v>2.8141022047529954E-2</v>
      </c>
      <c r="CD28" s="223">
        <f t="shared" si="1"/>
        <v>0.10461680959117831</v>
      </c>
      <c r="CE28" s="223">
        <f t="shared" si="1"/>
        <v>0</v>
      </c>
      <c r="CF28" s="223">
        <f t="shared" si="1"/>
        <v>0</v>
      </c>
      <c r="CG28" s="223">
        <f t="shared" si="1"/>
        <v>0</v>
      </c>
      <c r="CH28" s="223">
        <f t="shared" si="1"/>
        <v>0</v>
      </c>
      <c r="CI28" s="223">
        <f t="shared" si="12"/>
        <v>0.13275783163870825</v>
      </c>
      <c r="CK28" s="18" t="str">
        <f t="shared" si="13"/>
        <v>40204</v>
      </c>
      <c r="CL28" s="18" t="str">
        <f t="shared" si="14"/>
        <v>直方市</v>
      </c>
      <c r="CM28" s="18">
        <f>VLOOKUP($CK28&amp;"_"&amp;$AZ$7,データシート1!$A:$BT,MATCH("ca_太陽光発電（10kW未満）",データシート1!$A$1:$BT$1,0),0)</f>
        <v>2081</v>
      </c>
      <c r="CN28" s="18">
        <f>VLOOKUP($CK28&amp;"_"&amp;$AZ$5,データシート1!$A:$BT,MATCH("ab_家庭",データシート1!$A$1:$BT$1,0),0)</f>
        <v>27479</v>
      </c>
      <c r="CO28" s="223">
        <f t="shared" si="15"/>
        <v>7.5730557880563334E-2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12202</v>
      </c>
      <c r="AY29" s="18" t="str">
        <f>IF(IFERROR(比較地域マスタ!$Z22,"")=0,"",IFERROR(比較地域マスタ!$Z22,""))</f>
        <v>銚子市</v>
      </c>
      <c r="BC29" s="844" t="str">
        <f t="shared" si="0"/>
        <v>12202</v>
      </c>
      <c r="BD29" s="1031" t="str">
        <f t="shared" si="2"/>
        <v>銚子市</v>
      </c>
      <c r="BE29" s="34">
        <f>VLOOKUP($BC29&amp;"_"&amp;$AZ$7,データシート1!$A:$BT,MATCH("cb_"&amp;BE$12,データシート1!$A$1:$BT$1,0),0)</f>
        <v>5272.1000000000058</v>
      </c>
      <c r="BF29" s="34">
        <f>VLOOKUP($BC29&amp;"_"&amp;$AZ$7,データシート1!$A:$BT,MATCH("cb_"&amp;BF$12,データシート1!$A$1:$BT$1,0),0)</f>
        <v>28171.600000000002</v>
      </c>
      <c r="BG29" s="34">
        <f>VLOOKUP($BC29&amp;"_"&amp;$AZ$7,データシート1!$A:$BT,MATCH("cb_"&amp;BG$12,データシート1!$A$1:$BT$1,0),0)</f>
        <v>53017.8</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3465.4229999999998</v>
      </c>
      <c r="BK29" s="34">
        <f t="shared" si="3"/>
        <v>89926.92300000001</v>
      </c>
      <c r="BL29" s="36"/>
      <c r="BM29" s="844" t="str">
        <f t="shared" si="4"/>
        <v>12202</v>
      </c>
      <c r="BN29" s="1031" t="str">
        <f t="shared" si="5"/>
        <v>銚子市</v>
      </c>
      <c r="BO29" s="34">
        <f>BE29*VLOOKUP(BO$12,別紙!$B$4:$E$10,MATCH("設備利用率",別紙!$B$4:$E$4,0),0)/100*8760/10^3</f>
        <v>6327.152652000007</v>
      </c>
      <c r="BP29" s="34">
        <f>BF29*VLOOKUP(BP$12,別紙!$B$4:$E$10,MATCH("設備利用率",別紙!$B$4:$E$4,0),0)/100*8760/10^3</f>
        <v>37264.265616000004</v>
      </c>
      <c r="BQ29" s="34">
        <f>BG29*VLOOKUP(BQ$12,別紙!$B$4:$E$10,MATCH("設備利用率",別紙!$B$4:$E$4,0),0)/100*8760/10^3</f>
        <v>115180.11014400001</v>
      </c>
      <c r="BR29" s="34">
        <f>BH29*VLOOKUP(BR$12,別紙!$B$4:$E$10,MATCH("設備利用率",別紙!$B$4:$E$4,0),0)/100*8760/10^3</f>
        <v>0</v>
      </c>
      <c r="BS29" s="34">
        <f>BI29*VLOOKUP(BS$12,別紙!$B$4:$E$10,MATCH("設備利用率",別紙!$B$4:$E$4,0),0)/100*8760/10^3</f>
        <v>0</v>
      </c>
      <c r="BT29" s="34">
        <f>BJ29*VLOOKUP(BT$12,別紙!$B$4:$E$10,MATCH("設備利用率",別紙!$B$4:$E$4,0),0)/100*8760/10^3</f>
        <v>24285.684383999996</v>
      </c>
      <c r="BU29" s="34">
        <f t="shared" si="6"/>
        <v>183057.21279600001</v>
      </c>
      <c r="BV29" s="36"/>
      <c r="BW29" s="33" t="str">
        <f t="shared" si="7"/>
        <v>12202</v>
      </c>
      <c r="BX29" s="33" t="str">
        <f t="shared" si="8"/>
        <v>銚子市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388239.47960758611</v>
      </c>
      <c r="BZ29" s="36"/>
      <c r="CA29" s="33" t="str">
        <f t="shared" si="9"/>
        <v>12202</v>
      </c>
      <c r="CB29" s="33" t="str">
        <f t="shared" si="10"/>
        <v>銚子市</v>
      </c>
      <c r="CC29" s="223">
        <f t="shared" si="11"/>
        <v>1.629703568116048E-2</v>
      </c>
      <c r="CD29" s="223">
        <f t="shared" ref="CD29:CD60" si="16">BP29/$BY29</f>
        <v>9.5982679694669226E-2</v>
      </c>
      <c r="CE29" s="223">
        <f t="shared" ref="CE29:CE60" si="17">BQ29/$BY29</f>
        <v>0.29667284290721424</v>
      </c>
      <c r="CF29" s="223">
        <f t="shared" ref="CF29:CF60" si="18">BR29/$BY29</f>
        <v>0</v>
      </c>
      <c r="CG29" s="223">
        <f t="shared" ref="CG29:CG60" si="19">BS29/$BY29</f>
        <v>0</v>
      </c>
      <c r="CH29" s="223">
        <f t="shared" ref="CH29:CH60" si="20">BT29/$BY29</f>
        <v>6.2553361158805401E-2</v>
      </c>
      <c r="CI29" s="223">
        <f t="shared" si="12"/>
        <v>0.47150591944184933</v>
      </c>
      <c r="CK29" s="18" t="str">
        <f t="shared" si="13"/>
        <v>12202</v>
      </c>
      <c r="CL29" s="18" t="str">
        <f t="shared" si="14"/>
        <v>銚子市</v>
      </c>
      <c r="CM29" s="18">
        <f>VLOOKUP($CK29&amp;"_"&amp;$AZ$7,データシート1!$A:$BT,MATCH("ca_太陽光発電（10kW未満）",データシート1!$A$1:$BT$1,0),0)</f>
        <v>1108</v>
      </c>
      <c r="CN29" s="18">
        <f>VLOOKUP($CK29&amp;"_"&amp;$AZ$5,データシート1!$A:$BT,MATCH("ab_家庭",データシート1!$A$1:$BT$1,0),0)</f>
        <v>26866</v>
      </c>
      <c r="CO29" s="223">
        <f t="shared" si="15"/>
        <v>4.1241718156778087E-2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21212</v>
      </c>
      <c r="AY30" s="18" t="str">
        <f>IF(IFERROR(比較地域マスタ!$Z23,"")=0,"",IFERROR(比較地域マスタ!$Z23,""))</f>
        <v>土岐市</v>
      </c>
      <c r="BC30" s="844" t="str">
        <f t="shared" si="0"/>
        <v>21212</v>
      </c>
      <c r="BD30" s="1031" t="str">
        <f t="shared" si="2"/>
        <v>土岐市</v>
      </c>
      <c r="BE30" s="34">
        <f>VLOOKUP($BC30&amp;"_"&amp;$AZ$7,データシート1!$A:$BT,MATCH("cb_"&amp;BE$12,データシート1!$A$1:$BT$1,0),0)</f>
        <v>11736.899999999951</v>
      </c>
      <c r="BF30" s="34">
        <f>VLOOKUP($BC30&amp;"_"&amp;$AZ$7,データシート1!$A:$BT,MATCH("cb_"&amp;BF$12,データシート1!$A$1:$BT$1,0),0)</f>
        <v>58166.100000000042</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7100</v>
      </c>
      <c r="BK30" s="34">
        <f t="shared" si="3"/>
        <v>77003</v>
      </c>
      <c r="BL30" s="36"/>
      <c r="BM30" s="844" t="str">
        <f t="shared" si="4"/>
        <v>21212</v>
      </c>
      <c r="BN30" s="1031" t="str">
        <f t="shared" si="5"/>
        <v>土岐市</v>
      </c>
      <c r="BO30" s="34">
        <f>BE30*VLOOKUP(BO$12,別紙!$B$4:$E$10,MATCH("設備利用率",別紙!$B$4:$E$4,0),0)/100*8760/10^3</f>
        <v>14085.688427999939</v>
      </c>
      <c r="BP30" s="34">
        <f>BF30*VLOOKUP(BP$12,別紙!$B$4:$E$10,MATCH("設備利用率",別紙!$B$4:$E$4,0),0)/100*8760/10^3</f>
        <v>76939.790436000054</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49756.800000000003</v>
      </c>
      <c r="BU30" s="34">
        <f t="shared" si="6"/>
        <v>140782.27886399999</v>
      </c>
      <c r="BV30" s="36"/>
      <c r="BW30" s="33" t="str">
        <f t="shared" si="7"/>
        <v>21212</v>
      </c>
      <c r="BX30" s="33" t="str">
        <f t="shared" si="8"/>
        <v>土岐市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419002.14533664379</v>
      </c>
      <c r="BZ30" s="36"/>
      <c r="CA30" s="33" t="str">
        <f t="shared" si="9"/>
        <v>21212</v>
      </c>
      <c r="CB30" s="33" t="str">
        <f t="shared" si="10"/>
        <v>土岐市</v>
      </c>
      <c r="CC30" s="223">
        <f t="shared" si="11"/>
        <v>3.3617222691504148E-2</v>
      </c>
      <c r="CD30" s="223">
        <f t="shared" si="16"/>
        <v>0.18362624462025945</v>
      </c>
      <c r="CE30" s="223">
        <f t="shared" si="17"/>
        <v>0</v>
      </c>
      <c r="CF30" s="223">
        <f t="shared" si="18"/>
        <v>0</v>
      </c>
      <c r="CG30" s="223">
        <f t="shared" si="19"/>
        <v>0</v>
      </c>
      <c r="CH30" s="223">
        <f t="shared" si="20"/>
        <v>0.11875070462950331</v>
      </c>
      <c r="CI30" s="223">
        <f t="shared" si="12"/>
        <v>0.33599417194126691</v>
      </c>
      <c r="CK30" s="18" t="str">
        <f t="shared" si="13"/>
        <v>21212</v>
      </c>
      <c r="CL30" s="18" t="str">
        <f t="shared" si="14"/>
        <v>土岐市</v>
      </c>
      <c r="CM30" s="18">
        <f>VLOOKUP($CK30&amp;"_"&amp;$AZ$7,データシート1!$A:$BT,MATCH("ca_太陽光発電（10kW未満）",データシート1!$A$1:$BT$1,0),0)</f>
        <v>2400</v>
      </c>
      <c r="CN30" s="18">
        <f>VLOOKUP($CK30&amp;"_"&amp;$AZ$5,データシート1!$A:$BT,MATCH("ab_家庭",データシート1!$A$1:$BT$1,0),0)</f>
        <v>24741</v>
      </c>
      <c r="CO30" s="223">
        <f t="shared" si="15"/>
        <v>9.7004971504789622E-2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33204</v>
      </c>
      <c r="AY31" s="18" t="str">
        <f>IF(IFERROR(比較地域マスタ!$Z24,"")=0,"",IFERROR(比較地域マスタ!$Z24,""))</f>
        <v>玉野市</v>
      </c>
      <c r="BC31" s="844" t="str">
        <f t="shared" si="0"/>
        <v>33204</v>
      </c>
      <c r="BD31" s="1031" t="str">
        <f t="shared" si="2"/>
        <v>玉野市</v>
      </c>
      <c r="BE31" s="34">
        <f>VLOOKUP($BC31&amp;"_"&amp;$AZ$7,データシート1!$A:$BT,MATCH("cb_"&amp;BE$12,データシート1!$A$1:$BT$1,0),0)</f>
        <v>9850.1009999999842</v>
      </c>
      <c r="BF31" s="34">
        <f>VLOOKUP($BC31&amp;"_"&amp;$AZ$7,データシート1!$A:$BT,MATCH("cb_"&amp;BF$12,データシート1!$A$1:$BT$1,0),0)</f>
        <v>60310.270999999964</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70160.371999999945</v>
      </c>
      <c r="BL31" s="36"/>
      <c r="BM31" s="844" t="str">
        <f t="shared" si="4"/>
        <v>33204</v>
      </c>
      <c r="BN31" s="1031" t="str">
        <f t="shared" si="5"/>
        <v>玉野市</v>
      </c>
      <c r="BO31" s="34">
        <f>BE31*VLOOKUP(BO$12,別紙!$B$4:$E$10,MATCH("設備利用率",別紙!$B$4:$E$4,0),0)/100*8760/10^3</f>
        <v>11821.303212119979</v>
      </c>
      <c r="BP31" s="34">
        <f>BF31*VLOOKUP(BP$12,別紙!$B$4:$E$10,MATCH("設備利用率",別紙!$B$4:$E$4,0),0)/100*8760/10^3</f>
        <v>79776.014067959943</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91597.317280079922</v>
      </c>
      <c r="BV31" s="36"/>
      <c r="BW31" s="33" t="str">
        <f t="shared" si="7"/>
        <v>33204</v>
      </c>
      <c r="BX31" s="33" t="str">
        <f t="shared" si="8"/>
        <v>玉野市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549308.41048818373</v>
      </c>
      <c r="BZ31" s="36"/>
      <c r="CA31" s="33" t="str">
        <f t="shared" si="9"/>
        <v>33204</v>
      </c>
      <c r="CB31" s="33" t="str">
        <f t="shared" si="10"/>
        <v>玉野市</v>
      </c>
      <c r="CC31" s="223">
        <f t="shared" si="11"/>
        <v>2.1520339005212209E-2</v>
      </c>
      <c r="CD31" s="223">
        <f t="shared" si="16"/>
        <v>0.1452299155533793</v>
      </c>
      <c r="CE31" s="223">
        <f t="shared" si="17"/>
        <v>0</v>
      </c>
      <c r="CF31" s="223">
        <f t="shared" si="18"/>
        <v>0</v>
      </c>
      <c r="CG31" s="223">
        <f t="shared" si="19"/>
        <v>0</v>
      </c>
      <c r="CH31" s="223">
        <f t="shared" si="20"/>
        <v>0</v>
      </c>
      <c r="CI31" s="223">
        <f t="shared" si="12"/>
        <v>0.16675025455859152</v>
      </c>
      <c r="CK31" s="18" t="str">
        <f t="shared" si="13"/>
        <v>33204</v>
      </c>
      <c r="CL31" s="18" t="str">
        <f t="shared" si="14"/>
        <v>玉野市</v>
      </c>
      <c r="CM31" s="18">
        <f>VLOOKUP($CK31&amp;"_"&amp;$AZ$7,データシート1!$A:$BT,MATCH("ca_太陽光発電（10kW未満）",データシート1!$A$1:$BT$1,0),0)</f>
        <v>2097</v>
      </c>
      <c r="CN31" s="18">
        <f>VLOOKUP($CK31&amp;"_"&amp;$AZ$5,データシート1!$A:$BT,MATCH("ab_家庭",データシート1!$A$1:$BT$1,0),0)</f>
        <v>27043</v>
      </c>
      <c r="CO31" s="223">
        <f t="shared" si="15"/>
        <v>7.7543171985356651E-2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03216</v>
      </c>
      <c r="AY32" s="18" t="str">
        <f>IF(IFERROR(比較地域マスタ!$Z25,"")=0,"",IFERROR(比較地域マスタ!$Z25,""))</f>
        <v>滝沢市</v>
      </c>
      <c r="AZ32" s="22"/>
      <c r="BA32" s="22"/>
      <c r="BB32" s="22"/>
      <c r="BC32" s="844" t="str">
        <f t="shared" si="0"/>
        <v>03216</v>
      </c>
      <c r="BD32" s="1031" t="str">
        <f t="shared" si="2"/>
        <v>滝沢市</v>
      </c>
      <c r="BE32" s="34">
        <f>VLOOKUP($BC32&amp;"_"&amp;$AZ$7,データシート1!$A:$BT,MATCH("cb_"&amp;BE$12,データシート1!$A$1:$BT$1,0),0)</f>
        <v>6388.3999999999778</v>
      </c>
      <c r="BF32" s="34">
        <f>VLOOKUP($BC32&amp;"_"&amp;$AZ$7,データシート1!$A:$BT,MATCH("cb_"&amp;BF$12,データシート1!$A$1:$BT$1,0),0)</f>
        <v>42068.799999999974</v>
      </c>
      <c r="BG32" s="34">
        <f>VLOOKUP($BC32&amp;"_"&amp;$AZ$7,データシート1!$A:$BT,MATCH("cb_"&amp;BG$12,データシート1!$A$1:$BT$1,0),0)</f>
        <v>3.2</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48460.399999999951</v>
      </c>
      <c r="BL32" s="36"/>
      <c r="BM32" s="844" t="str">
        <f t="shared" si="4"/>
        <v>03216</v>
      </c>
      <c r="BN32" s="1031" t="str">
        <f t="shared" si="5"/>
        <v>滝沢市</v>
      </c>
      <c r="BO32" s="34">
        <f>BE32*VLOOKUP(BO$12,別紙!$B$4:$E$10,MATCH("設備利用率",別紙!$B$4:$E$4,0),0)/100*8760/10^3</f>
        <v>7666.8466079999744</v>
      </c>
      <c r="BP32" s="34">
        <f>BF32*VLOOKUP(BP$12,別紙!$B$4:$E$10,MATCH("設備利用率",別紙!$B$4:$E$4,0),0)/100*8760/10^3</f>
        <v>55646.925887999962</v>
      </c>
      <c r="BQ32" s="34">
        <f>BG32*VLOOKUP(BQ$12,別紙!$B$4:$E$10,MATCH("設備利用率",別紙!$B$4:$E$4,0),0)/100*8760/10^3</f>
        <v>6.9519360000000008</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63320.72443199993</v>
      </c>
      <c r="BV32" s="36"/>
      <c r="BW32" s="33" t="str">
        <f t="shared" si="7"/>
        <v>03216</v>
      </c>
      <c r="BX32" s="33" t="str">
        <f t="shared" si="8"/>
        <v>滝沢市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248036.83798229482</v>
      </c>
      <c r="BZ32" s="36"/>
      <c r="CA32" s="33" t="str">
        <f t="shared" si="9"/>
        <v>03216</v>
      </c>
      <c r="CB32" s="33" t="str">
        <f t="shared" si="10"/>
        <v>滝沢市</v>
      </c>
      <c r="CC32" s="223">
        <f t="shared" si="11"/>
        <v>3.0910112668615954E-2</v>
      </c>
      <c r="CD32" s="223">
        <f t="shared" si="16"/>
        <v>0.22434944075513538</v>
      </c>
      <c r="CE32" s="223">
        <f t="shared" si="17"/>
        <v>2.8027836738090647E-5</v>
      </c>
      <c r="CF32" s="223">
        <f t="shared" si="18"/>
        <v>0</v>
      </c>
      <c r="CG32" s="223">
        <f t="shared" si="19"/>
        <v>0</v>
      </c>
      <c r="CH32" s="223">
        <f t="shared" si="20"/>
        <v>0</v>
      </c>
      <c r="CI32" s="223">
        <f t="shared" si="12"/>
        <v>0.25528758126048939</v>
      </c>
      <c r="CJ32" s="22"/>
      <c r="CK32" s="18" t="str">
        <f t="shared" si="13"/>
        <v>03216</v>
      </c>
      <c r="CL32" s="18" t="str">
        <f t="shared" si="14"/>
        <v>滝沢市</v>
      </c>
      <c r="CM32" s="18">
        <f>VLOOKUP($CK32&amp;"_"&amp;$AZ$7,データシート1!$A:$BT,MATCH("ca_太陽光発電（10kW未満）",データシート1!$A$1:$BT$1,0),0)</f>
        <v>1270</v>
      </c>
      <c r="CN32" s="18">
        <f>VLOOKUP($CK32&amp;"_"&amp;$AZ$5,データシート1!$A:$BT,MATCH("ab_家庭",データシート1!$A$1:$BT$1,0),0)</f>
        <v>24034</v>
      </c>
      <c r="CO32" s="223">
        <f t="shared" si="15"/>
        <v>5.2841807439460764E-2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29206</v>
      </c>
      <c r="AY33" s="18" t="str">
        <f>IF(IFERROR(比較地域マスタ!$Z26,"")=0,"",IFERROR(比較地域マスタ!$Z26,""))</f>
        <v>桜井市</v>
      </c>
      <c r="BC33" s="844" t="str">
        <f t="shared" si="0"/>
        <v>29206</v>
      </c>
      <c r="BD33" s="1031" t="str">
        <f t="shared" si="2"/>
        <v>桜井市</v>
      </c>
      <c r="BE33" s="34">
        <f>VLOOKUP($BC33&amp;"_"&amp;$AZ$7,データシート1!$A:$BT,MATCH("cb_"&amp;BE$12,データシート1!$A$1:$BT$1,0),0)</f>
        <v>8113.6999999999844</v>
      </c>
      <c r="BF33" s="34">
        <f>VLOOKUP($BC33&amp;"_"&amp;$AZ$7,データシート1!$A:$BT,MATCH("cb_"&amp;BF$12,データシート1!$A$1:$BT$1,0),0)</f>
        <v>15911.300000000001</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24024.999999999985</v>
      </c>
      <c r="BL33" s="36"/>
      <c r="BM33" s="844" t="str">
        <f t="shared" si="4"/>
        <v>29206</v>
      </c>
      <c r="BN33" s="1031" t="str">
        <f t="shared" si="5"/>
        <v>桜井市</v>
      </c>
      <c r="BO33" s="34">
        <f>BE33*VLOOKUP(BO$12,別紙!$B$4:$E$10,MATCH("設備利用率",別紙!$B$4:$E$4,0),0)/100*8760/10^3</f>
        <v>9737.4136439999802</v>
      </c>
      <c r="BP33" s="34">
        <f>BF33*VLOOKUP(BP$12,別紙!$B$4:$E$10,MATCH("設備利用率",別紙!$B$4:$E$4,0),0)/100*8760/10^3</f>
        <v>21046.831188</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30784.244831999982</v>
      </c>
      <c r="BV33" s="36"/>
      <c r="BW33" s="33" t="str">
        <f t="shared" si="7"/>
        <v>29206</v>
      </c>
      <c r="BX33" s="33" t="str">
        <f t="shared" si="8"/>
        <v>桜井市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258974.39771065835</v>
      </c>
      <c r="BZ33" s="36"/>
      <c r="CA33" s="33" t="str">
        <f t="shared" si="9"/>
        <v>29206</v>
      </c>
      <c r="CB33" s="33" t="str">
        <f t="shared" si="10"/>
        <v>桜井市</v>
      </c>
      <c r="CC33" s="223">
        <f t="shared" si="11"/>
        <v>3.759990844685427E-2</v>
      </c>
      <c r="CD33" s="223">
        <f t="shared" si="16"/>
        <v>8.1269930055073533E-2</v>
      </c>
      <c r="CE33" s="223">
        <f t="shared" si="17"/>
        <v>0</v>
      </c>
      <c r="CF33" s="223">
        <f t="shared" si="18"/>
        <v>0</v>
      </c>
      <c r="CG33" s="223">
        <f t="shared" si="19"/>
        <v>0</v>
      </c>
      <c r="CH33" s="223">
        <f t="shared" si="20"/>
        <v>0</v>
      </c>
      <c r="CI33" s="223">
        <f t="shared" si="12"/>
        <v>0.11886983850192781</v>
      </c>
      <c r="CK33" s="18" t="str">
        <f t="shared" si="13"/>
        <v>29206</v>
      </c>
      <c r="CL33" s="18" t="str">
        <f t="shared" si="14"/>
        <v>桜井市</v>
      </c>
      <c r="CM33" s="18">
        <f>VLOOKUP($CK33&amp;"_"&amp;$AZ$7,データシート1!$A:$BT,MATCH("ca_太陽光発電（10kW未満）",データシート1!$A$1:$BT$1,0),0)</f>
        <v>1724</v>
      </c>
      <c r="CN33" s="18">
        <f>VLOOKUP($CK33&amp;"_"&amp;$AZ$5,データシート1!$A:$BT,MATCH("ab_家庭",データシート1!$A$1:$BT$1,0),0)</f>
        <v>25432</v>
      </c>
      <c r="CO33" s="223">
        <f t="shared" si="15"/>
        <v>6.7788612771311735E-2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15212</v>
      </c>
      <c r="AY34" s="18" t="str">
        <f>IF(IFERROR(比較地域マスタ!$Z27,"")=0,"",IFERROR(比較地域マスタ!$Z27,""))</f>
        <v>村上市</v>
      </c>
      <c r="BC34" s="844" t="str">
        <f t="shared" si="0"/>
        <v>15212</v>
      </c>
      <c r="BD34" s="1031" t="str">
        <f t="shared" si="2"/>
        <v>村上市</v>
      </c>
      <c r="BE34" s="34">
        <f>VLOOKUP($BC34&amp;"_"&amp;$AZ$7,データシート1!$A:$BT,MATCH("cb_"&amp;BE$12,データシート1!$A$1:$BT$1,0),0)</f>
        <v>3229.0000000000023</v>
      </c>
      <c r="BF34" s="34">
        <f>VLOOKUP($BC34&amp;"_"&amp;$AZ$7,データシート1!$A:$BT,MATCH("cb_"&amp;BF$12,データシート1!$A$1:$BT$1,0),0)</f>
        <v>5215.2999999999984</v>
      </c>
      <c r="BG34" s="34">
        <f>VLOOKUP($BC34&amp;"_"&amp;$AZ$7,データシート1!$A:$BT,MATCH("cb_"&amp;BG$12,データシート1!$A$1:$BT$1,0),0)</f>
        <v>33.5</v>
      </c>
      <c r="BH34" s="34">
        <f>VLOOKUP($BC34&amp;"_"&amp;$AZ$7,データシート1!$A:$BT,MATCH("cb_"&amp;BH$12,データシート1!$A$1:$BT$1,0),0)</f>
        <v>350</v>
      </c>
      <c r="BI34" s="34">
        <f>VLOOKUP($BC34&amp;"_"&amp;$AZ$7,データシート1!$A:$BT,MATCH("cb_"&amp;BI$12,データシート1!$A$1:$BT$1,0),0)</f>
        <v>0</v>
      </c>
      <c r="BJ34" s="34">
        <f>VLOOKUP($BC34&amp;"_"&amp;$AZ$7,データシート1!$A:$BT,MATCH("cb_"&amp;BJ$12,データシート1!$A$1:$BT$1,0),0)</f>
        <v>946.8</v>
      </c>
      <c r="BK34" s="34">
        <f t="shared" si="3"/>
        <v>9774.6</v>
      </c>
      <c r="BL34" s="36"/>
      <c r="BM34" s="844" t="str">
        <f t="shared" si="4"/>
        <v>15212</v>
      </c>
      <c r="BN34" s="1031" t="str">
        <f t="shared" si="5"/>
        <v>村上市</v>
      </c>
      <c r="BO34" s="34">
        <f>BE34*VLOOKUP(BO$12,別紙!$B$4:$E$10,MATCH("設備利用率",別紙!$B$4:$E$4,0),0)/100*8760/10^3</f>
        <v>3875.1874800000028</v>
      </c>
      <c r="BP34" s="34">
        <f>BF34*VLOOKUP(BP$12,別紙!$B$4:$E$10,MATCH("設備利用率",別紙!$B$4:$E$4,0),0)/100*8760/10^3</f>
        <v>6898.5902279999973</v>
      </c>
      <c r="BQ34" s="34">
        <f>BG34*VLOOKUP(BQ$12,別紙!$B$4:$E$10,MATCH("設備利用率",別紙!$B$4:$E$4,0),0)/100*8760/10^3</f>
        <v>72.778080000000003</v>
      </c>
      <c r="BR34" s="34">
        <f>BH34*VLOOKUP(BR$12,別紙!$B$4:$E$10,MATCH("設備利用率",別紙!$B$4:$E$4,0),0)/100*8760/10^3</f>
        <v>1839.6</v>
      </c>
      <c r="BS34" s="34">
        <f>BI34*VLOOKUP(BS$12,別紙!$B$4:$E$10,MATCH("設備利用率",別紙!$B$4:$E$4,0),0)/100*8760/10^3</f>
        <v>0</v>
      </c>
      <c r="BT34" s="34">
        <f>BJ34*VLOOKUP(BT$12,別紙!$B$4:$E$10,MATCH("設備利用率",別紙!$B$4:$E$4,0),0)/100*8760/10^3</f>
        <v>6635.1744000000008</v>
      </c>
      <c r="BU34" s="34">
        <f t="shared" si="6"/>
        <v>19321.330188</v>
      </c>
      <c r="BV34" s="36"/>
      <c r="BW34" s="33" t="str">
        <f t="shared" si="7"/>
        <v>15212</v>
      </c>
      <c r="BX34" s="33" t="str">
        <f t="shared" si="8"/>
        <v>村上市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290099.65546916163</v>
      </c>
      <c r="BZ34" s="36"/>
      <c r="CA34" s="33" t="str">
        <f t="shared" si="9"/>
        <v>15212</v>
      </c>
      <c r="CB34" s="33" t="str">
        <f t="shared" si="10"/>
        <v>村上市</v>
      </c>
      <c r="CC34" s="223">
        <f t="shared" si="11"/>
        <v>1.3358125068204177E-2</v>
      </c>
      <c r="CD34" s="223">
        <f t="shared" si="16"/>
        <v>2.378007039285621E-2</v>
      </c>
      <c r="CE34" s="223">
        <f t="shared" si="17"/>
        <v>2.5087268677482626E-4</v>
      </c>
      <c r="CF34" s="223">
        <f t="shared" si="18"/>
        <v>6.3412691649871828E-3</v>
      </c>
      <c r="CG34" s="223">
        <f t="shared" si="19"/>
        <v>0</v>
      </c>
      <c r="CH34" s="223">
        <f t="shared" si="20"/>
        <v>2.2872051982513773E-2</v>
      </c>
      <c r="CI34" s="223">
        <f t="shared" si="12"/>
        <v>6.660238929533617E-2</v>
      </c>
      <c r="CK34" s="18" t="str">
        <f t="shared" si="13"/>
        <v>15212</v>
      </c>
      <c r="CL34" s="18" t="str">
        <f t="shared" si="14"/>
        <v>村上市</v>
      </c>
      <c r="CM34" s="18">
        <f>VLOOKUP($CK34&amp;"_"&amp;$AZ$7,データシート1!$A:$BT,MATCH("ca_太陽光発電（10kW未満）",データシート1!$A$1:$BT$1,0),0)</f>
        <v>691</v>
      </c>
      <c r="CN34" s="18">
        <f>VLOOKUP($CK34&amp;"_"&amp;$AZ$5,データシート1!$A:$BT,MATCH("ab_家庭",データシート1!$A$1:$BT$1,0),0)</f>
        <v>22348</v>
      </c>
      <c r="CO34" s="223">
        <f t="shared" si="15"/>
        <v>3.0919992840522641E-2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10211</v>
      </c>
      <c r="AY35" s="18" t="str">
        <f>IF(IFERROR(比較地域マスタ!$Z28,"")=0,"",IFERROR(比較地域マスタ!$Z28,""))</f>
        <v>安中市</v>
      </c>
      <c r="BC35" s="844" t="str">
        <f t="shared" si="0"/>
        <v>10211</v>
      </c>
      <c r="BD35" s="1031" t="str">
        <f t="shared" si="2"/>
        <v>安中市</v>
      </c>
      <c r="BE35" s="34">
        <f>VLOOKUP($BC35&amp;"_"&amp;$AZ$7,データシート1!$A:$BT,MATCH("cb_"&amp;BE$12,データシート1!$A$1:$BT$1,0),0)</f>
        <v>10297.899999999969</v>
      </c>
      <c r="BF35" s="34">
        <f>VLOOKUP($BC35&amp;"_"&amp;$AZ$7,データシート1!$A:$BT,MATCH("cb_"&amp;BF$12,データシート1!$A$1:$BT$1,0),0)</f>
        <v>261458.60000000015</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271756.50000000012</v>
      </c>
      <c r="BL35" s="36"/>
      <c r="BM35" s="844" t="str">
        <f t="shared" si="4"/>
        <v>10211</v>
      </c>
      <c r="BN35" s="1031" t="str">
        <f t="shared" si="5"/>
        <v>安中市</v>
      </c>
      <c r="BO35" s="34">
        <f>BE35*VLOOKUP(BO$12,別紙!$B$4:$E$10,MATCH("設備利用率",別紙!$B$4:$E$4,0),0)/100*8760/10^3</f>
        <v>12358.715747999962</v>
      </c>
      <c r="BP35" s="34">
        <f>BF35*VLOOKUP(BP$12,別紙!$B$4:$E$10,MATCH("設備利用率",別紙!$B$4:$E$4,0),0)/100*8760/10^3</f>
        <v>345846.9777360002</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358205.69348400016</v>
      </c>
      <c r="BV35" s="36"/>
      <c r="BW35" s="33" t="str">
        <f t="shared" si="7"/>
        <v>10211</v>
      </c>
      <c r="BX35" s="33" t="str">
        <f t="shared" si="8"/>
        <v>安中市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469069.05483902351</v>
      </c>
      <c r="BZ35" s="36"/>
      <c r="CA35" s="33" t="str">
        <f t="shared" si="9"/>
        <v>10211</v>
      </c>
      <c r="CB35" s="33" t="str">
        <f t="shared" si="10"/>
        <v>安中市</v>
      </c>
      <c r="CC35" s="223">
        <f t="shared" si="11"/>
        <v>2.6347326945797486E-2</v>
      </c>
      <c r="CD35" s="223">
        <f t="shared" si="16"/>
        <v>0.73730503892372301</v>
      </c>
      <c r="CE35" s="223">
        <f t="shared" si="17"/>
        <v>0</v>
      </c>
      <c r="CF35" s="223">
        <f t="shared" si="18"/>
        <v>0</v>
      </c>
      <c r="CG35" s="223">
        <f t="shared" si="19"/>
        <v>0</v>
      </c>
      <c r="CH35" s="223">
        <f t="shared" si="20"/>
        <v>0</v>
      </c>
      <c r="CI35" s="223">
        <f t="shared" si="12"/>
        <v>0.76365236586952057</v>
      </c>
      <c r="CK35" s="18" t="str">
        <f t="shared" si="13"/>
        <v>10211</v>
      </c>
      <c r="CL35" s="18" t="str">
        <f t="shared" si="14"/>
        <v>安中市</v>
      </c>
      <c r="CM35" s="18">
        <f>VLOOKUP($CK35&amp;"_"&amp;$AZ$7,データシート1!$A:$BT,MATCH("ca_太陽光発電（10kW未満）",データシート1!$A$1:$BT$1,0),0)</f>
        <v>2177</v>
      </c>
      <c r="CN35" s="18">
        <f>VLOOKUP($CK35&amp;"_"&amp;$AZ$5,データシート1!$A:$BT,MATCH("ab_家庭",データシート1!$A$1:$BT$1,0),0)</f>
        <v>24817</v>
      </c>
      <c r="CO35" s="223">
        <f t="shared" si="15"/>
        <v>8.7722125962042152E-2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13227</v>
      </c>
      <c r="AY36" s="18" t="str">
        <f>IF(IFERROR(比較地域マスタ!$Z29,"")=0,"",IFERROR(比較地域マスタ!$Z29,""))</f>
        <v>羽村市</v>
      </c>
      <c r="BC36" s="844" t="str">
        <f t="shared" si="0"/>
        <v>13227</v>
      </c>
      <c r="BD36" s="1031" t="str">
        <f t="shared" si="2"/>
        <v>羽村市</v>
      </c>
      <c r="BE36" s="34">
        <f>VLOOKUP($BC36&amp;"_"&amp;$AZ$7,データシート1!$A:$BT,MATCH("cb_"&amp;BE$12,データシート1!$A$1:$BT$1,0),0)</f>
        <v>4829.8000000000047</v>
      </c>
      <c r="BF36" s="34">
        <f>VLOOKUP($BC36&amp;"_"&amp;$AZ$7,データシート1!$A:$BT,MATCH("cb_"&amp;BF$12,データシート1!$A$1:$BT$1,0),0)</f>
        <v>1888.7999999999997</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1100</v>
      </c>
      <c r="BK36" s="34">
        <f t="shared" si="3"/>
        <v>7818.600000000004</v>
      </c>
      <c r="BL36" s="36"/>
      <c r="BM36" s="844" t="str">
        <f t="shared" si="4"/>
        <v>13227</v>
      </c>
      <c r="BN36" s="1031" t="str">
        <f t="shared" si="5"/>
        <v>羽村市</v>
      </c>
      <c r="BO36" s="34">
        <f>BE36*VLOOKUP(BO$12,別紙!$B$4:$E$10,MATCH("設備利用率",別紙!$B$4:$E$4,0),0)/100*8760/10^3</f>
        <v>5796.3395760000058</v>
      </c>
      <c r="BP36" s="34">
        <f>BF36*VLOOKUP(BP$12,別紙!$B$4:$E$10,MATCH("設備利用率",別紙!$B$4:$E$4,0),0)/100*8760/10^3</f>
        <v>2498.4290879999994</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7708.8</v>
      </c>
      <c r="BU36" s="34">
        <f t="shared" si="6"/>
        <v>16003.568664000006</v>
      </c>
      <c r="BV36" s="36"/>
      <c r="BW36" s="33" t="str">
        <f t="shared" si="7"/>
        <v>13227</v>
      </c>
      <c r="BX36" s="33" t="str">
        <f t="shared" si="8"/>
        <v>羽村市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678270.90161439974</v>
      </c>
      <c r="BZ36" s="36"/>
      <c r="CA36" s="33" t="str">
        <f t="shared" si="9"/>
        <v>13227</v>
      </c>
      <c r="CB36" s="33" t="str">
        <f t="shared" si="10"/>
        <v>羽村市</v>
      </c>
      <c r="CC36" s="223">
        <f t="shared" si="11"/>
        <v>8.5457588733406295E-3</v>
      </c>
      <c r="CD36" s="223">
        <f t="shared" si="16"/>
        <v>3.6835268652293863E-3</v>
      </c>
      <c r="CE36" s="223">
        <f t="shared" si="17"/>
        <v>0</v>
      </c>
      <c r="CF36" s="223">
        <f t="shared" si="18"/>
        <v>0</v>
      </c>
      <c r="CG36" s="223">
        <f t="shared" si="19"/>
        <v>0</v>
      </c>
      <c r="CH36" s="223">
        <f t="shared" si="20"/>
        <v>1.1365370358144141E-2</v>
      </c>
      <c r="CI36" s="223">
        <f t="shared" si="12"/>
        <v>2.359465609671416E-2</v>
      </c>
      <c r="CK36" s="18" t="str">
        <f t="shared" si="13"/>
        <v>13227</v>
      </c>
      <c r="CL36" s="18" t="str">
        <f t="shared" si="14"/>
        <v>羽村市</v>
      </c>
      <c r="CM36" s="18">
        <f>VLOOKUP($CK36&amp;"_"&amp;$AZ$7,データシート1!$A:$BT,MATCH("ca_太陽光発電（10kW未満）",データシート1!$A$1:$BT$1,0),0)</f>
        <v>1251</v>
      </c>
      <c r="CN36" s="18">
        <f>VLOOKUP($CK36&amp;"_"&amp;$AZ$5,データシート1!$A:$BT,MATCH("ab_家庭",データシート1!$A$1:$BT$1,0),0)</f>
        <v>26355</v>
      </c>
      <c r="CO36" s="223">
        <f t="shared" si="15"/>
        <v>4.7467273762094482E-2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11242</v>
      </c>
      <c r="AY37" s="18" t="str">
        <f>IF(IFERROR(比較地域マスタ!$Z30,"")=0,"",IFERROR(比較地域マスタ!$Z30,""))</f>
        <v>日高市</v>
      </c>
      <c r="BC37" s="844" t="str">
        <f t="shared" si="0"/>
        <v>11242</v>
      </c>
      <c r="BD37" s="1031" t="str">
        <f t="shared" si="2"/>
        <v>日高市</v>
      </c>
      <c r="BE37" s="34">
        <f>VLOOKUP($BC37&amp;"_"&amp;$AZ$7,データシート1!$A:$BT,MATCH("cb_"&amp;BE$12,データシート1!$A$1:$BT$1,0),0)</f>
        <v>8657.099999999984</v>
      </c>
      <c r="BF37" s="34">
        <f>VLOOKUP($BC37&amp;"_"&amp;$AZ$7,データシート1!$A:$BT,MATCH("cb_"&amp;BF$12,データシート1!$A$1:$BT$1,0),0)</f>
        <v>18991.7</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27648.799999999985</v>
      </c>
      <c r="BL37" s="36"/>
      <c r="BM37" s="844" t="str">
        <f t="shared" si="4"/>
        <v>11242</v>
      </c>
      <c r="BN37" s="1031" t="str">
        <f t="shared" si="5"/>
        <v>日高市</v>
      </c>
      <c r="BO37" s="34">
        <f>BE37*VLOOKUP(BO$12,別紙!$B$4:$E$10,MATCH("設備利用率",別紙!$B$4:$E$4,0),0)/100*8760/10^3</f>
        <v>10389.55885199998</v>
      </c>
      <c r="BP37" s="34">
        <f>BF37*VLOOKUP(BP$12,別紙!$B$4:$E$10,MATCH("設備利用率",別紙!$B$4:$E$4,0),0)/100*8760/10^3</f>
        <v>25121.461091999998</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35511.019943999978</v>
      </c>
      <c r="BV37" s="36"/>
      <c r="BW37" s="33" t="str">
        <f t="shared" si="7"/>
        <v>11242</v>
      </c>
      <c r="BX37" s="33" t="str">
        <f t="shared" si="8"/>
        <v>日高市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339448.91827504005</v>
      </c>
      <c r="BZ37" s="36"/>
      <c r="CA37" s="33" t="str">
        <f t="shared" si="9"/>
        <v>11242</v>
      </c>
      <c r="CB37" s="33" t="str">
        <f t="shared" si="10"/>
        <v>日高市</v>
      </c>
      <c r="CC37" s="223">
        <f t="shared" si="11"/>
        <v>3.0607134955079728E-2</v>
      </c>
      <c r="CD37" s="223">
        <f t="shared" si="16"/>
        <v>7.4006602288374995E-2</v>
      </c>
      <c r="CE37" s="223">
        <f t="shared" si="17"/>
        <v>0</v>
      </c>
      <c r="CF37" s="223">
        <f t="shared" si="18"/>
        <v>0</v>
      </c>
      <c r="CG37" s="223">
        <f t="shared" si="19"/>
        <v>0</v>
      </c>
      <c r="CH37" s="223">
        <f t="shared" si="20"/>
        <v>0</v>
      </c>
      <c r="CI37" s="223">
        <f t="shared" si="12"/>
        <v>0.10461373724345473</v>
      </c>
      <c r="CK37" s="18" t="str">
        <f t="shared" si="13"/>
        <v>11242</v>
      </c>
      <c r="CL37" s="18" t="str">
        <f t="shared" si="14"/>
        <v>日高市</v>
      </c>
      <c r="CM37" s="18">
        <f>VLOOKUP($CK37&amp;"_"&amp;$AZ$7,データシート1!$A:$BT,MATCH("ca_太陽光発電（10kW未満）",データシート1!$A$1:$BT$1,0),0)</f>
        <v>2047</v>
      </c>
      <c r="CN37" s="18">
        <f>VLOOKUP($CK37&amp;"_"&amp;$AZ$5,データシート1!$A:$BT,MATCH("ab_家庭",データシート1!$A$1:$BT$1,0),0)</f>
        <v>24653</v>
      </c>
      <c r="CO37" s="223">
        <f t="shared" si="15"/>
        <v>8.3032490974729242E-2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25211</v>
      </c>
      <c r="AY38" s="18" t="str">
        <f>IF(IFERROR(比較地域マスタ!$Z31,"")=0,"",IFERROR(比較地域マスタ!$Z31,""))</f>
        <v>湖南市</v>
      </c>
      <c r="BC38" s="844" t="str">
        <f t="shared" si="0"/>
        <v>25211</v>
      </c>
      <c r="BD38" s="1031" t="str">
        <f t="shared" si="2"/>
        <v>湖南市</v>
      </c>
      <c r="BE38" s="34">
        <f>VLOOKUP($BC38&amp;"_"&amp;$AZ$7,データシート1!$A:$BT,MATCH("cb_"&amp;BE$12,データシート1!$A$1:$BT$1,0),0)</f>
        <v>11932.799999999965</v>
      </c>
      <c r="BF38" s="34">
        <f>VLOOKUP($BC38&amp;"_"&amp;$AZ$7,データシート1!$A:$BT,MATCH("cb_"&amp;BF$12,データシート1!$A$1:$BT$1,0),0)</f>
        <v>21886.7</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33819.499999999964</v>
      </c>
      <c r="BL38" s="36"/>
      <c r="BM38" s="844" t="str">
        <f t="shared" si="4"/>
        <v>25211</v>
      </c>
      <c r="BN38" s="1031" t="str">
        <f t="shared" si="5"/>
        <v>湖南市</v>
      </c>
      <c r="BO38" s="34">
        <f>BE38*VLOOKUP(BO$12,別紙!$B$4:$E$10,MATCH("設備利用率",別紙!$B$4:$E$4,0),0)/100*8760/10^3</f>
        <v>14320.791935999958</v>
      </c>
      <c r="BP38" s="34">
        <f>BF38*VLOOKUP(BP$12,別紙!$B$4:$E$10,MATCH("設備利用率",別紙!$B$4:$E$4,0),0)/100*8760/10^3</f>
        <v>28950.851291999996</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43271.643227999957</v>
      </c>
      <c r="BV38" s="36"/>
      <c r="BW38" s="33" t="str">
        <f t="shared" si="7"/>
        <v>25211</v>
      </c>
      <c r="BX38" s="33" t="str">
        <f t="shared" si="8"/>
        <v>湖南市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548465.97908660653</v>
      </c>
      <c r="BZ38" s="36"/>
      <c r="CA38" s="33" t="str">
        <f t="shared" si="9"/>
        <v>25211</v>
      </c>
      <c r="CB38" s="33" t="str">
        <f t="shared" si="10"/>
        <v>湖南市</v>
      </c>
      <c r="CC38" s="223">
        <f t="shared" si="11"/>
        <v>2.6110629432019167E-2</v>
      </c>
      <c r="CD38" s="223">
        <f t="shared" si="16"/>
        <v>5.2785135990045536E-2</v>
      </c>
      <c r="CE38" s="223">
        <f t="shared" si="17"/>
        <v>0</v>
      </c>
      <c r="CF38" s="223">
        <f t="shared" si="18"/>
        <v>0</v>
      </c>
      <c r="CG38" s="223">
        <f t="shared" si="19"/>
        <v>0</v>
      </c>
      <c r="CH38" s="223">
        <f t="shared" si="20"/>
        <v>0</v>
      </c>
      <c r="CI38" s="223">
        <f t="shared" si="12"/>
        <v>7.8895765422064709E-2</v>
      </c>
      <c r="CK38" s="18" t="str">
        <f t="shared" si="13"/>
        <v>25211</v>
      </c>
      <c r="CL38" s="18" t="str">
        <f t="shared" si="14"/>
        <v>湖南市</v>
      </c>
      <c r="CM38" s="18">
        <f>VLOOKUP($CK38&amp;"_"&amp;$AZ$7,データシート1!$A:$BT,MATCH("ca_太陽光発電（10kW未満）",データシート1!$A$1:$BT$1,0),0)</f>
        <v>2603</v>
      </c>
      <c r="CN38" s="18">
        <f>VLOOKUP($CK38&amp;"_"&amp;$AZ$5,データシート1!$A:$BT,MATCH("ab_家庭",データシート1!$A$1:$BT$1,0),0)</f>
        <v>24720</v>
      </c>
      <c r="CO38" s="223">
        <f t="shared" si="15"/>
        <v>0.10529935275080907</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27229</v>
      </c>
      <c r="AY39" s="18" t="str">
        <f>IF(IFERROR(比較地域マスタ!$Z32,"")=0,"",IFERROR(比較地域マスタ!$Z32,""))</f>
        <v>四條畷市</v>
      </c>
      <c r="BC39" s="844" t="str">
        <f t="shared" si="0"/>
        <v>27229</v>
      </c>
      <c r="BD39" s="1031" t="str">
        <f t="shared" si="2"/>
        <v>四條畷市</v>
      </c>
      <c r="BE39" s="34">
        <f>VLOOKUP($BC39&amp;"_"&amp;$AZ$7,データシート1!$A:$BT,MATCH("cb_"&amp;BE$12,データシート1!$A$1:$BT$1,0),0)</f>
        <v>5793.6000000000058</v>
      </c>
      <c r="BF39" s="34">
        <f>VLOOKUP($BC39&amp;"_"&amp;$AZ$7,データシート1!$A:$BT,MATCH("cb_"&amp;BF$12,データシート1!$A$1:$BT$1,0),0)</f>
        <v>12569.800000000001</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18363.400000000009</v>
      </c>
      <c r="BL39" s="36"/>
      <c r="BM39" s="844" t="str">
        <f t="shared" si="4"/>
        <v>27229</v>
      </c>
      <c r="BN39" s="1031" t="str">
        <f t="shared" si="5"/>
        <v>四條畷市</v>
      </c>
      <c r="BO39" s="34">
        <f>BE39*VLOOKUP(BO$12,別紙!$B$4:$E$10,MATCH("設備利用率",別紙!$B$4:$E$4,0),0)/100*8760/10^3</f>
        <v>6953.015232000007</v>
      </c>
      <c r="BP39" s="34">
        <f>BF39*VLOOKUP(BP$12,別紙!$B$4:$E$10,MATCH("設備利用率",別紙!$B$4:$E$4,0),0)/100*8760/10^3</f>
        <v>16626.828647999999</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23579.843880000008</v>
      </c>
      <c r="BV39" s="36"/>
      <c r="BW39" s="33" t="str">
        <f t="shared" si="7"/>
        <v>27229</v>
      </c>
      <c r="BX39" s="33" t="str">
        <f t="shared" si="8"/>
        <v>四條畷市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235597.9833614708</v>
      </c>
      <c r="BZ39" s="36"/>
      <c r="CA39" s="33" t="str">
        <f t="shared" si="9"/>
        <v>27229</v>
      </c>
      <c r="CB39" s="33" t="str">
        <f t="shared" si="10"/>
        <v>四條畷市</v>
      </c>
      <c r="CC39" s="223">
        <f t="shared" si="11"/>
        <v>2.9512201814275326E-2</v>
      </c>
      <c r="CD39" s="223">
        <f t="shared" si="16"/>
        <v>7.0572881867541126E-2</v>
      </c>
      <c r="CE39" s="223">
        <f t="shared" si="17"/>
        <v>0</v>
      </c>
      <c r="CF39" s="223">
        <f t="shared" si="18"/>
        <v>0</v>
      </c>
      <c r="CG39" s="223">
        <f t="shared" si="19"/>
        <v>0</v>
      </c>
      <c r="CH39" s="223">
        <f t="shared" si="20"/>
        <v>0</v>
      </c>
      <c r="CI39" s="223">
        <f t="shared" si="12"/>
        <v>0.10008508368181646</v>
      </c>
      <c r="CK39" s="18" t="str">
        <f t="shared" si="13"/>
        <v>27229</v>
      </c>
      <c r="CL39" s="18" t="str">
        <f t="shared" si="14"/>
        <v>四條畷市</v>
      </c>
      <c r="CM39" s="18">
        <f>VLOOKUP($CK39&amp;"_"&amp;$AZ$7,データシート1!$A:$BT,MATCH("ca_太陽光発電（10kW未満）",データシート1!$A$1:$BT$1,0),0)</f>
        <v>1383</v>
      </c>
      <c r="CN39" s="18">
        <f>VLOOKUP($CK39&amp;"_"&amp;$AZ$5,データシート1!$A:$BT,MATCH("ab_家庭",データシート1!$A$1:$BT$1,0),0)</f>
        <v>24914</v>
      </c>
      <c r="CO39" s="223">
        <f t="shared" si="15"/>
        <v>5.5510957694468975E-2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20214</v>
      </c>
      <c r="AY40" s="18" t="str">
        <f>IF(IFERROR(比較地域マスタ!$Z33,"")=0,"",IFERROR(比較地域マスタ!$Z33,""))</f>
        <v>茅野市</v>
      </c>
      <c r="BC40" s="844" t="str">
        <f t="shared" si="0"/>
        <v>20214</v>
      </c>
      <c r="BD40" s="1031" t="str">
        <f t="shared" si="2"/>
        <v>茅野市</v>
      </c>
      <c r="BE40" s="34">
        <f>VLOOKUP($BC40&amp;"_"&amp;$AZ$7,データシート1!$A:$BT,MATCH("cb_"&amp;BE$12,データシート1!$A$1:$BT$1,0),0)</f>
        <v>14811.899999999958</v>
      </c>
      <c r="BF40" s="34">
        <f>VLOOKUP($BC40&amp;"_"&amp;$AZ$7,データシート1!$A:$BT,MATCH("cb_"&amp;BF$12,データシート1!$A$1:$BT$1,0),0)</f>
        <v>42461.600000000057</v>
      </c>
      <c r="BG40" s="34">
        <f>VLOOKUP($BC40&amp;"_"&amp;$AZ$7,データシート1!$A:$BT,MATCH("cb_"&amp;BG$12,データシート1!$A$1:$BT$1,0),0)</f>
        <v>0</v>
      </c>
      <c r="BH40" s="34">
        <f>VLOOKUP($BC40&amp;"_"&amp;$AZ$7,データシート1!$A:$BT,MATCH("cb_"&amp;BH$12,データシート1!$A$1:$BT$1,0),0)</f>
        <v>966.40000000000009</v>
      </c>
      <c r="BI40" s="34">
        <f>VLOOKUP($BC40&amp;"_"&amp;$AZ$7,データシート1!$A:$BT,MATCH("cb_"&amp;BI$12,データシート1!$A$1:$BT$1,0),0)</f>
        <v>0</v>
      </c>
      <c r="BJ40" s="34">
        <f>VLOOKUP($BC40&amp;"_"&amp;$AZ$7,データシート1!$A:$BT,MATCH("cb_"&amp;BJ$12,データシート1!$A$1:$BT$1,0),0)</f>
        <v>0</v>
      </c>
      <c r="BK40" s="34">
        <f t="shared" si="3"/>
        <v>58239.900000000016</v>
      </c>
      <c r="BL40" s="36"/>
      <c r="BM40" s="844" t="str">
        <f t="shared" si="4"/>
        <v>20214</v>
      </c>
      <c r="BN40" s="1031" t="str">
        <f t="shared" si="5"/>
        <v>茅野市</v>
      </c>
      <c r="BO40" s="34">
        <f>BE40*VLOOKUP(BO$12,別紙!$B$4:$E$10,MATCH("設備利用率",別紙!$B$4:$E$4,0),0)/100*8760/10^3</f>
        <v>17776.057427999949</v>
      </c>
      <c r="BP40" s="34">
        <f>BF40*VLOOKUP(BP$12,別紙!$B$4:$E$10,MATCH("設備利用率",別紙!$B$4:$E$4,0),0)/100*8760/10^3</f>
        <v>56166.506016000079</v>
      </c>
      <c r="BQ40" s="34">
        <f>BG40*VLOOKUP(BQ$12,別紙!$B$4:$E$10,MATCH("設備利用率",別紙!$B$4:$E$4,0),0)/100*8760/10^3</f>
        <v>0</v>
      </c>
      <c r="BR40" s="34">
        <f>BH40*VLOOKUP(BR$12,別紙!$B$4:$E$10,MATCH("設備利用率",別紙!$B$4:$E$4,0),0)/100*8760/10^3</f>
        <v>5079.3984</v>
      </c>
      <c r="BS40" s="34">
        <f>BI40*VLOOKUP(BS$12,別紙!$B$4:$E$10,MATCH("設備利用率",別紙!$B$4:$E$4,0),0)/100*8760/10^3</f>
        <v>0</v>
      </c>
      <c r="BT40" s="34">
        <f>BJ40*VLOOKUP(BT$12,別紙!$B$4:$E$10,MATCH("設備利用率",別紙!$B$4:$E$4,0),0)/100*8760/10^3</f>
        <v>0</v>
      </c>
      <c r="BU40" s="34">
        <f t="shared" si="6"/>
        <v>79021.961844000034</v>
      </c>
      <c r="BV40" s="36"/>
      <c r="BW40" s="33" t="str">
        <f t="shared" si="7"/>
        <v>20214</v>
      </c>
      <c r="BX40" s="33" t="str">
        <f t="shared" si="8"/>
        <v>茅野市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372501.26307835523</v>
      </c>
      <c r="BZ40" s="36"/>
      <c r="CA40" s="33" t="str">
        <f t="shared" si="9"/>
        <v>20214</v>
      </c>
      <c r="CB40" s="33" t="str">
        <f t="shared" si="10"/>
        <v>茅野市</v>
      </c>
      <c r="CC40" s="223">
        <f t="shared" si="11"/>
        <v>4.7720797725887915E-2</v>
      </c>
      <c r="CD40" s="223">
        <f t="shared" si="16"/>
        <v>0.15078205521194574</v>
      </c>
      <c r="CE40" s="223">
        <f t="shared" si="17"/>
        <v>0</v>
      </c>
      <c r="CF40" s="223">
        <f t="shared" si="18"/>
        <v>1.3635922622177939E-2</v>
      </c>
      <c r="CG40" s="223">
        <f t="shared" si="19"/>
        <v>0</v>
      </c>
      <c r="CH40" s="223">
        <f t="shared" si="20"/>
        <v>0</v>
      </c>
      <c r="CI40" s="223">
        <f t="shared" si="12"/>
        <v>0.21213877556001159</v>
      </c>
      <c r="CK40" s="18" t="str">
        <f t="shared" si="13"/>
        <v>20214</v>
      </c>
      <c r="CL40" s="18" t="str">
        <f t="shared" si="14"/>
        <v>茅野市</v>
      </c>
      <c r="CM40" s="18">
        <f>VLOOKUP($CK40&amp;"_"&amp;$AZ$7,データシート1!$A:$BT,MATCH("ca_太陽光発電（10kW未満）",データシート1!$A$1:$BT$1,0),0)</f>
        <v>3110</v>
      </c>
      <c r="CN40" s="18">
        <f>VLOOKUP($CK40&amp;"_"&amp;$AZ$5,データシート1!$A:$BT,MATCH("ab_家庭",データシート1!$A$1:$BT$1,0),0)</f>
        <v>24589</v>
      </c>
      <c r="CO40" s="223">
        <f t="shared" si="15"/>
        <v>0.12647932002114767</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17212</v>
      </c>
      <c r="AY41" s="18" t="str">
        <f>IF(IFERROR(比較地域マスタ!$Z34,"")=0,"",IFERROR(比較地域マスタ!$Z34,""))</f>
        <v>野々市市</v>
      </c>
      <c r="BC41" s="844" t="str">
        <f t="shared" si="0"/>
        <v>17212</v>
      </c>
      <c r="BD41" s="1031" t="str">
        <f t="shared" si="2"/>
        <v>野々市市</v>
      </c>
      <c r="BE41" s="34">
        <f>VLOOKUP($BC41&amp;"_"&amp;$AZ$7,データシート1!$A:$BT,MATCH("cb_"&amp;BE$12,データシート1!$A$1:$BT$1,0),0)</f>
        <v>4527.8499999999985</v>
      </c>
      <c r="BF41" s="34">
        <f>VLOOKUP($BC41&amp;"_"&amp;$AZ$7,データシート1!$A:$BT,MATCH("cb_"&amp;BF$12,データシート1!$A$1:$BT$1,0),0)</f>
        <v>4365.7000000000007</v>
      </c>
      <c r="BG41" s="34">
        <f>VLOOKUP($BC41&amp;"_"&amp;$AZ$7,データシート1!$A:$BT,MATCH("cb_"&amp;BG$12,データシート1!$A$1:$BT$1,0),0)</f>
        <v>0</v>
      </c>
      <c r="BH41" s="34">
        <f>VLOOKUP($BC41&amp;"_"&amp;$AZ$7,データシート1!$A:$BT,MATCH("cb_"&amp;BH$12,データシート1!$A$1:$BT$1,0),0)</f>
        <v>2.4</v>
      </c>
      <c r="BI41" s="34">
        <f>VLOOKUP($BC41&amp;"_"&amp;$AZ$7,データシート1!$A:$BT,MATCH("cb_"&amp;BI$12,データシート1!$A$1:$BT$1,0),0)</f>
        <v>0</v>
      </c>
      <c r="BJ41" s="34">
        <f>VLOOKUP($BC41&amp;"_"&amp;$AZ$7,データシート1!$A:$BT,MATCH("cb_"&amp;BJ$12,データシート1!$A$1:$BT$1,0),0)</f>
        <v>0</v>
      </c>
      <c r="BK41" s="34">
        <f t="shared" si="3"/>
        <v>8895.9499999999989</v>
      </c>
      <c r="BL41" s="36"/>
      <c r="BM41" s="844" t="str">
        <f t="shared" si="4"/>
        <v>17212</v>
      </c>
      <c r="BN41" s="1031" t="str">
        <f t="shared" si="5"/>
        <v>野々市市</v>
      </c>
      <c r="BO41" s="34">
        <f>BE41*VLOOKUP(BO$12,別紙!$B$4:$E$10,MATCH("設備利用率",別紙!$B$4:$E$4,0),0)/100*8760/10^3</f>
        <v>5433.9633419999973</v>
      </c>
      <c r="BP41" s="34">
        <f>BF41*VLOOKUP(BP$12,別紙!$B$4:$E$10,MATCH("設備利用率",別紙!$B$4:$E$4,0),0)/100*8760/10^3</f>
        <v>5774.7733320000007</v>
      </c>
      <c r="BQ41" s="34">
        <f>BG41*VLOOKUP(BQ$12,別紙!$B$4:$E$10,MATCH("設備利用率",別紙!$B$4:$E$4,0),0)/100*8760/10^3</f>
        <v>0</v>
      </c>
      <c r="BR41" s="34">
        <f>BH41*VLOOKUP(BR$12,別紙!$B$4:$E$10,MATCH("設備利用率",別紙!$B$4:$E$4,0),0)/100*8760/10^3</f>
        <v>12.6144</v>
      </c>
      <c r="BS41" s="34">
        <f>BI41*VLOOKUP(BS$12,別紙!$B$4:$E$10,MATCH("設備利用率",別紙!$B$4:$E$4,0),0)/100*8760/10^3</f>
        <v>0</v>
      </c>
      <c r="BT41" s="34">
        <f>BJ41*VLOOKUP(BT$12,別紙!$B$4:$E$10,MATCH("設備利用率",別紙!$B$4:$E$4,0),0)/100*8760/10^3</f>
        <v>0</v>
      </c>
      <c r="BU41" s="34">
        <f t="shared" si="6"/>
        <v>11221.351073999998</v>
      </c>
      <c r="BV41" s="36"/>
      <c r="BW41" s="33" t="str">
        <f t="shared" si="7"/>
        <v>17212</v>
      </c>
      <c r="BX41" s="33" t="str">
        <f t="shared" si="8"/>
        <v>野々市市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335268.82105716103</v>
      </c>
      <c r="BZ41" s="36"/>
      <c r="CA41" s="33" t="str">
        <f t="shared" si="9"/>
        <v>17212</v>
      </c>
      <c r="CB41" s="33" t="str">
        <f t="shared" si="10"/>
        <v>野々市市</v>
      </c>
      <c r="CC41" s="223">
        <f t="shared" si="11"/>
        <v>1.6207780147482143E-2</v>
      </c>
      <c r="CD41" s="223">
        <f t="shared" si="16"/>
        <v>1.7224307687756749E-2</v>
      </c>
      <c r="CE41" s="223">
        <f t="shared" si="17"/>
        <v>0</v>
      </c>
      <c r="CF41" s="223">
        <f t="shared" si="18"/>
        <v>3.7624733371342432E-5</v>
      </c>
      <c r="CG41" s="223">
        <f t="shared" si="19"/>
        <v>0</v>
      </c>
      <c r="CH41" s="223">
        <f t="shared" si="20"/>
        <v>0</v>
      </c>
      <c r="CI41" s="223">
        <f t="shared" si="12"/>
        <v>3.3469712568610234E-2</v>
      </c>
      <c r="CK41" s="18" t="str">
        <f t="shared" si="13"/>
        <v>17212</v>
      </c>
      <c r="CL41" s="18" t="str">
        <f t="shared" si="14"/>
        <v>野々市市</v>
      </c>
      <c r="CM41" s="18">
        <f>VLOOKUP($CK41&amp;"_"&amp;$AZ$7,データシート1!$A:$BT,MATCH("ca_太陽光発電（10kW未満）",データシート1!$A$1:$BT$1,0),0)</f>
        <v>1037</v>
      </c>
      <c r="CN41" s="18">
        <f>VLOOKUP($CK41&amp;"_"&amp;$AZ$5,データシート1!$A:$BT,MATCH("ab_家庭",データシート1!$A$1:$BT$1,0),0)</f>
        <v>25219</v>
      </c>
      <c r="CO41" s="223">
        <f t="shared" si="15"/>
        <v>4.1119790634045757E-2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26203</v>
      </c>
      <c r="AY72" s="18" t="str">
        <f>IF(IFERROR(比較地域マスタ!$AE7,"")=0,"",IFERROR(比較地域マスタ!$AE7,""))</f>
        <v>綾部市</v>
      </c>
      <c r="AZ72" s="16"/>
      <c r="BA72" s="22">
        <v>1</v>
      </c>
      <c r="BB72" s="22">
        <v>1</v>
      </c>
      <c r="BC72" s="18" t="str">
        <f>AX72</f>
        <v>26203</v>
      </c>
      <c r="BD72" s="18" t="str">
        <f>AY72</f>
        <v>綾部市</v>
      </c>
      <c r="BE72" s="33">
        <f>VLOOKUP(BC72&amp;"_"&amp;$AZ$9,データシート3!A:AB,MATCH("ea_"&amp;"太陽光（建物系）"&amp;"_年間発電",データシート3!$A$1:$AB$1,0),0)/10^3+VLOOKUP(BC72&amp;"_"&amp;$AZ$9,データシート3!A:AB,MATCH("ea_"&amp;"太陽光（土地系）"&amp;"_年間発電",データシート3!$A$1:$AB$1,0),0)/10^3</f>
        <v>931654.89500000002</v>
      </c>
      <c r="BF72" s="33">
        <f>VLOOKUP(BC72&amp;"_"&amp;$AZ$9,データシート3!A:AB,MATCH("ea_"&amp;"風力（陸上）"&amp;"_年間発電",データシート3!$A$1:$AB$1,0),0)/10^3</f>
        <v>841344.98800000001</v>
      </c>
      <c r="BG72" s="33">
        <f>VLOOKUP(BC72&amp;"_"&amp;$AZ$9,データシート3!A:AB,MATCH("ea_"&amp;"中小水（河川）"&amp;"_年間発電",データシート3!$A$1:$AB$1,0),0)/10^3+VLOOKUP(BC72&amp;"_"&amp;$AZ$9,データシート3!A:AB,MATCH("ea_"&amp;"中小水（農業用水路）"&amp;"_年間発電",データシート3!$A$1:$AB$1,0),0)/10^3</f>
        <v>3464.1179999999999</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1776464.0009999999</v>
      </c>
      <c r="BJ72" s="33">
        <f>(VLOOKUP($BC72&amp;"_"&amp;$AZ$8,データシート3!$A:$AN,MATCH("da_合計",データシート3!$A$1:$AN$1,0),0))/10^3</f>
        <v>225488.26169666665</v>
      </c>
      <c r="BK72" s="33">
        <f t="shared" ref="BK72:BK103" si="21">BI72-BJ72</f>
        <v>1550975.7393033332</v>
      </c>
      <c r="BL72" s="33">
        <f t="shared" ref="BL72:BL103" si="22">IF(BK72&gt;0,0,BK72)</f>
        <v>0</v>
      </c>
      <c r="BM72" s="33">
        <f t="shared" ref="BM72:BM103" si="23">IF(BK72&gt;0,BK72,0)</f>
        <v>1550975.7393033332</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26343</v>
      </c>
      <c r="AY73" s="18" t="str">
        <f>IF(IFERROR(比較地域マスタ!$AE8,"")=0,"",IFERROR(比較地域マスタ!$AE8,""))</f>
        <v>井手町</v>
      </c>
      <c r="AZ73" s="16"/>
      <c r="BA73" s="22">
        <v>2</v>
      </c>
      <c r="BB73" s="22">
        <v>1</v>
      </c>
      <c r="BC73" s="18" t="str">
        <f t="shared" ref="BC73:BC136" si="24">AX73</f>
        <v>26343</v>
      </c>
      <c r="BD73" s="18" t="str">
        <f t="shared" ref="BD73:BD136" si="25">AY73</f>
        <v>井手町</v>
      </c>
      <c r="BE73" s="33">
        <f>VLOOKUP(BC73&amp;"_"&amp;$AZ$9,データシート3!A:AB,MATCH("ea_"&amp;"太陽光（建物系）"&amp;"_年間発電",データシート3!$A$1:$AB$1,0),0)/10^3+VLOOKUP(BC73&amp;"_"&amp;$AZ$9,データシート3!A:AB,MATCH("ea_"&amp;"太陽光（土地系）"&amp;"_年間発電",データシート3!$A$1:$AB$1,0),0)/10^3</f>
        <v>85443.061000000002</v>
      </c>
      <c r="BF73" s="33">
        <f>VLOOKUP(BC73&amp;"_"&amp;$AZ$9,データシート3!A:AB,MATCH("ea_"&amp;"風力（陸上）"&amp;"_年間発電",データシート3!$A$1:$AB$1,0),0)/10^3</f>
        <v>64973.659</v>
      </c>
      <c r="BG73" s="33">
        <f>VLOOKUP(BC73&amp;"_"&amp;$AZ$9,データシート3!A:AB,MATCH("ea_"&amp;"中小水（河川）"&amp;"_年間発電",データシート3!$A$1:$AB$1,0),0)/10^3+VLOOKUP(BC73&amp;"_"&amp;$AZ$9,データシート3!A:AB,MATCH("ea_"&amp;"中小水（農業用水路）"&amp;"_年間発電",データシート3!$A$1:$AB$1,0),0)/10^3</f>
        <v>720.52499999999998</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151137.245</v>
      </c>
      <c r="BJ73" s="33">
        <f>(VLOOKUP($BC73&amp;"_"&amp;$AZ$8,データシート3!$A:$AN,MATCH("da_合計",データシート3!$A$1:$AN$1,0),0))/10^3</f>
        <v>43967.556647024045</v>
      </c>
      <c r="BK73" s="33">
        <f t="shared" si="21"/>
        <v>107169.68835297595</v>
      </c>
      <c r="BL73" s="33">
        <f t="shared" si="22"/>
        <v>0</v>
      </c>
      <c r="BM73" s="33">
        <f t="shared" si="23"/>
        <v>107169.68835297595</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26463</v>
      </c>
      <c r="AY74" s="18" t="str">
        <f>IF(IFERROR(比較地域マスタ!$AE9,"")=0,"",IFERROR(比較地域マスタ!$AE9,""))</f>
        <v>伊根町</v>
      </c>
      <c r="AZ74" s="16"/>
      <c r="BA74" s="22">
        <v>3</v>
      </c>
      <c r="BB74" s="22">
        <v>1</v>
      </c>
      <c r="BC74" s="18" t="str">
        <f t="shared" si="24"/>
        <v>26463</v>
      </c>
      <c r="BD74" s="18" t="str">
        <f t="shared" si="25"/>
        <v>伊根町</v>
      </c>
      <c r="BE74" s="33">
        <f>VLOOKUP(BC74&amp;"_"&amp;$AZ$9,データシート3!A:AB,MATCH("ea_"&amp;"太陽光（建物系）"&amp;"_年間発電",データシート3!$A$1:$AB$1,0),0)/10^3+VLOOKUP(BC74&amp;"_"&amp;$AZ$9,データシート3!A:AB,MATCH("ea_"&amp;"太陽光（土地系）"&amp;"_年間発電",データシート3!$A$1:$AB$1,0),0)/10^3</f>
        <v>87651.127999999997</v>
      </c>
      <c r="BF74" s="33">
        <f>VLOOKUP(BC74&amp;"_"&amp;$AZ$9,データシート3!A:AB,MATCH("ea_"&amp;"風力（陸上）"&amp;"_年間発電",データシート3!$A$1:$AB$1,0),0)/10^3</f>
        <v>238542.67600000001</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326193.804</v>
      </c>
      <c r="BJ74" s="33">
        <f>(VLOOKUP($BC74&amp;"_"&amp;$AZ$8,データシート3!$A:$AN,MATCH("da_合計",データシート3!$A$1:$AN$1,0),0))/10^3</f>
        <v>9708.1684070598694</v>
      </c>
      <c r="BK74" s="33">
        <f t="shared" si="21"/>
        <v>316485.63559294015</v>
      </c>
      <c r="BL74" s="33">
        <f t="shared" si="22"/>
        <v>0</v>
      </c>
      <c r="BM74" s="33">
        <f t="shared" si="23"/>
        <v>316485.63559294015</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26204</v>
      </c>
      <c r="AY75" s="18" t="str">
        <f>IF(IFERROR(比較地域マスタ!$AE10,"")=0,"",IFERROR(比較地域マスタ!$AE10,""))</f>
        <v>宇治市</v>
      </c>
      <c r="AZ75" s="16"/>
      <c r="BA75" s="22">
        <v>4</v>
      </c>
      <c r="BB75" s="22">
        <v>1</v>
      </c>
      <c r="BC75" s="18" t="str">
        <f t="shared" si="24"/>
        <v>26204</v>
      </c>
      <c r="BD75" s="18" t="str">
        <f t="shared" si="25"/>
        <v>宇治市</v>
      </c>
      <c r="BE75" s="33">
        <f>VLOOKUP(BC75&amp;"_"&amp;$AZ$9,データシート3!A:AB,MATCH("ea_"&amp;"太陽光（建物系）"&amp;"_年間発電",データシート3!$A$1:$AB$1,0),0)/10^3+VLOOKUP(BC75&amp;"_"&amp;$AZ$9,データシート3!A:AB,MATCH("ea_"&amp;"太陽光（土地系）"&amp;"_年間発電",データシート3!$A$1:$AB$1,0),0)/10^3</f>
        <v>624919.92100000009</v>
      </c>
      <c r="BF75" s="33">
        <f>VLOOKUP(BC75&amp;"_"&amp;$AZ$9,データシート3!A:AB,MATCH("ea_"&amp;"風力（陸上）"&amp;"_年間発電",データシート3!$A$1:$AB$1,0),0)/10^3</f>
        <v>61026.1</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685946.02100000007</v>
      </c>
      <c r="BJ75" s="33">
        <f>(VLOOKUP($BC75&amp;"_"&amp;$AZ$8,データシート3!$A:$AN,MATCH("da_合計",データシート3!$A$1:$AN$1,0),0))/10^3</f>
        <v>1098790.1847702547</v>
      </c>
      <c r="BK75" s="33">
        <f t="shared" si="21"/>
        <v>-412844.16377025458</v>
      </c>
      <c r="BL75" s="33">
        <f t="shared" si="22"/>
        <v>-412844.16377025458</v>
      </c>
      <c r="BM75" s="33">
        <f t="shared" si="23"/>
        <v>0</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26344</v>
      </c>
      <c r="AY76" s="18" t="str">
        <f>IF(IFERROR(比較地域マスタ!$AE11,"")=0,"",IFERROR(比較地域マスタ!$AE11,""))</f>
        <v>宇治田原町</v>
      </c>
      <c r="AZ76" s="16"/>
      <c r="BA76" s="22">
        <v>5</v>
      </c>
      <c r="BB76" s="22">
        <v>1</v>
      </c>
      <c r="BC76" s="18" t="str">
        <f t="shared" si="24"/>
        <v>26344</v>
      </c>
      <c r="BD76" s="18" t="str">
        <f t="shared" si="25"/>
        <v>宇治田原町</v>
      </c>
      <c r="BE76" s="33">
        <f>VLOOKUP(BC76&amp;"_"&amp;$AZ$9,データシート3!A:AB,MATCH("ea_"&amp;"太陽光（建物系）"&amp;"_年間発電",データシート3!$A$1:$AB$1,0),0)/10^3+VLOOKUP(BC76&amp;"_"&amp;$AZ$9,データシート3!A:AB,MATCH("ea_"&amp;"太陽光（土地系）"&amp;"_年間発電",データシート3!$A$1:$AB$1,0),0)/10^3</f>
        <v>194364.465</v>
      </c>
      <c r="BF76" s="33">
        <f>VLOOKUP(BC76&amp;"_"&amp;$AZ$9,データシート3!A:AB,MATCH("ea_"&amp;"風力（陸上）"&amp;"_年間発電",データシート3!$A$1:$AB$1,0),0)/10^3</f>
        <v>173520.42199999999</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367884.88699999999</v>
      </c>
      <c r="BJ76" s="33">
        <f>(VLOOKUP($BC76&amp;"_"&amp;$AZ$8,データシート3!$A:$AN,MATCH("da_合計",データシート3!$A$1:$AN$1,0),0))/10^3</f>
        <v>79863.664455002727</v>
      </c>
      <c r="BK76" s="33">
        <f t="shared" si="21"/>
        <v>288021.22254499723</v>
      </c>
      <c r="BL76" s="33">
        <f t="shared" si="22"/>
        <v>0</v>
      </c>
      <c r="BM76" s="33">
        <f t="shared" si="23"/>
        <v>288021.22254499723</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26303</v>
      </c>
      <c r="AY77" s="18" t="str">
        <f>IF(IFERROR(比較地域マスタ!$AE12,"")=0,"",IFERROR(比較地域マスタ!$AE12,""))</f>
        <v>大山崎町</v>
      </c>
      <c r="AZ77" s="16"/>
      <c r="BA77" s="22">
        <v>6</v>
      </c>
      <c r="BB77" s="22">
        <v>1</v>
      </c>
      <c r="BC77" s="18" t="str">
        <f t="shared" si="24"/>
        <v>26303</v>
      </c>
      <c r="BD77" s="18" t="str">
        <f t="shared" si="25"/>
        <v>大山崎町</v>
      </c>
      <c r="BE77" s="33">
        <f>VLOOKUP(BC77&amp;"_"&amp;$AZ$9,データシート3!A:AB,MATCH("ea_"&amp;"太陽光（建物系）"&amp;"_年間発電",データシート3!$A$1:$AB$1,0),0)/10^3+VLOOKUP(BC77&amp;"_"&amp;$AZ$9,データシート3!A:AB,MATCH("ea_"&amp;"太陽光（土地系）"&amp;"_年間発電",データシート3!$A$1:$AB$1,0),0)/10^3</f>
        <v>67272.881999999998</v>
      </c>
      <c r="BF77" s="33">
        <f>VLOOKUP(BC77&amp;"_"&amp;$AZ$9,データシート3!A:AB,MATCH("ea_"&amp;"風力（陸上）"&amp;"_年間発電",データシート3!$A$1:$AB$1,0),0)/10^3</f>
        <v>1782.402</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69055.284</v>
      </c>
      <c r="BJ77" s="33">
        <f>(VLOOKUP($BC77&amp;"_"&amp;$AZ$8,データシート3!$A:$AN,MATCH("da_合計",データシート3!$A$1:$AN$1,0),0))/10^3</f>
        <v>198536.57195329544</v>
      </c>
      <c r="BK77" s="33">
        <f t="shared" si="21"/>
        <v>-129481.28795329544</v>
      </c>
      <c r="BL77" s="33">
        <f t="shared" si="22"/>
        <v>-129481.28795329544</v>
      </c>
      <c r="BM77" s="33">
        <f t="shared" si="23"/>
        <v>0</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26364</v>
      </c>
      <c r="AY78" s="18" t="str">
        <f>IF(IFERROR(比較地域マスタ!$AE13,"")=0,"",IFERROR(比較地域マスタ!$AE13,""))</f>
        <v>笠置町</v>
      </c>
      <c r="AZ78" s="16"/>
      <c r="BA78" s="22">
        <v>7</v>
      </c>
      <c r="BB78" s="22">
        <v>1</v>
      </c>
      <c r="BC78" s="18" t="str">
        <f t="shared" si="24"/>
        <v>26364</v>
      </c>
      <c r="BD78" s="18" t="str">
        <f t="shared" si="25"/>
        <v>笠置町</v>
      </c>
      <c r="BE78" s="33">
        <f>VLOOKUP(BC78&amp;"_"&amp;$AZ$9,データシート3!A:AB,MATCH("ea_"&amp;"太陽光（建物系）"&amp;"_年間発電",データシート3!$A$1:$AB$1,0),0)/10^3+VLOOKUP(BC78&amp;"_"&amp;$AZ$9,データシート3!A:AB,MATCH("ea_"&amp;"太陽光（土地系）"&amp;"_年間発電",データシート3!$A$1:$AB$1,0),0)/10^3</f>
        <v>29564.957000000002</v>
      </c>
      <c r="BF78" s="33">
        <f>VLOOKUP(BC78&amp;"_"&amp;$AZ$9,データシート3!A:AB,MATCH("ea_"&amp;"風力（陸上）"&amp;"_年間発電",データシート3!$A$1:$AB$1,0),0)/10^3</f>
        <v>29616.1</v>
      </c>
      <c r="BG78" s="33">
        <f>VLOOKUP(BC78&amp;"_"&amp;$AZ$9,データシート3!A:AB,MATCH("ea_"&amp;"中小水（河川）"&amp;"_年間発電",データシート3!$A$1:$AB$1,0),0)/10^3+VLOOKUP(BC78&amp;"_"&amp;$AZ$9,データシート3!A:AB,MATCH("ea_"&amp;"中小水（農業用水路）"&amp;"_年間発電",データシート3!$A$1:$AB$1,0),0)/10^3</f>
        <v>9726.8389999999999</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68907.896000000008</v>
      </c>
      <c r="BJ78" s="33">
        <f>(VLOOKUP($BC78&amp;"_"&amp;$AZ$8,データシート3!$A:$AN,MATCH("da_合計",データシート3!$A$1:$AN$1,0),0))/10^3</f>
        <v>5735.3548024496149</v>
      </c>
      <c r="BK78" s="33">
        <f t="shared" si="21"/>
        <v>63172.541197550396</v>
      </c>
      <c r="BL78" s="33">
        <f t="shared" si="22"/>
        <v>0</v>
      </c>
      <c r="BM78" s="33">
        <f t="shared" si="23"/>
        <v>63172.541197550396</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26206</v>
      </c>
      <c r="AY79" s="18" t="str">
        <f>IF(IFERROR(比較地域マスタ!$AE14,"")=0,"",IFERROR(比較地域マスタ!$AE14,""))</f>
        <v>亀岡市</v>
      </c>
      <c r="AZ79" s="16"/>
      <c r="BA79" s="22">
        <v>8</v>
      </c>
      <c r="BB79" s="22">
        <v>1</v>
      </c>
      <c r="BC79" s="18" t="str">
        <f t="shared" si="24"/>
        <v>26206</v>
      </c>
      <c r="BD79" s="18" t="str">
        <f t="shared" si="25"/>
        <v>亀岡市</v>
      </c>
      <c r="BE79" s="33">
        <f>VLOOKUP(BC79&amp;"_"&amp;$AZ$9,データシート3!A:AB,MATCH("ea_"&amp;"太陽光（建物系）"&amp;"_年間発電",データシート3!$A$1:$AB$1,0),0)/10^3+VLOOKUP(BC79&amp;"_"&amp;$AZ$9,データシート3!A:AB,MATCH("ea_"&amp;"太陽光（土地系）"&amp;"_年間発電",データシート3!$A$1:$AB$1,0),0)/10^3</f>
        <v>1322643.9209999999</v>
      </c>
      <c r="BF79" s="33">
        <f>VLOOKUP(BC79&amp;"_"&amp;$AZ$9,データシート3!A:AB,MATCH("ea_"&amp;"風力（陸上）"&amp;"_年間発電",データシート3!$A$1:$AB$1,0),0)/10^3</f>
        <v>421226.20299999998</v>
      </c>
      <c r="BG79" s="33">
        <f>VLOOKUP(BC79&amp;"_"&amp;$AZ$9,データシート3!A:AB,MATCH("ea_"&amp;"中小水（河川）"&amp;"_年間発電",データシート3!$A$1:$AB$1,0),0)/10^3+VLOOKUP(BC79&amp;"_"&amp;$AZ$9,データシート3!A:AB,MATCH("ea_"&amp;"中小水（農業用水路）"&amp;"_年間発電",データシート3!$A$1:$AB$1,0),0)/10^3</f>
        <v>11072.145</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1754942.2689999999</v>
      </c>
      <c r="BJ79" s="33">
        <f>(VLOOKUP($BC79&amp;"_"&amp;$AZ$8,データシート3!$A:$AN,MATCH("da_合計",データシート3!$A$1:$AN$1,0),0))/10^3</f>
        <v>411571.04386833671</v>
      </c>
      <c r="BK79" s="33">
        <f t="shared" si="21"/>
        <v>1343371.225131663</v>
      </c>
      <c r="BL79" s="33">
        <f>IF(BK79&gt;0,0,BK79)</f>
        <v>0</v>
      </c>
      <c r="BM79" s="33">
        <f>IF(BK79&gt;0,BK79,0)</f>
        <v>1343371.225131663</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26214</v>
      </c>
      <c r="AY80" s="18" t="str">
        <f>IF(IFERROR(比較地域マスタ!$AE15,"")=0,"",IFERROR(比較地域マスタ!$AE15,""))</f>
        <v>木津川市</v>
      </c>
      <c r="AZ80" s="16"/>
      <c r="BA80" s="22">
        <v>9</v>
      </c>
      <c r="BB80" s="22">
        <v>1</v>
      </c>
      <c r="BC80" s="18" t="str">
        <f t="shared" si="24"/>
        <v>26214</v>
      </c>
      <c r="BD80" s="18" t="str">
        <f t="shared" si="25"/>
        <v>木津川市</v>
      </c>
      <c r="BE80" s="33">
        <f>VLOOKUP(BC80&amp;"_"&amp;$AZ$9,データシート3!A:AB,MATCH("ea_"&amp;"太陽光（建物系）"&amp;"_年間発電",データシート3!$A$1:$AB$1,0),0)/10^3+VLOOKUP(BC80&amp;"_"&amp;$AZ$9,データシート3!A:AB,MATCH("ea_"&amp;"太陽光（土地系）"&amp;"_年間発電",データシート3!$A$1:$AB$1,0),0)/10^3</f>
        <v>669556.22699999996</v>
      </c>
      <c r="BF80" s="33">
        <f>VLOOKUP(BC80&amp;"_"&amp;$AZ$9,データシート3!A:AB,MATCH("ea_"&amp;"風力（陸上）"&amp;"_年間発電",データシート3!$A$1:$AB$1,0),0)/10^3</f>
        <v>13664.75</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683220.97699999996</v>
      </c>
      <c r="BJ80" s="33">
        <f>(VLOOKUP($BC80&amp;"_"&amp;$AZ$8,データシート3!$A:$AN,MATCH("da_合計",データシート3!$A$1:$AN$1,0),0))/10^3</f>
        <v>302850.70472783141</v>
      </c>
      <c r="BK80" s="33">
        <f t="shared" si="21"/>
        <v>380370.27227216854</v>
      </c>
      <c r="BL80" s="33">
        <f t="shared" si="22"/>
        <v>0</v>
      </c>
      <c r="BM80" s="33">
        <f t="shared" si="23"/>
        <v>380370.27227216854</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26211</v>
      </c>
      <c r="AY81" s="18" t="str">
        <f>IF(IFERROR(比較地域マスタ!$AE16,"")=0,"",IFERROR(比較地域マスタ!$AE16,""))</f>
        <v>京田辺市</v>
      </c>
      <c r="AZ81" s="16"/>
      <c r="BA81" s="22">
        <v>10</v>
      </c>
      <c r="BB81" s="22">
        <v>1</v>
      </c>
      <c r="BC81" s="18" t="str">
        <f t="shared" si="24"/>
        <v>26211</v>
      </c>
      <c r="BD81" s="18" t="str">
        <f t="shared" si="25"/>
        <v>京田辺市</v>
      </c>
      <c r="BE81" s="33">
        <f>VLOOKUP(BC81&amp;"_"&amp;$AZ$9,データシート3!A:AB,MATCH("ea_"&amp;"太陽光（建物系）"&amp;"_年間発電",データシート3!$A$1:$AB$1,0),0)/10^3+VLOOKUP(BC81&amp;"_"&amp;$AZ$9,データシート3!A:AB,MATCH("ea_"&amp;"太陽光（土地系）"&amp;"_年間発電",データシート3!$A$1:$AB$1,0),0)/10^3</f>
        <v>440988.16600000003</v>
      </c>
      <c r="BF81" s="33">
        <f>VLOOKUP(BC81&amp;"_"&amp;$AZ$9,データシート3!A:AB,MATCH("ea_"&amp;"風力（陸上）"&amp;"_年間発電",データシート3!$A$1:$AB$1,0),0)/10^3</f>
        <v>2210.721</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443198.88700000005</v>
      </c>
      <c r="BJ81" s="33">
        <f>(VLOOKUP($BC81&amp;"_"&amp;$AZ$8,データシート3!$A:$AN,MATCH("da_合計",データシート3!$A$1:$AN$1,0),0))/10^3</f>
        <v>396164.39698072488</v>
      </c>
      <c r="BK81" s="33">
        <f t="shared" si="21"/>
        <v>47034.490019275167</v>
      </c>
      <c r="BL81" s="33">
        <f t="shared" si="22"/>
        <v>0</v>
      </c>
      <c r="BM81" s="33">
        <f t="shared" si="23"/>
        <v>47034.490019275167</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26212</v>
      </c>
      <c r="AY82" s="18" t="str">
        <f>IF(IFERROR(比較地域マスタ!$AE17,"")=0,"",IFERROR(比較地域マスタ!$AE17,""))</f>
        <v>京丹後市</v>
      </c>
      <c r="AZ82" s="16"/>
      <c r="BA82" s="22">
        <v>11</v>
      </c>
      <c r="BB82" s="22">
        <v>1</v>
      </c>
      <c r="BC82" s="18" t="str">
        <f t="shared" si="24"/>
        <v>26212</v>
      </c>
      <c r="BD82" s="18" t="str">
        <f t="shared" si="25"/>
        <v>京丹後市</v>
      </c>
      <c r="BE82" s="33">
        <f>VLOOKUP(BC82&amp;"_"&amp;$AZ$9,データシート3!A:AB,MATCH("ea_"&amp;"太陽光（建物系）"&amp;"_年間発電",データシート3!$A$1:$AB$1,0),0)/10^3+VLOOKUP(BC82&amp;"_"&amp;$AZ$9,データシート3!A:AB,MATCH("ea_"&amp;"太陽光（土地系）"&amp;"_年間発電",データシート3!$A$1:$AB$1,0),0)/10^3</f>
        <v>1778449.1739999996</v>
      </c>
      <c r="BF82" s="33">
        <f>VLOOKUP(BC82&amp;"_"&amp;$AZ$9,データシート3!A:AB,MATCH("ea_"&amp;"風力（陸上）"&amp;"_年間発電",データシート3!$A$1:$AB$1,0),0)/10^3</f>
        <v>1501653.257</v>
      </c>
      <c r="BG82" s="33">
        <f>VLOOKUP(BC82&amp;"_"&amp;$AZ$9,データシート3!A:AB,MATCH("ea_"&amp;"中小水（河川）"&amp;"_年間発電",データシート3!$A$1:$AB$1,0),0)/10^3+VLOOKUP(BC82&amp;"_"&amp;$AZ$9,データシート3!A:AB,MATCH("ea_"&amp;"中小水（農業用水路）"&amp;"_年間発電",データシート3!$A$1:$AB$1,0),0)/10^3</f>
        <v>525.524</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3280627.9550000001</v>
      </c>
      <c r="BJ82" s="33">
        <f>(VLOOKUP($BC82&amp;"_"&amp;$AZ$8,データシート3!$A:$AN,MATCH("da_合計",データシート3!$A$1:$AN$1,0),0))/10^3</f>
        <v>264808.81400917459</v>
      </c>
      <c r="BK82" s="33">
        <f t="shared" si="21"/>
        <v>3015819.1409908254</v>
      </c>
      <c r="BL82" s="33">
        <f t="shared" si="22"/>
        <v>0</v>
      </c>
      <c r="BM82" s="33">
        <f t="shared" si="23"/>
        <v>3015819.1409908254</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26407</v>
      </c>
      <c r="AY83" s="18" t="str">
        <f>IF(IFERROR(比較地域マスタ!$AE18,"")=0,"",IFERROR(比較地域マスタ!$AE18,""))</f>
        <v>京丹波町</v>
      </c>
      <c r="AZ83" s="16"/>
      <c r="BA83" s="22">
        <v>12</v>
      </c>
      <c r="BB83" s="22">
        <v>1</v>
      </c>
      <c r="BC83" s="18" t="str">
        <f t="shared" si="24"/>
        <v>26407</v>
      </c>
      <c r="BD83" s="18" t="str">
        <f t="shared" si="25"/>
        <v>京丹波町</v>
      </c>
      <c r="BE83" s="33">
        <f>VLOOKUP(BC83&amp;"_"&amp;$AZ$9,データシート3!A:AB,MATCH("ea_"&amp;"太陽光（建物系）"&amp;"_年間発電",データシート3!$A$1:$AB$1,0),0)/10^3+VLOOKUP(BC83&amp;"_"&amp;$AZ$9,データシート3!A:AB,MATCH("ea_"&amp;"太陽光（土地系）"&amp;"_年間発電",データシート3!$A$1:$AB$1,0),0)/10^3</f>
        <v>663518.424</v>
      </c>
      <c r="BF83" s="33">
        <f>VLOOKUP(BC83&amp;"_"&amp;$AZ$9,データシート3!A:AB,MATCH("ea_"&amp;"風力（陸上）"&amp;"_年間発電",データシート3!$A$1:$AB$1,0),0)/10^3</f>
        <v>661056.44799999986</v>
      </c>
      <c r="BG83" s="33">
        <f>VLOOKUP(BC83&amp;"_"&amp;$AZ$9,データシート3!A:AB,MATCH("ea_"&amp;"中小水（河川）"&amp;"_年間発電",データシート3!$A$1:$AB$1,0),0)/10^3+VLOOKUP(BC83&amp;"_"&amp;$AZ$9,データシート3!A:AB,MATCH("ea_"&amp;"中小水（農業用水路）"&amp;"_年間発電",データシート3!$A$1:$AB$1,0),0)/10^3</f>
        <v>2078.4440000000004</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1326653.3159999999</v>
      </c>
      <c r="BJ83" s="33">
        <f>(VLOOKUP($BC83&amp;"_"&amp;$AZ$8,データシート3!$A:$AN,MATCH("da_合計",データシート3!$A$1:$AN$1,0),0))/10^3</f>
        <v>82744.312111790554</v>
      </c>
      <c r="BK83" s="33">
        <f t="shared" si="21"/>
        <v>1243909.0038882094</v>
      </c>
      <c r="BL83" s="33">
        <f t="shared" si="22"/>
        <v>0</v>
      </c>
      <c r="BM83" s="33">
        <f t="shared" si="23"/>
        <v>1243909.0038882094</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26100</v>
      </c>
      <c r="AY84" s="18" t="str">
        <f>IF(IFERROR(比較地域マスタ!$AE19,"")=0,"",IFERROR(比較地域マスタ!$AE19,""))</f>
        <v>京都市</v>
      </c>
      <c r="AZ84" s="16"/>
      <c r="BA84" s="22">
        <v>13</v>
      </c>
      <c r="BB84" s="22">
        <v>1</v>
      </c>
      <c r="BC84" s="18" t="str">
        <f t="shared" si="24"/>
        <v>26100</v>
      </c>
      <c r="BD84" s="18" t="str">
        <f t="shared" si="25"/>
        <v>京都市</v>
      </c>
      <c r="BE84" s="33">
        <f>VLOOKUP(BC84&amp;"_"&amp;$AZ$9,データシート3!A:AB,MATCH("ea_"&amp;"太陽光（建物系）"&amp;"_年間発電",データシート3!$A$1:$AB$1,0),0)/10^3+VLOOKUP(BC84&amp;"_"&amp;$AZ$9,データシート3!A:AB,MATCH("ea_"&amp;"太陽光（土地系）"&amp;"_年間発電",データシート3!$A$1:$AB$1,0),0)/10^3</f>
        <v>4456345.8820000002</v>
      </c>
      <c r="BF84" s="33">
        <f>VLOOKUP(BC84&amp;"_"&amp;$AZ$9,データシート3!A:AB,MATCH("ea_"&amp;"風力（陸上）"&amp;"_年間発電",データシート3!$A$1:$AB$1,0),0)/10^3</f>
        <v>1997049.173</v>
      </c>
      <c r="BG84" s="33">
        <f>VLOOKUP(BC84&amp;"_"&amp;$AZ$9,データシート3!A:AB,MATCH("ea_"&amp;"中小水（河川）"&amp;"_年間発電",データシート3!$A$1:$AB$1,0),0)/10^3+VLOOKUP(BC84&amp;"_"&amp;$AZ$9,データシート3!A:AB,MATCH("ea_"&amp;"中小水（農業用水路）"&amp;"_年間発電",データシート3!$A$1:$AB$1,0),0)/10^3</f>
        <v>20757.892</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6474152.9469999997</v>
      </c>
      <c r="BJ84" s="33">
        <f>(VLOOKUP($BC84&amp;"_"&amp;$AZ$8,データシート3!$A:$AN,MATCH("da_合計",データシート3!$A$1:$AN$1,0),0))/10^3</f>
        <v>9335162.0034146216</v>
      </c>
      <c r="BK84" s="33">
        <f t="shared" si="21"/>
        <v>-2861009.0564146219</v>
      </c>
      <c r="BL84" s="33">
        <f t="shared" si="22"/>
        <v>-2861009.0564146219</v>
      </c>
      <c r="BM84" s="33">
        <f t="shared" si="23"/>
        <v>0</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26322</v>
      </c>
      <c r="AY85" s="18" t="str">
        <f>IF(IFERROR(比較地域マスタ!$AE20,"")=0,"",IFERROR(比較地域マスタ!$AE20,""))</f>
        <v>久御山町</v>
      </c>
      <c r="AZ85" s="16"/>
      <c r="BA85" s="22">
        <v>14</v>
      </c>
      <c r="BB85" s="22">
        <v>1</v>
      </c>
      <c r="BC85" s="18" t="str">
        <f t="shared" si="24"/>
        <v>26322</v>
      </c>
      <c r="BD85" s="18" t="str">
        <f t="shared" si="25"/>
        <v>久御山町</v>
      </c>
      <c r="BE85" s="33">
        <f>VLOOKUP(BC85&amp;"_"&amp;$AZ$9,データシート3!A:AB,MATCH("ea_"&amp;"太陽光（建物系）"&amp;"_年間発電",データシート3!$A$1:$AB$1,0),0)/10^3+VLOOKUP(BC85&amp;"_"&amp;$AZ$9,データシート3!A:AB,MATCH("ea_"&amp;"太陽光（土地系）"&amp;"_年間発電",データシート3!$A$1:$AB$1,0),0)/10^3</f>
        <v>197797.90499999997</v>
      </c>
      <c r="BF85" s="33">
        <f>VLOOKUP(BC85&amp;"_"&amp;$AZ$9,データシート3!A:AB,MATCH("ea_"&amp;"風力（陸上）"&amp;"_年間発電",データシート3!$A$1:$AB$1,0),0)/10^3</f>
        <v>3422.3629999999998</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201220.26799999998</v>
      </c>
      <c r="BJ85" s="33">
        <f>(VLOOKUP($BC85&amp;"_"&amp;$AZ$8,データシート3!$A:$AN,MATCH("da_合計",データシート3!$A$1:$AN$1,0),0))/10^3</f>
        <v>270795.0427691894</v>
      </c>
      <c r="BK85" s="33">
        <f t="shared" si="21"/>
        <v>-69574.774769189418</v>
      </c>
      <c r="BL85" s="33">
        <f t="shared" si="22"/>
        <v>-69574.774769189418</v>
      </c>
      <c r="BM85" s="33">
        <f t="shared" si="23"/>
        <v>0</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26207</v>
      </c>
      <c r="AY86" s="18" t="str">
        <f>IF(IFERROR(比較地域マスタ!$AE21,"")=0,"",IFERROR(比較地域マスタ!$AE21,""))</f>
        <v>城陽市</v>
      </c>
      <c r="AZ86" s="16"/>
      <c r="BA86" s="22">
        <v>15</v>
      </c>
      <c r="BB86" s="22">
        <v>1</v>
      </c>
      <c r="BC86" s="18" t="str">
        <f t="shared" si="24"/>
        <v>26207</v>
      </c>
      <c r="BD86" s="18" t="str">
        <f t="shared" si="25"/>
        <v>城陽市</v>
      </c>
      <c r="BE86" s="33">
        <f>VLOOKUP(BC86&amp;"_"&amp;$AZ$9,データシート3!A:AB,MATCH("ea_"&amp;"太陽光（建物系）"&amp;"_年間発電",データシート3!$A$1:$AB$1,0),0)/10^3+VLOOKUP(BC86&amp;"_"&amp;$AZ$9,データシート3!A:AB,MATCH("ea_"&amp;"太陽光（土地系）"&amp;"_年間発電",データシート3!$A$1:$AB$1,0),0)/10^3</f>
        <v>346266.30300000007</v>
      </c>
      <c r="BF86" s="33">
        <f>VLOOKUP(BC86&amp;"_"&amp;$AZ$9,データシート3!A:AB,MATCH("ea_"&amp;"風力（陸上）"&amp;"_年間発電",データシート3!$A$1:$AB$1,0),0)/10^3</f>
        <v>15175.183000000001</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361441.48600000009</v>
      </c>
      <c r="BJ86" s="33">
        <f>(VLOOKUP($BC86&amp;"_"&amp;$AZ$8,データシート3!$A:$AN,MATCH("da_合計",データシート3!$A$1:$AN$1,0),0))/10^3</f>
        <v>338634.00426054531</v>
      </c>
      <c r="BK86" s="33">
        <f t="shared" si="21"/>
        <v>22807.481739454786</v>
      </c>
      <c r="BL86" s="33">
        <f t="shared" si="22"/>
        <v>0</v>
      </c>
      <c r="BM86" s="33">
        <f t="shared" si="23"/>
        <v>22807.481739454786</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26366</v>
      </c>
      <c r="AY87" s="18" t="str">
        <f>IF(IFERROR(比較地域マスタ!$AE22,"")=0,"",IFERROR(比較地域マスタ!$AE22,""))</f>
        <v>精華町</v>
      </c>
      <c r="AZ87" s="16"/>
      <c r="BA87" s="22">
        <v>16</v>
      </c>
      <c r="BB87" s="22">
        <v>1</v>
      </c>
      <c r="BC87" s="18" t="str">
        <f t="shared" si="24"/>
        <v>26366</v>
      </c>
      <c r="BD87" s="18" t="str">
        <f t="shared" si="25"/>
        <v>精華町</v>
      </c>
      <c r="BE87" s="33">
        <f>VLOOKUP(BC87&amp;"_"&amp;$AZ$9,データシート3!A:AB,MATCH("ea_"&amp;"太陽光（建物系）"&amp;"_年間発電",データシート3!$A$1:$AB$1,0),0)/10^3+VLOOKUP(BC87&amp;"_"&amp;$AZ$9,データシート3!A:AB,MATCH("ea_"&amp;"太陽光（土地系）"&amp;"_年間発電",データシート3!$A$1:$AB$1,0),0)/10^3</f>
        <v>250871.18</v>
      </c>
      <c r="BF87" s="33">
        <f>VLOOKUP(BC87&amp;"_"&amp;$AZ$9,データシート3!A:AB,MATCH("ea_"&amp;"風力（陸上）"&amp;"_年間発電",データシート3!$A$1:$AB$1,0),0)/10^3</f>
        <v>0</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250871.18</v>
      </c>
      <c r="BJ87" s="33">
        <f>(VLOOKUP($BC87&amp;"_"&amp;$AZ$8,データシート3!$A:$AN,MATCH("da_合計",データシート3!$A$1:$AN$1,0),0))/10^3</f>
        <v>160894.37534657356</v>
      </c>
      <c r="BK87" s="33">
        <f t="shared" si="21"/>
        <v>89976.804653426429</v>
      </c>
      <c r="BL87" s="33">
        <f t="shared" si="22"/>
        <v>0</v>
      </c>
      <c r="BM87" s="33">
        <f t="shared" si="23"/>
        <v>89976.804653426429</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26209</v>
      </c>
      <c r="AY88" s="18" t="str">
        <f>IF(IFERROR(比較地域マスタ!$AE23,"")=0,"",IFERROR(比較地域マスタ!$AE23,""))</f>
        <v>長岡京市</v>
      </c>
      <c r="AZ88" s="16"/>
      <c r="BA88" s="22">
        <v>17</v>
      </c>
      <c r="BB88" s="22">
        <v>1</v>
      </c>
      <c r="BC88" s="18" t="str">
        <f t="shared" si="24"/>
        <v>26209</v>
      </c>
      <c r="BD88" s="18" t="str">
        <f t="shared" si="25"/>
        <v>長岡京市</v>
      </c>
      <c r="BE88" s="33">
        <f>VLOOKUP(BC88&amp;"_"&amp;$AZ$9,データシート3!A:AB,MATCH("ea_"&amp;"太陽光（建物系）"&amp;"_年間発電",データシート3!$A$1:$AB$1,0),0)/10^3+VLOOKUP(BC88&amp;"_"&amp;$AZ$9,データシート3!A:AB,MATCH("ea_"&amp;"太陽光（土地系）"&amp;"_年間発電",データシート3!$A$1:$AB$1,0),0)/10^3</f>
        <v>316378.10100000002</v>
      </c>
      <c r="BF88" s="33">
        <f>VLOOKUP(BC88&amp;"_"&amp;$AZ$9,データシート3!A:AB,MATCH("ea_"&amp;"風力（陸上）"&amp;"_年間発電",データシート3!$A$1:$AB$1,0),0)/10^3</f>
        <v>18022.5</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334400.60100000002</v>
      </c>
      <c r="BJ88" s="33">
        <f>(VLOOKUP($BC88&amp;"_"&amp;$AZ$8,データシート3!$A:$AN,MATCH("da_合計",データシート3!$A$1:$AN$1,0),0))/10^3</f>
        <v>478323.30590848898</v>
      </c>
      <c r="BK88" s="33">
        <f t="shared" si="21"/>
        <v>-143922.70490848896</v>
      </c>
      <c r="BL88" s="33">
        <f t="shared" si="22"/>
        <v>-143922.70490848896</v>
      </c>
      <c r="BM88" s="33">
        <f t="shared" si="23"/>
        <v>0</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26213</v>
      </c>
      <c r="AY89" s="18" t="str">
        <f>IF(IFERROR(比較地域マスタ!$AE24,"")=0,"",IFERROR(比較地域マスタ!$AE24,""))</f>
        <v>南丹市</v>
      </c>
      <c r="AZ89" s="16"/>
      <c r="BA89" s="22">
        <v>18</v>
      </c>
      <c r="BB89" s="22">
        <v>1</v>
      </c>
      <c r="BC89" s="18" t="str">
        <f t="shared" si="24"/>
        <v>26213</v>
      </c>
      <c r="BD89" s="18" t="str">
        <f t="shared" si="25"/>
        <v>南丹市</v>
      </c>
      <c r="BE89" s="33">
        <f>VLOOKUP(BC89&amp;"_"&amp;$AZ$9,データシート3!A:AB,MATCH("ea_"&amp;"太陽光（建物系）"&amp;"_年間発電",データシート3!$A$1:$AB$1,0),0)/10^3+VLOOKUP(BC89&amp;"_"&amp;$AZ$9,データシート3!A:AB,MATCH("ea_"&amp;"太陽光（土地系）"&amp;"_年間発電",データシート3!$A$1:$AB$1,0),0)/10^3</f>
        <v>1167789.5729999999</v>
      </c>
      <c r="BF89" s="33">
        <f>VLOOKUP(BC89&amp;"_"&amp;$AZ$9,データシート3!A:AB,MATCH("ea_"&amp;"風力（陸上）"&amp;"_年間発電",データシート3!$A$1:$AB$1,0),0)/10^3</f>
        <v>1709683.919</v>
      </c>
      <c r="BG89" s="33">
        <f>VLOOKUP(BC89&amp;"_"&amp;$AZ$9,データシート3!A:AB,MATCH("ea_"&amp;"中小水（河川）"&amp;"_年間発電",データシート3!$A$1:$AB$1,0),0)/10^3+VLOOKUP(BC89&amp;"_"&amp;$AZ$9,データシート3!A:AB,MATCH("ea_"&amp;"中小水（農業用水路）"&amp;"_年間発電",データシート3!$A$1:$AB$1,0),0)/10^3</f>
        <v>12187.36</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2889660.8519999995</v>
      </c>
      <c r="BJ89" s="33">
        <f>(VLOOKUP($BC89&amp;"_"&amp;$AZ$8,データシート3!$A:$AN,MATCH("da_合計",データシート3!$A$1:$AN$1,0),0))/10^3</f>
        <v>215219.42872469238</v>
      </c>
      <c r="BK89" s="33">
        <f t="shared" si="21"/>
        <v>2674441.4232753073</v>
      </c>
      <c r="BL89" s="33">
        <f t="shared" si="22"/>
        <v>0</v>
      </c>
      <c r="BM89" s="33">
        <f t="shared" si="23"/>
        <v>2674441.4232753073</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26201</v>
      </c>
      <c r="AY90" s="18" t="str">
        <f>IF(IFERROR(比較地域マスタ!$AE25,"")=0,"",IFERROR(比較地域マスタ!$AE25,""))</f>
        <v>福知山市</v>
      </c>
      <c r="AZ90" s="16"/>
      <c r="BA90" s="22">
        <v>19</v>
      </c>
      <c r="BB90" s="22">
        <v>1</v>
      </c>
      <c r="BC90" s="18" t="str">
        <f t="shared" si="24"/>
        <v>26201</v>
      </c>
      <c r="BD90" s="18" t="str">
        <f t="shared" si="25"/>
        <v>福知山市</v>
      </c>
      <c r="BE90" s="33">
        <f>VLOOKUP(BC90&amp;"_"&amp;$AZ$9,データシート3!A:AB,MATCH("ea_"&amp;"太陽光（建物系）"&amp;"_年間発電",データシート3!$A$1:$AB$1,0),0)/10^3+VLOOKUP(BC90&amp;"_"&amp;$AZ$9,データシート3!A:AB,MATCH("ea_"&amp;"太陽光（土地系）"&amp;"_年間発電",データシート3!$A$1:$AB$1,0),0)/10^3</f>
        <v>1417403.6510000001</v>
      </c>
      <c r="BF90" s="33">
        <f>VLOOKUP(BC90&amp;"_"&amp;$AZ$9,データシート3!A:AB,MATCH("ea_"&amp;"風力（陸上）"&amp;"_年間発電",データシート3!$A$1:$AB$1,0),0)/10^3</f>
        <v>758059.42700000003</v>
      </c>
      <c r="BG90" s="33">
        <f>VLOOKUP(BC90&amp;"_"&amp;$AZ$9,データシート3!A:AB,MATCH("ea_"&amp;"中小水（河川）"&amp;"_年間発電",データシート3!$A$1:$AB$1,0),0)/10^3+VLOOKUP(BC90&amp;"_"&amp;$AZ$9,データシート3!A:AB,MATCH("ea_"&amp;"中小水（農業用水路）"&amp;"_年間発電",データシート3!$A$1:$AB$1,0),0)/10^3</f>
        <v>7213.4070000000002</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2182676.4850000003</v>
      </c>
      <c r="BJ90" s="33">
        <f>(VLOOKUP($BC90&amp;"_"&amp;$AZ$8,データシート3!$A:$AN,MATCH("da_合計",データシート3!$A$1:$AN$1,0),0))/10^3</f>
        <v>545687.06554322969</v>
      </c>
      <c r="BK90" s="33">
        <f t="shared" si="21"/>
        <v>1636989.4194567706</v>
      </c>
      <c r="BL90" s="33">
        <f t="shared" si="22"/>
        <v>0</v>
      </c>
      <c r="BM90" s="33">
        <f t="shared" si="23"/>
        <v>1636989.4194567706</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26202</v>
      </c>
      <c r="AY91" s="18" t="str">
        <f>IF(IFERROR(比較地域マスタ!$AE26,"")=0,"",IFERROR(比較地域マスタ!$AE26,""))</f>
        <v>舞鶴市</v>
      </c>
      <c r="BA91" s="22">
        <v>20</v>
      </c>
      <c r="BB91" s="22">
        <v>1</v>
      </c>
      <c r="BC91" s="18" t="str">
        <f t="shared" si="24"/>
        <v>26202</v>
      </c>
      <c r="BD91" s="18" t="str">
        <f t="shared" si="25"/>
        <v>舞鶴市</v>
      </c>
      <c r="BE91" s="33">
        <f>VLOOKUP(BC91&amp;"_"&amp;$AZ$9,データシート3!A:AB,MATCH("ea_"&amp;"太陽光（建物系）"&amp;"_年間発電",データシート3!$A$1:$AB$1,0),0)/10^3+VLOOKUP(BC91&amp;"_"&amp;$AZ$9,データシート3!A:AB,MATCH("ea_"&amp;"太陽光（土地系）"&amp;"_年間発電",データシート3!$A$1:$AB$1,0),0)/10^3</f>
        <v>700757.54200000002</v>
      </c>
      <c r="BF91" s="33">
        <f>VLOOKUP(BC91&amp;"_"&amp;$AZ$9,データシート3!A:AB,MATCH("ea_"&amp;"風力（陸上）"&amp;"_年間発電",データシート3!$A$1:$AB$1,0),0)/10^3</f>
        <v>683930.51500000001</v>
      </c>
      <c r="BG91" s="33">
        <f>VLOOKUP(BC91&amp;"_"&amp;$AZ$9,データシート3!A:AB,MATCH("ea_"&amp;"中小水（河川）"&amp;"_年間発電",データシート3!$A$1:$AB$1,0),0)/10^3+VLOOKUP(BC91&amp;"_"&amp;$AZ$9,データシート3!A:AB,MATCH("ea_"&amp;"中小水（農業用水路）"&amp;"_年間発電",データシート3!$A$1:$AB$1,0),0)/10^3</f>
        <v>3611.5810000000001</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1388299.638</v>
      </c>
      <c r="BJ91" s="33">
        <f>(VLOOKUP($BC91&amp;"_"&amp;$AZ$8,データシート3!$A:$AN,MATCH("da_合計",データシート3!$A$1:$AN$1,0),0))/10^3</f>
        <v>465236.74874513631</v>
      </c>
      <c r="BK91" s="33">
        <f t="shared" si="21"/>
        <v>923062.88925486372</v>
      </c>
      <c r="BL91" s="33">
        <f t="shared" si="22"/>
        <v>0</v>
      </c>
      <c r="BM91" s="33">
        <f t="shared" si="23"/>
        <v>923062.88925486372</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26367</v>
      </c>
      <c r="AY92" s="18" t="str">
        <f>IF(IFERROR(比較地域マスタ!$AE27,"")=0,"",IFERROR(比較地域マスタ!$AE27,""))</f>
        <v>南山城村</v>
      </c>
      <c r="AZ92" s="16"/>
      <c r="BA92" s="22">
        <v>21</v>
      </c>
      <c r="BB92" s="22">
        <v>1</v>
      </c>
      <c r="BC92" s="18" t="str">
        <f t="shared" si="24"/>
        <v>26367</v>
      </c>
      <c r="BD92" s="18" t="str">
        <f t="shared" si="25"/>
        <v>南山城村</v>
      </c>
      <c r="BE92" s="33">
        <f>VLOOKUP(BC92&amp;"_"&amp;$AZ$9,データシート3!A:AB,MATCH("ea_"&amp;"太陽光（建物系）"&amp;"_年間発電",データシート3!$A$1:$AB$1,0),0)/10^3+VLOOKUP(BC92&amp;"_"&amp;$AZ$9,データシート3!A:AB,MATCH("ea_"&amp;"太陽光（土地系）"&amp;"_年間発電",データシート3!$A$1:$AB$1,0),0)/10^3</f>
        <v>186749.61400000003</v>
      </c>
      <c r="BF92" s="33">
        <f>VLOOKUP(BC92&amp;"_"&amp;$AZ$9,データシート3!A:AB,MATCH("ea_"&amp;"風力（陸上）"&amp;"_年間発電",データシート3!$A$1:$AB$1,0),0)/10^3</f>
        <v>111855.48299999998</v>
      </c>
      <c r="BG92" s="33">
        <f>VLOOKUP(BC92&amp;"_"&amp;$AZ$9,データシート3!A:AB,MATCH("ea_"&amp;"中小水（河川）"&amp;"_年間発電",データシート3!$A$1:$AB$1,0),0)/10^3+VLOOKUP(BC92&amp;"_"&amp;$AZ$9,データシート3!A:AB,MATCH("ea_"&amp;"中小水（農業用水路）"&amp;"_年間発電",データシート3!$A$1:$AB$1,0),0)/10^3</f>
        <v>1520.902</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300125.99900000001</v>
      </c>
      <c r="BJ92" s="33">
        <f>(VLOOKUP($BC92&amp;"_"&amp;$AZ$8,データシート3!$A:$AN,MATCH("da_合計",データシート3!$A$1:$AN$1,0),0))/10^3</f>
        <v>9512.6230788658304</v>
      </c>
      <c r="BK92" s="33">
        <f>BI92-BJ92</f>
        <v>290613.3759211342</v>
      </c>
      <c r="BL92" s="33">
        <f t="shared" si="22"/>
        <v>0</v>
      </c>
      <c r="BM92" s="33">
        <f t="shared" si="23"/>
        <v>290613.3759211342</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26205</v>
      </c>
      <c r="AY93" s="18" t="str">
        <f>IF(IFERROR(比較地域マスタ!$AE28,"")=0,"",IFERROR(比較地域マスタ!$AE28,""))</f>
        <v>宮津市</v>
      </c>
      <c r="AZ93" s="16"/>
      <c r="BA93" s="22">
        <v>22</v>
      </c>
      <c r="BB93" s="22">
        <v>1</v>
      </c>
      <c r="BC93" s="18" t="str">
        <f t="shared" si="24"/>
        <v>26205</v>
      </c>
      <c r="BD93" s="18" t="str">
        <f t="shared" si="25"/>
        <v>宮津市</v>
      </c>
      <c r="BE93" s="33">
        <f>VLOOKUP(BC93&amp;"_"&amp;$AZ$9,データシート3!A:AB,MATCH("ea_"&amp;"太陽光（建物系）"&amp;"_年間発電",データシート3!$A$1:$AB$1,0),0)/10^3+VLOOKUP(BC93&amp;"_"&amp;$AZ$9,データシート3!A:AB,MATCH("ea_"&amp;"太陽光（土地系）"&amp;"_年間発電",データシート3!$A$1:$AB$1,0),0)/10^3</f>
        <v>322685.25300000003</v>
      </c>
      <c r="BF93" s="33">
        <f>VLOOKUP(BC93&amp;"_"&amp;$AZ$9,データシート3!A:AB,MATCH("ea_"&amp;"風力（陸上）"&amp;"_年間発電",データシート3!$A$1:$AB$1,0),0)/10^3</f>
        <v>760137.11199999996</v>
      </c>
      <c r="BG93" s="33">
        <f>VLOOKUP(BC93&amp;"_"&amp;$AZ$9,データシート3!A:AB,MATCH("ea_"&amp;"中小水（河川）"&amp;"_年間発電",データシート3!$A$1:$AB$1,0),0)/10^3+VLOOKUP(BC93&amp;"_"&amp;$AZ$9,データシート3!A:AB,MATCH("ea_"&amp;"中小水（農業用水路）"&amp;"_年間発電",データシート3!$A$1:$AB$1,0),0)/10^3</f>
        <v>5256.7070000000003</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1088079.0719999999</v>
      </c>
      <c r="BJ93" s="33">
        <f>(VLOOKUP($BC93&amp;"_"&amp;$AZ$8,データシート3!$A:$AN,MATCH("da_合計",データシート3!$A$1:$AN$1,0),0))/10^3</f>
        <v>97143.913042125554</v>
      </c>
      <c r="BK93" s="33">
        <f t="shared" si="21"/>
        <v>990935.1589578744</v>
      </c>
      <c r="BL93" s="33">
        <f t="shared" si="22"/>
        <v>0</v>
      </c>
      <c r="BM93" s="33">
        <f t="shared" si="23"/>
        <v>990935.1589578744</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26208</v>
      </c>
      <c r="AY94" s="18" t="str">
        <f>IF(IFERROR(比較地域マスタ!$AE29,"")=0,"",IFERROR(比較地域マスタ!$AE29,""))</f>
        <v>向日市</v>
      </c>
      <c r="AZ94" s="16"/>
      <c r="BA94" s="22">
        <v>23</v>
      </c>
      <c r="BB94" s="22">
        <v>1</v>
      </c>
      <c r="BC94" s="18" t="str">
        <f t="shared" si="24"/>
        <v>26208</v>
      </c>
      <c r="BD94" s="18" t="str">
        <f t="shared" si="25"/>
        <v>向日市</v>
      </c>
      <c r="BE94" s="33">
        <f>VLOOKUP(BC94&amp;"_"&amp;$AZ$9,データシート3!A:AB,MATCH("ea_"&amp;"太陽光（建物系）"&amp;"_年間発電",データシート3!$A$1:$AB$1,0),0)/10^3+VLOOKUP(BC94&amp;"_"&amp;$AZ$9,データシート3!A:AB,MATCH("ea_"&amp;"太陽光（土地系）"&amp;"_年間発電",データシート3!$A$1:$AB$1,0),0)/10^3</f>
        <v>200460.658</v>
      </c>
      <c r="BF94" s="33">
        <f>VLOOKUP(BC94&amp;"_"&amp;$AZ$9,データシート3!A:AB,MATCH("ea_"&amp;"風力（陸上）"&amp;"_年間発電",データシート3!$A$1:$AB$1,0),0)/10^3</f>
        <v>0</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200460.658</v>
      </c>
      <c r="BJ94" s="33">
        <f>(VLOOKUP($BC94&amp;"_"&amp;$AZ$8,データシート3!$A:$AN,MATCH("da_合計",データシート3!$A$1:$AN$1,0),0))/10^3</f>
        <v>250672.10292651877</v>
      </c>
      <c r="BK94" s="33">
        <f t="shared" si="21"/>
        <v>-50211.444926518772</v>
      </c>
      <c r="BL94" s="33">
        <f t="shared" si="22"/>
        <v>-50211.444926518772</v>
      </c>
      <c r="BM94" s="33">
        <f t="shared" si="23"/>
        <v>0</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26210</v>
      </c>
      <c r="AY95" s="18" t="str">
        <f>IF(IFERROR(比較地域マスタ!$AE30,"")=0,"",IFERROR(比較地域マスタ!$AE30,""))</f>
        <v>八幡市</v>
      </c>
      <c r="AZ95" s="16"/>
      <c r="BA95" s="22">
        <v>24</v>
      </c>
      <c r="BB95" s="22">
        <v>1</v>
      </c>
      <c r="BC95" s="18" t="str">
        <f t="shared" si="24"/>
        <v>26210</v>
      </c>
      <c r="BD95" s="18" t="str">
        <f t="shared" si="25"/>
        <v>八幡市</v>
      </c>
      <c r="BE95" s="33">
        <f>VLOOKUP(BC95&amp;"_"&amp;$AZ$9,データシート3!A:AB,MATCH("ea_"&amp;"太陽光（建物系）"&amp;"_年間発電",データシート3!$A$1:$AB$1,0),0)/10^3+VLOOKUP(BC95&amp;"_"&amp;$AZ$9,データシート3!A:AB,MATCH("ea_"&amp;"太陽光（土地系）"&amp;"_年間発電",データシート3!$A$1:$AB$1,0),0)/10^3</f>
        <v>340849.83100000001</v>
      </c>
      <c r="BF95" s="33">
        <f>VLOOKUP(BC95&amp;"_"&amp;$AZ$9,データシート3!A:AB,MATCH("ea_"&amp;"風力（陸上）"&amp;"_年間発電",データシート3!$A$1:$AB$1,0),0)/10^3</f>
        <v>0</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340849.83100000001</v>
      </c>
      <c r="BJ95" s="33">
        <f>(VLOOKUP($BC95&amp;"_"&amp;$AZ$8,データシート3!$A:$AN,MATCH("da_合計",データシート3!$A$1:$AN$1,0),0))/10^3</f>
        <v>418558.76387339027</v>
      </c>
      <c r="BK95" s="33">
        <f t="shared" si="21"/>
        <v>-77708.932873390266</v>
      </c>
      <c r="BL95" s="33">
        <f t="shared" si="22"/>
        <v>-77708.932873390266</v>
      </c>
      <c r="BM95" s="33">
        <f t="shared" si="23"/>
        <v>0</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26465</v>
      </c>
      <c r="AY96" s="18" t="str">
        <f>IF(IFERROR(比較地域マスタ!$AE31,"")=0,"",IFERROR(比較地域マスタ!$AE31,""))</f>
        <v>与謝野町</v>
      </c>
      <c r="AZ96" s="16"/>
      <c r="BA96" s="22">
        <v>25</v>
      </c>
      <c r="BB96" s="22">
        <v>1</v>
      </c>
      <c r="BC96" s="18" t="str">
        <f t="shared" si="24"/>
        <v>26465</v>
      </c>
      <c r="BD96" s="18" t="str">
        <f t="shared" si="25"/>
        <v>与謝野町</v>
      </c>
      <c r="BE96" s="33">
        <f>VLOOKUP(BC96&amp;"_"&amp;$AZ$9,データシート3!A:AB,MATCH("ea_"&amp;"太陽光（建物系）"&amp;"_年間発電",データシート3!$A$1:$AB$1,0),0)/10^3+VLOOKUP(BC96&amp;"_"&amp;$AZ$9,データシート3!A:AB,MATCH("ea_"&amp;"太陽光（土地系）"&amp;"_年間発電",データシート3!$A$1:$AB$1,0),0)/10^3</f>
        <v>382036.82900000003</v>
      </c>
      <c r="BF96" s="33">
        <f>VLOOKUP(BC96&amp;"_"&amp;$AZ$9,データシート3!A:AB,MATCH("ea_"&amp;"風力（陸上）"&amp;"_年間発電",データシート3!$A$1:$AB$1,0),0)/10^3</f>
        <v>352572.65</v>
      </c>
      <c r="BG96" s="33">
        <f>VLOOKUP(BC96&amp;"_"&amp;$AZ$9,データシート3!A:AB,MATCH("ea_"&amp;"中小水（河川）"&amp;"_年間発電",データシート3!$A$1:$AB$1,0),0)/10^3+VLOOKUP(BC96&amp;"_"&amp;$AZ$9,データシート3!A:AB,MATCH("ea_"&amp;"中小水（農業用水路）"&amp;"_年間発電",データシート3!$A$1:$AB$1,0),0)/10^3</f>
        <v>2987.924</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737597.40300000005</v>
      </c>
      <c r="BJ96" s="33">
        <f>(VLOOKUP($BC96&amp;"_"&amp;$AZ$8,データシート3!$A:$AN,MATCH("da_合計",データシート3!$A$1:$AN$1,0),0))/10^3</f>
        <v>92264.300319699163</v>
      </c>
      <c r="BK96" s="33">
        <f t="shared" si="21"/>
        <v>645333.10268030083</v>
      </c>
      <c r="BL96" s="33">
        <f t="shared" si="22"/>
        <v>0</v>
      </c>
      <c r="BM96" s="33">
        <f t="shared" si="23"/>
        <v>645333.10268030083</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26365</v>
      </c>
      <c r="AY97" s="18" t="str">
        <f>IF(IFERROR(比較地域マスタ!$AE32,"")=0,"",IFERROR(比較地域マスタ!$AE32,""))</f>
        <v>和束町</v>
      </c>
      <c r="AZ97" s="16"/>
      <c r="BA97" s="22">
        <v>26</v>
      </c>
      <c r="BB97" s="22">
        <v>1</v>
      </c>
      <c r="BC97" s="18" t="str">
        <f t="shared" si="24"/>
        <v>26365</v>
      </c>
      <c r="BD97" s="18" t="str">
        <f t="shared" si="25"/>
        <v>和束町</v>
      </c>
      <c r="BE97" s="33">
        <f>VLOOKUP(BC97&amp;"_"&amp;$AZ$9,データシート3!A:AB,MATCH("ea_"&amp;"太陽光（建物系）"&amp;"_年間発電",データシート3!$A$1:$AB$1,0),0)/10^3+VLOOKUP(BC97&amp;"_"&amp;$AZ$9,データシート3!A:AB,MATCH("ea_"&amp;"太陽光（土地系）"&amp;"_年間発電",データシート3!$A$1:$AB$1,0),0)/10^3</f>
        <v>262602.69299999997</v>
      </c>
      <c r="BF97" s="33">
        <f>VLOOKUP(BC97&amp;"_"&amp;$AZ$9,データシート3!A:AB,MATCH("ea_"&amp;"風力（陸上）"&amp;"_年間発電",データシート3!$A$1:$AB$1,0),0)/10^3</f>
        <v>189852.29699999999</v>
      </c>
      <c r="BG97" s="33">
        <f>VLOOKUP(BC97&amp;"_"&amp;$AZ$9,データシート3!A:AB,MATCH("ea_"&amp;"中小水（河川）"&amp;"_年間発電",データシート3!$A$1:$AB$1,0),0)/10^3+VLOOKUP(BC97&amp;"_"&amp;$AZ$9,データシート3!A:AB,MATCH("ea_"&amp;"中小水（農業用水路）"&amp;"_年間発電",データシート3!$A$1:$AB$1,0),0)/10^3</f>
        <v>2053.9009999999998</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454508.891</v>
      </c>
      <c r="BJ97" s="33">
        <f>(VLOOKUP($BC97&amp;"_"&amp;$AZ$8,データシート3!$A:$AN,MATCH("da_合計",データシート3!$A$1:$AN$1,0),0))/10^3</f>
        <v>13577.637174357569</v>
      </c>
      <c r="BK97" s="33">
        <f t="shared" si="21"/>
        <v>440931.25382564246</v>
      </c>
      <c r="BL97" s="33">
        <f t="shared" si="22"/>
        <v>0</v>
      </c>
      <c r="BM97" s="33">
        <f t="shared" si="23"/>
        <v>440931.25382564246</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f>比較地域マスタ!AD33</f>
        <v>0</v>
      </c>
      <c r="AY98" s="18" t="str">
        <f>IF(IFERROR(比較地域マスタ!$AE33,"")=0,"",IFERROR(比較地域マスタ!$AE33,""))</f>
        <v/>
      </c>
      <c r="AZ98" s="16"/>
      <c r="BA98" s="22">
        <v>27</v>
      </c>
      <c r="BB98" s="22">
        <v>1</v>
      </c>
      <c r="BC98" s="18">
        <f t="shared" si="24"/>
        <v>0</v>
      </c>
      <c r="BD98" s="18" t="str">
        <f t="shared" si="25"/>
        <v/>
      </c>
      <c r="BE98" s="33" t="e">
        <f>VLOOKUP(BC98&amp;"_"&amp;$AZ$9,データシート3!A:AB,MATCH("ea_"&amp;"太陽光（建物系）"&amp;"_年間発電",データシート3!$A$1:$AB$1,0),0)/10^3+VLOOKUP(BC98&amp;"_"&amp;$AZ$9,データシート3!A:AB,MATCH("ea_"&amp;"太陽光（土地系）"&amp;"_年間発電",データシート3!$A$1:$AB$1,0),0)/10^3</f>
        <v>#N/A</v>
      </c>
      <c r="BF98" s="33" t="e">
        <f>VLOOKUP(BC98&amp;"_"&amp;$AZ$9,データシート3!A:AB,MATCH("ea_"&amp;"風力（陸上）"&amp;"_年間発電",データシート3!$A$1:$AB$1,0),0)/10^3</f>
        <v>#N/A</v>
      </c>
      <c r="BG98" s="33" t="e">
        <f>VLOOKUP(BC98&amp;"_"&amp;$AZ$9,データシート3!A:AB,MATCH("ea_"&amp;"中小水（河川）"&amp;"_年間発電",データシート3!$A$1:$AB$1,0),0)/10^3+VLOOKUP(BC98&amp;"_"&amp;$AZ$9,データシート3!A:AB,MATCH("ea_"&amp;"中小水（農業用水路）"&amp;"_年間発電",データシート3!$A$1:$AB$1,0),0)/10^3</f>
        <v>#N/A</v>
      </c>
      <c r="BH98" s="33" t="e">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#N/A</v>
      </c>
      <c r="BI98" s="33" t="e">
        <f t="shared" si="26"/>
        <v>#N/A</v>
      </c>
      <c r="BJ98" s="33" t="e">
        <f>(VLOOKUP($BC98&amp;"_"&amp;$AZ$8,データシート3!$A:$AN,MATCH("da_合計",データシート3!$A$1:$AN$1,0),0))/10^3</f>
        <v>#N/A</v>
      </c>
      <c r="BK98" s="33" t="e">
        <f t="shared" si="21"/>
        <v>#N/A</v>
      </c>
      <c r="BL98" s="33" t="e">
        <f t="shared" si="22"/>
        <v>#N/A</v>
      </c>
      <c r="BM98" s="33" t="e">
        <f t="shared" si="23"/>
        <v>#N/A</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f>比較地域マスタ!AD34</f>
        <v>0</v>
      </c>
      <c r="AY99" s="18" t="str">
        <f>IF(IFERROR(比較地域マスタ!$AE34,"")=0,"",IFERROR(比較地域マスタ!$AE34,""))</f>
        <v/>
      </c>
      <c r="AZ99" s="16"/>
      <c r="BA99" s="22">
        <v>28</v>
      </c>
      <c r="BB99" s="22">
        <v>1</v>
      </c>
      <c r="BC99" s="18">
        <f t="shared" si="24"/>
        <v>0</v>
      </c>
      <c r="BD99" s="18" t="str">
        <f t="shared" si="25"/>
        <v/>
      </c>
      <c r="BE99" s="33" t="e">
        <f>VLOOKUP(BC99&amp;"_"&amp;$AZ$9,データシート3!A:AB,MATCH("ea_"&amp;"太陽光（建物系）"&amp;"_年間発電",データシート3!$A$1:$AB$1,0),0)/10^3+VLOOKUP(BC99&amp;"_"&amp;$AZ$9,データシート3!A:AB,MATCH("ea_"&amp;"太陽光（土地系）"&amp;"_年間発電",データシート3!$A$1:$AB$1,0),0)/10^3</f>
        <v>#N/A</v>
      </c>
      <c r="BF99" s="33" t="e">
        <f>VLOOKUP(BC99&amp;"_"&amp;$AZ$9,データシート3!A:AB,MATCH("ea_"&amp;"風力（陸上）"&amp;"_年間発電",データシート3!$A$1:$AB$1,0),0)/10^3</f>
        <v>#N/A</v>
      </c>
      <c r="BG99" s="33" t="e">
        <f>VLOOKUP(BC99&amp;"_"&amp;$AZ$9,データシート3!A:AB,MATCH("ea_"&amp;"中小水（河川）"&amp;"_年間発電",データシート3!$A$1:$AB$1,0),0)/10^3+VLOOKUP(BC99&amp;"_"&amp;$AZ$9,データシート3!A:AB,MATCH("ea_"&amp;"中小水（農業用水路）"&amp;"_年間発電",データシート3!$A$1:$AB$1,0),0)/10^3</f>
        <v>#N/A</v>
      </c>
      <c r="BH99" s="33" t="e">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#N/A</v>
      </c>
      <c r="BI99" s="33" t="e">
        <f t="shared" si="26"/>
        <v>#N/A</v>
      </c>
      <c r="BJ99" s="33" t="e">
        <f>(VLOOKUP($BC99&amp;"_"&amp;$AZ$8,データシート3!$A:$AN,MATCH("da_合計",データシート3!$A$1:$AN$1,0),0))/10^3</f>
        <v>#N/A</v>
      </c>
      <c r="BK99" s="33" t="e">
        <f t="shared" si="21"/>
        <v>#N/A</v>
      </c>
      <c r="BL99" s="33" t="e">
        <f t="shared" si="22"/>
        <v>#N/A</v>
      </c>
      <c r="BM99" s="33" t="e">
        <f t="shared" si="23"/>
        <v>#N/A</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f>比較地域マスタ!AD35</f>
        <v>0</v>
      </c>
      <c r="AY100" s="18" t="str">
        <f>IF(IFERROR(比較地域マスタ!$AE35,"")=0,"",IFERROR(比較地域マスタ!$AE35,""))</f>
        <v/>
      </c>
      <c r="AZ100" s="16"/>
      <c r="BA100" s="22">
        <v>29</v>
      </c>
      <c r="BB100" s="22">
        <v>1</v>
      </c>
      <c r="BC100" s="18">
        <f t="shared" si="24"/>
        <v>0</v>
      </c>
      <c r="BD100" s="18" t="str">
        <f t="shared" si="25"/>
        <v/>
      </c>
      <c r="BE100" s="33" t="e">
        <f>VLOOKUP(BC100&amp;"_"&amp;$AZ$9,データシート3!A:AB,MATCH("ea_"&amp;"太陽光（建物系）"&amp;"_年間発電",データシート3!$A$1:$AB$1,0),0)/10^3+VLOOKUP(BC100&amp;"_"&amp;$AZ$9,データシート3!A:AB,MATCH("ea_"&amp;"太陽光（土地系）"&amp;"_年間発電",データシート3!$A$1:$AB$1,0),0)/10^3</f>
        <v>#N/A</v>
      </c>
      <c r="BF100" s="33" t="e">
        <f>VLOOKUP(BC100&amp;"_"&amp;$AZ$9,データシート3!A:AB,MATCH("ea_"&amp;"風力（陸上）"&amp;"_年間発電",データシート3!$A$1:$AB$1,0),0)/10^3</f>
        <v>#N/A</v>
      </c>
      <c r="BG100" s="33" t="e">
        <f>VLOOKUP(BC100&amp;"_"&amp;$AZ$9,データシート3!A:AB,MATCH("ea_"&amp;"中小水（河川）"&amp;"_年間発電",データシート3!$A$1:$AB$1,0),0)/10^3+VLOOKUP(BC100&amp;"_"&amp;$AZ$9,データシート3!A:AB,MATCH("ea_"&amp;"中小水（農業用水路）"&amp;"_年間発電",データシート3!$A$1:$AB$1,0),0)/10^3</f>
        <v>#N/A</v>
      </c>
      <c r="BH100" s="33" t="e">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#N/A</v>
      </c>
      <c r="BI100" s="33" t="e">
        <f t="shared" si="26"/>
        <v>#N/A</v>
      </c>
      <c r="BJ100" s="33" t="e">
        <f>(VLOOKUP($BC100&amp;"_"&amp;$AZ$8,データシート3!$A:$AN,MATCH("da_合計",データシート3!$A$1:$AN$1,0),0))/10^3</f>
        <v>#N/A</v>
      </c>
      <c r="BK100" s="33" t="e">
        <f t="shared" si="21"/>
        <v>#N/A</v>
      </c>
      <c r="BL100" s="33" t="e">
        <f t="shared" si="22"/>
        <v>#N/A</v>
      </c>
      <c r="BM100" s="33" t="e">
        <f t="shared" si="23"/>
        <v>#N/A</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f>比較地域マスタ!AD36</f>
        <v>0</v>
      </c>
      <c r="AY101" s="18" t="str">
        <f>IF(IFERROR(比較地域マスタ!$AE36,"")=0,"",IFERROR(比較地域マスタ!$AE36,""))</f>
        <v/>
      </c>
      <c r="AZ101" s="16"/>
      <c r="BA101" s="22">
        <v>30</v>
      </c>
      <c r="BB101" s="22">
        <v>1</v>
      </c>
      <c r="BC101" s="18">
        <f t="shared" si="24"/>
        <v>0</v>
      </c>
      <c r="BD101" s="18" t="str">
        <f t="shared" si="25"/>
        <v/>
      </c>
      <c r="BE101" s="33" t="e">
        <f>VLOOKUP(BC101&amp;"_"&amp;$AZ$9,データシート3!A:AB,MATCH("ea_"&amp;"太陽光（建物系）"&amp;"_年間発電",データシート3!$A$1:$AB$1,0),0)/10^3+VLOOKUP(BC101&amp;"_"&amp;$AZ$9,データシート3!A:AB,MATCH("ea_"&amp;"太陽光（土地系）"&amp;"_年間発電",データシート3!$A$1:$AB$1,0),0)/10^3</f>
        <v>#N/A</v>
      </c>
      <c r="BF101" s="33" t="e">
        <f>VLOOKUP(BC101&amp;"_"&amp;$AZ$9,データシート3!A:AB,MATCH("ea_"&amp;"風力（陸上）"&amp;"_年間発電",データシート3!$A$1:$AB$1,0),0)/10^3</f>
        <v>#N/A</v>
      </c>
      <c r="BG101" s="33" t="e">
        <f>VLOOKUP(BC101&amp;"_"&amp;$AZ$9,データシート3!A:AB,MATCH("ea_"&amp;"中小水（河川）"&amp;"_年間発電",データシート3!$A$1:$AB$1,0),0)/10^3+VLOOKUP(BC101&amp;"_"&amp;$AZ$9,データシート3!A:AB,MATCH("ea_"&amp;"中小水（農業用水路）"&amp;"_年間発電",データシート3!$A$1:$AB$1,0),0)/10^3</f>
        <v>#N/A</v>
      </c>
      <c r="BH101" s="33" t="e">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#N/A</v>
      </c>
      <c r="BI101" s="33" t="e">
        <f t="shared" si="26"/>
        <v>#N/A</v>
      </c>
      <c r="BJ101" s="33" t="e">
        <f>(VLOOKUP($BC101&amp;"_"&amp;$AZ$8,データシート3!$A:$AN,MATCH("da_合計",データシート3!$A$1:$AN$1,0),0))/10^3</f>
        <v>#N/A</v>
      </c>
      <c r="BK101" s="33" t="e">
        <f t="shared" si="21"/>
        <v>#N/A</v>
      </c>
      <c r="BL101" s="33" t="e">
        <f t="shared" si="22"/>
        <v>#N/A</v>
      </c>
      <c r="BM101" s="33" t="e">
        <f t="shared" si="23"/>
        <v>#N/A</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向日市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26208</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1624</v>
      </c>
      <c r="H6" s="1047" t="s">
        <v>1625</v>
      </c>
      <c r="I6" s="1047" t="s">
        <v>1626</v>
      </c>
      <c r="J6" s="1048" t="s">
        <v>518</v>
      </c>
      <c r="K6" s="1048" t="s">
        <v>519</v>
      </c>
      <c r="L6" s="1048" t="s">
        <v>1627</v>
      </c>
      <c r="M6" s="1048" t="s">
        <v>1628</v>
      </c>
      <c r="N6" s="1047" t="s">
        <v>1629</v>
      </c>
      <c r="O6" s="1047" t="s">
        <v>1630</v>
      </c>
      <c r="P6" s="1047" t="s">
        <v>1631</v>
      </c>
      <c r="Q6" s="1049" t="s">
        <v>1632</v>
      </c>
      <c r="R6" s="1047" t="s">
        <v>1624</v>
      </c>
      <c r="S6" s="1047" t="s">
        <v>1625</v>
      </c>
      <c r="T6" s="1047" t="s">
        <v>1626</v>
      </c>
      <c r="U6" s="1048" t="s">
        <v>518</v>
      </c>
      <c r="V6" s="1048" t="s">
        <v>519</v>
      </c>
      <c r="W6" s="1048" t="s">
        <v>1627</v>
      </c>
      <c r="X6" s="1048" t="s">
        <v>1628</v>
      </c>
      <c r="Y6" s="1047" t="s">
        <v>1629</v>
      </c>
      <c r="Z6" s="1047" t="s">
        <v>1630</v>
      </c>
      <c r="AA6" s="1047" t="s">
        <v>1631</v>
      </c>
      <c r="AB6" s="1050" t="s">
        <v>1632</v>
      </c>
      <c r="AC6" s="697"/>
    </row>
    <row r="7" spans="2:30" s="21" customFormat="1" ht="20.45" customHeight="1" thickTop="1">
      <c r="B7" s="1157" t="s">
        <v>112</v>
      </c>
      <c r="C7" s="1158"/>
      <c r="D7" s="1159"/>
      <c r="E7" s="698"/>
      <c r="F7" s="699"/>
      <c r="G7" s="700">
        <f t="shared" ref="G7:AB7" si="0">SUM(G8:G13)</f>
        <v>0</v>
      </c>
      <c r="H7" s="701">
        <f t="shared" si="0"/>
        <v>0</v>
      </c>
      <c r="I7" s="701">
        <f t="shared" si="0"/>
        <v>0</v>
      </c>
      <c r="J7" s="701">
        <f t="shared" si="0"/>
        <v>0</v>
      </c>
      <c r="K7" s="702">
        <f t="shared" si="0"/>
        <v>0</v>
      </c>
      <c r="L7" s="702">
        <f t="shared" si="0"/>
        <v>0</v>
      </c>
      <c r="M7" s="702">
        <f t="shared" si="0"/>
        <v>0</v>
      </c>
      <c r="N7" s="702">
        <f t="shared" si="0"/>
        <v>0</v>
      </c>
      <c r="O7" s="702">
        <f>SUM(O8:O13)</f>
        <v>0</v>
      </c>
      <c r="P7" s="702">
        <f t="shared" si="0"/>
        <v>0</v>
      </c>
      <c r="Q7" s="703">
        <f>SUM(Q8:Q13)</f>
        <v>0</v>
      </c>
      <c r="R7" s="909">
        <f t="shared" si="0"/>
        <v>0</v>
      </c>
      <c r="S7" s="910">
        <f t="shared" si="0"/>
        <v>0</v>
      </c>
      <c r="T7" s="910">
        <f t="shared" si="0"/>
        <v>0</v>
      </c>
      <c r="U7" s="910">
        <f t="shared" si="0"/>
        <v>0</v>
      </c>
      <c r="V7" s="910">
        <f t="shared" si="0"/>
        <v>0</v>
      </c>
      <c r="W7" s="910">
        <f t="shared" si="0"/>
        <v>0</v>
      </c>
      <c r="X7" s="910">
        <f t="shared" si="0"/>
        <v>0</v>
      </c>
      <c r="Y7" s="910">
        <f t="shared" si="0"/>
        <v>0</v>
      </c>
      <c r="Z7" s="910">
        <f>SUM(Z8:Z13)</f>
        <v>0</v>
      </c>
      <c r="AA7" s="910">
        <f>SUM(AA8:AA13)</f>
        <v>0</v>
      </c>
      <c r="AB7" s="911">
        <f t="shared" si="0"/>
        <v>0</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2025-03-04T09:47:38Z</dcterms:created>
  <dcterms:modified xsi:type="dcterms:W3CDTF">2025-03-04T09:47:38Z</dcterms:modified>
  <cp:category/>
  <cp:contentStatus/>
</cp:coreProperties>
</file>