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30DD52-BA84-4B48-A2C9-37CB56313B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<sst xmlns="http://schemas.openxmlformats.org/spreadsheetml/2006/main" count="16724" uniqueCount="2424">
  <si>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</si>
  <si>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</si>
  <si>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</si>
  <si>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</si>
  <si>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</si>
  <si>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</si>
  <si>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</si>
  <si>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</si>
  <si>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</si>
  <si>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</si>
  <si>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</si>
  <si>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</si>
  <si>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</si>
  <si>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</si>
  <si>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</si>
  <si>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</si>
  <si>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</si>
  <si>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</si>
  <si>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</si>
  <si>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</si>
  <si>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</si>
  <si>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</si>
  <si>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</si>
  <si>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</si>
  <si>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</si>
  <si>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</si>
  <si>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</si>
  <si>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</si>
  <si>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</si>
  <si>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</si>
  <si>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</si>
  <si>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</si>
  <si>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</si>
  <si>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</si>
  <si>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</si>
  <si>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</si>
  <si>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</si>
  <si>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</si>
  <si>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</si>
  <si>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</si>
  <si>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</si>
  <si>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</si>
  <si>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</si>
  <si>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</si>
  <si>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</si>
  <si>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</si>
  <si>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</si>
  <si>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</si>
  <si>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</si>
  <si>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</si>
  <si>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</si>
  <si>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</si>
  <si>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</si>
  <si>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</si>
  <si>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</si>
  <si>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</si>
  <si>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</si>
  <si>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</si>
  <si>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</si>
  <si>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</si>
  <si>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</si>
  <si>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</si>
  <si>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</si>
  <si>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</si>
  <si>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</si>
  <si>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</si>
  <si>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</si>
  <si>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</si>
  <si>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</si>
  <si>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</si>
  <si>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</si>
  <si>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</si>
  <si>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</si>
  <si>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</si>
  <si>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</si>
  <si>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</si>
  <si>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</si>
  <si>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</si>
  <si>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</si>
  <si>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</si>
  <si>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</si>
  <si>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</si>
  <si>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</si>
  <si>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</si>
  <si>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</si>
  <si>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</si>
  <si>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</si>
  <si>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</si>
  <si>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</si>
  <si>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</si>
  <si>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</si>
  <si>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</si>
  <si>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</si>
  <si>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</si>
  <si>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</si>
  <si>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</si>
  <si>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</si>
  <si>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</si>
  <si>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</si>
  <si>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</si>
  <si>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</si>
  <si>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</si>
  <si>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</si>
  <si>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</si>
  <si>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</si>
  <si>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</si>
  <si>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</si>
  <si>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</si>
  <si>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</si>
  <si>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</si>
  <si>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</si>
  <si>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</si>
  <si>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</si>
  <si>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</si>
  <si>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</si>
  <si>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</si>
  <si>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</si>
  <si>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</si>
  <si>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</si>
  <si>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</si>
  <si>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</si>
  <si>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</si>
  <si>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</si>
  <si>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</si>
  <si>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</si>
  <si>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</si>
  <si>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</si>
  <si>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</si>
  <si>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</si>
  <si>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</si>
  <si>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</si>
  <si>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</si>
  <si>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</si>
  <si>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</si>
  <si>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</si>
  <si>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</si>
  <si>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</si>
  <si>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</si>
  <si>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</si>
  <si>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</si>
  <si>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</si>
  <si>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</si>
  <si>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</si>
  <si>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</si>
  <si>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</si>
  <si>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</si>
  <si>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</si>
  <si>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</si>
  <si>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</si>
  <si>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</si>
  <si>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</si>
  <si>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</si>
  <si>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</si>
  <si>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</si>
  <si>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</si>
  <si>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</si>
  <si>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</si>
  <si>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</si>
  <si>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</si>
  <si>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</si>
  <si>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</si>
  <si>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</si>
  <si>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</si>
  <si>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</si>
  <si>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</si>
  <si>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</si>
  <si>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</si>
  <si>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</si>
  <si>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</si>
  <si>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</si>
  <si>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</si>
  <si>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</si>
  <si>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</si>
  <si>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</si>
  <si>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</si>
  <si>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</si>
  <si>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</si>
  <si>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</si>
  <si>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</si>
  <si>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</si>
  <si>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</si>
  <si>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</si>
  <si>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</si>
  <si>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</si>
  <si>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</si>
  <si>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</si>
  <si>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</si>
  <si>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</si>
  <si>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</si>
  <si>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</si>
  <si>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</si>
  <si>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</si>
  <si>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</si>
  <si>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</si>
  <si>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</si>
  <si>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</si>
  <si>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</si>
  <si>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</si>
  <si>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</si>
  <si>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</si>
  <si>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</si>
  <si>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</si>
  <si>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</si>
  <si>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</si>
  <si>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</si>
  <si>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</si>
  <si>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</si>
  <si>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</si>
  <si>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</si>
  <si>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</si>
  <si>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</si>
  <si>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</si>
  <si>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</si>
  <si>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</si>
  <si>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</si>
  <si>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</si>
  <si>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</si>
  <si>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</si>
  <si>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</si>
  <si>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</si>
  <si>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</si>
  <si>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</si>
  <si>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</si>
  <si>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</si>
  <si>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</si>
  <si>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</si>
  <si>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</si>
  <si>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</si>
  <si>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</si>
  <si>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</si>
  <si>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</si>
  <si>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</si>
  <si>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</si>
  <si>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</si>
  <si>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</si>
  <si>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</si>
  <si>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</si>
  <si>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</si>
  <si>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</si>
  <si>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</si>
  <si>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</si>
  <si>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</si>
  <si>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</si>
  <si>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</si>
  <si>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</si>
  <si>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</si>
  <si>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</si>
  <si>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</si>
  <si>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</si>
  <si>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</si>
  <si>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</si>
  <si>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</si>
  <si>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</si>
  <si>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</si>
  <si>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</si>
  <si>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</si>
  <si>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</si>
  <si>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</si>
  <si>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</si>
  <si>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</si>
  <si>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</si>
  <si>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</si>
  <si>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</si>
  <si>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</si>
  <si>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</si>
  <si>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</si>
  <si>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</si>
  <si>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</si>
  <si>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</si>
  <si>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</si>
  <si>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</si>
  <si>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</si>
  <si>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</si>
  <si>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</si>
  <si>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</si>
  <si>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</si>
  <si>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</si>
  <si>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</si>
  <si>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</si>
  <si>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</si>
  <si>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</si>
  <si>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</si>
  <si>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</si>
  <si>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</si>
  <si>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</si>
  <si>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</si>
  <si>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</si>
  <si>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</si>
  <si>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</si>
  <si>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</si>
  <si>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</si>
  <si>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</si>
  <si>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</si>
  <si>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</si>
  <si>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</si>
  <si>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</si>
  <si>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</si>
  <si>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</si>
  <si>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</si>
  <si>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</si>
  <si>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</si>
  <si>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</si>
  <si>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</si>
  <si>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</si>
  <si>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</si>
  <si>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</si>
  <si>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</si>
  <si>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</si>
  <si>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</si>
  <si>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</si>
  <si>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</si>
  <si>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</si>
  <si>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</si>
  <si>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</si>
  <si>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</si>
  <si>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</si>
  <si>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</si>
  <si>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</si>
  <si>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</si>
  <si>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</si>
  <si>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</si>
  <si>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</si>
  <si>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</si>
  <si>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</si>
  <si>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</si>
  <si>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</si>
  <si>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</si>
  <si>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</si>
  <si>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</si>
  <si>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</si>
  <si>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</si>
  <si>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</si>
  <si>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</si>
  <si>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</si>
  <si>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</si>
  <si>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</si>
  <si>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</si>
  <si>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</si>
  <si>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</si>
  <si>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</si>
  <si>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</si>
  <si>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</si>
  <si>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</si>
  <si>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</si>
  <si>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</si>
  <si>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</si>
  <si>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</si>
  <si>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</si>
  <si>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</si>
  <si>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</si>
  <si>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</si>
  <si>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</si>
  <si>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</si>
  <si>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</si>
  <si>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</si>
  <si>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</si>
  <si>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</si>
  <si>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</si>
  <si>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</si>
  <si>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</si>
  <si>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</si>
  <si>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</si>
  <si>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</si>
  <si>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</si>
  <si>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</si>
  <si>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</si>
  <si>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</si>
  <si>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</si>
  <si>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</si>
  <si>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</si>
  <si>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</si>
  <si>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</si>
  <si>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</si>
  <si>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</si>
  <si>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</si>
  <si>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</si>
  <si>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</si>
  <si>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</si>
  <si>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</si>
  <si>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</si>
  <si>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</si>
  <si>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</si>
  <si>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</si>
  <si>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</si>
  <si>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</si>
  <si>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</si>
  <si>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</si>
  <si>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</si>
  <si>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</si>
  <si>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</si>
  <si>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</si>
  <si>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</si>
  <si>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</si>
  <si>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</si>
  <si>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</si>
  <si>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</si>
  <si>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</si>
  <si>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</si>
  <si>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</si>
  <si>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</si>
  <si>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</si>
  <si>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</si>
  <si>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</si>
  <si>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</si>
  <si>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</si>
  <si>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</si>
  <si>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</si>
  <si>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</si>
  <si>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</si>
  <si>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</si>
  <si>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</si>
  <si>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</si>
  <si>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</si>
  <si>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</si>
  <si>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</si>
  <si>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</si>
  <si>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</si>
  <si>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</si>
  <si>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</si>
  <si>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</si>
  <si>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</si>
  <si>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</si>
  <si>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</si>
  <si>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</si>
  <si>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</si>
  <si>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</si>
  <si>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</si>
  <si>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</si>
  <si>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</si>
  <si>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</si>
  <si>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</si>
  <si>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</si>
  <si>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</si>
  <si>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</si>
  <si>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</si>
  <si>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</si>
  <si>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</si>
  <si>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</si>
  <si>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</si>
  <si>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</si>
  <si>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</si>
  <si>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</si>
  <si>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</si>
  <si>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</si>
  <si>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</si>
  <si>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</si>
  <si>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</si>
  <si>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</si>
  <si>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</si>
  <si>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</si>
  <si>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</si>
  <si>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</si>
  <si>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</si>
  <si>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</si>
  <si>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</si>
  <si>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</si>
  <si>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</si>
  <si>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</si>
  <si>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</si>
  <si>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</si>
  <si>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</si>
  <si>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</si>
  <si>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</si>
  <si>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</si>
  <si>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</si>
  <si>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</si>
  <si>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</si>
  <si>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</si>
  <si>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</si>
  <si>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</si>
  <si>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</si>
  <si>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</si>
  <si>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</si>
  <si>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</si>
  <si>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</si>
  <si>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</si>
  <si>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</si>
  <si>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</si>
  <si>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</si>
  <si>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</si>
  <si>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</si>
  <si>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</si>
  <si>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</si>
  <si>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</si>
  <si>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</si>
  <si>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</si>
  <si>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</si>
  <si>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</si>
  <si>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</si>
  <si>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</si>
  <si>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</si>
  <si>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</si>
  <si>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</si>
  <si>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</si>
  <si>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</si>
  <si>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</si>
  <si>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</si>
  <si>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</si>
  <si>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</si>
  <si>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</si>
  <si>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</si>
  <si>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</si>
  <si>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</si>
  <si>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</si>
  <si>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</si>
  <si>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</si>
  <si>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</si>
  <si>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</si>
  <si>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</si>
  <si>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</si>
  <si>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</si>
  <si>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</si>
  <si>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</si>
  <si>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</si>
  <si>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</si>
  <si>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</si>
  <si>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</si>
  <si>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</si>
  <si>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</si>
  <si>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</si>
  <si>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</si>
  <si>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</si>
  <si>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</si>
  <si>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</si>
  <si>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</si>
  <si>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</si>
  <si>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</si>
  <si>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</si>
  <si>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</si>
  <si>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</si>
  <si>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</si>
  <si>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</si>
  <si>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</si>
  <si>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</si>
  <si>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</si>
  <si>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</si>
  <si>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</si>
  <si>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</si>
  <si>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</si>
  <si>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</si>
  <si>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</si>
  <si>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</si>
  <si>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</si>
  <si>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</si>
  <si>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</si>
  <si>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</si>
  <si>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</si>
  <si>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</si>
  <si>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</si>
  <si>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</si>
  <si>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</si>
  <si>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</si>
  <si>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</si>
  <si>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</si>
  <si>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</si>
  <si>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</si>
  <si>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</si>
  <si>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</si>
  <si>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</si>
  <si>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</si>
  <si>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</si>
  <si>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</si>
  <si>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</si>
  <si>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</si>
  <si>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</si>
  <si>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</si>
  <si>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</si>
  <si>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</si>
  <si>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</si>
  <si>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</si>
  <si>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</si>
  <si>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</si>
  <si>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</si>
  <si>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</si>
  <si>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</si>
  <si>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</si>
  <si>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</si>
  <si>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</si>
  <si>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</si>
  <si>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</si>
  <si>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</si>
  <si>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</si>
  <si>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</si>
  <si>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</si>
  <si>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</si>
  <si>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</si>
  <si>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</si>
  <si>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</si>
  <si>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</si>
  <si>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</si>
  <si>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</si>
  <si>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</si>
  <si>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</si>
  <si>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</si>
  <si>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</si>
  <si>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</si>
  <si>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</si>
  <si>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</si>
  <si>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</si>
  <si>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</si>
  <si>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</si>
  <si>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</si>
  <si>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</si>
  <si>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</si>
  <si>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</si>
  <si>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</si>
  <si>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</si>
  <si>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</si>
  <si>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</si>
  <si>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</si>
  <si>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</si>
  <si>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</si>
  <si>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</si>
  <si>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</si>
  <si>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</si>
  <si>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</si>
  <si>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</si>
  <si>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</si>
  <si>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</si>
  <si>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</si>
  <si>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</si>
  <si>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</si>
  <si>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</si>
  <si>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</si>
  <si>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</si>
  <si>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</si>
  <si>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</si>
  <si>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</si>
  <si>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</si>
  <si>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</si>
  <si>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</si>
  <si>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</si>
  <si>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</si>
  <si>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</si>
  <si>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</si>
  <si>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</si>
  <si>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</si>
  <si>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</si>
  <si>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</si>
  <si>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</si>
  <si>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</si>
  <si>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</si>
  <si>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</si>
  <si>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</si>
  <si>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</si>
  <si>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</si>
  <si>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</si>
  <si>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</si>
  <si>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</si>
  <si>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</si>
  <si>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</si>
  <si>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</si>
  <si>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</si>
  <si>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</si>
  <si>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</si>
  <si>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</si>
  <si>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</si>
  <si>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</si>
  <si>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</si>
  <si>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</si>
  <si>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</si>
  <si>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</si>
  <si>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</si>
  <si>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</si>
  <si>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</si>
  <si>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</si>
  <si>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</si>
  <si>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</si>
  <si>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</si>
  <si>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</si>
  <si>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</si>
  <si>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</si>
  <si>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</si>
  <si>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</si>
  <si>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</si>
  <si>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</si>
  <si>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</si>
  <si>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</si>
  <si>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</si>
  <si>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</si>
  <si>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</si>
  <si>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</si>
  <si>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</si>
  <si>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</si>
  <si>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</si>
  <si>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</si>
  <si>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</si>
  <si>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</si>
  <si>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</si>
  <si>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</si>
  <si>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</si>
  <si>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</si>
  <si>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</si>
  <si>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</si>
  <si>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</si>
  <si>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</si>
  <si>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</si>
  <si>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</si>
  <si>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</si>
  <si>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</si>
  <si>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</si>
  <si>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</si>
  <si>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</si>
  <si>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</si>
  <si>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</si>
  <si>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</si>
  <si>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</si>
  <si>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</si>
  <si>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</si>
  <si>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</si>
  <si>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</si>
  <si>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</si>
  <si>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</si>
  <si>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</si>
  <si>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</si>
  <si>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</si>
  <si>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</si>
  <si>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</si>
  <si>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</si>
  <si>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</si>
  <si>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</si>
  <si>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</si>
  <si>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</si>
  <si>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</si>
  <si>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</si>
  <si>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</si>
  <si>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</si>
  <si>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</si>
  <si>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</si>
  <si>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</si>
  <si>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</si>
  <si>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</si>
  <si>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</si>
  <si>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</si>
  <si>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</si>
  <si>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</si>
  <si>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</si>
  <si>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</si>
  <si>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</si>
  <si>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</si>
  <si>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</si>
  <si>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</si>
  <si>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</si>
  <si>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</si>
  <si>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</si>
  <si>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</si>
  <si>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</si>
  <si>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</si>
  <si>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</si>
  <si>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</si>
  <si>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</si>
  <si>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</si>
  <si>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</si>
  <si>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</si>
  <si>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</si>
  <si>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</si>
  <si>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</si>
  <si>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</si>
  <si>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</si>
  <si>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</si>
  <si>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</si>
  <si>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</si>
  <si>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</si>
  <si>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</si>
  <si>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</si>
  <si>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</si>
  <si>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</si>
  <si>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</si>
  <si>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</si>
  <si>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</si>
  <si>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</si>
  <si>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</si>
  <si>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</si>
  <si>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</si>
  <si>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</si>
  <si>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</si>
  <si>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</si>
  <si>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</si>
  <si>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</si>
  <si>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</si>
  <si>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</si>
  <si>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</si>
  <si>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</si>
  <si>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</si>
  <si>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</si>
  <si>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</si>
  <si>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</si>
  <si>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</si>
  <si>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</si>
  <si>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</si>
  <si>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</si>
  <si>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</si>
  <si>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</si>
  <si>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</si>
  <si>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</si>
  <si>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</si>
  <si>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</si>
  <si>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</si>
  <si>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</si>
  <si>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</si>
  <si>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</si>
  <si>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</si>
  <si>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</si>
  <si>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</si>
  <si>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</si>
  <si>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</si>
  <si>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</si>
  <si>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</si>
  <si>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</si>
  <si>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</si>
  <si>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</si>
  <si>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</si>
  <si>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</si>
  <si>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</si>
  <si>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</si>
  <si>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</si>
  <si>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</si>
  <si>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</si>
  <si>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</si>
  <si>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</si>
  <si>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</si>
  <si>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</si>
  <si>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</si>
  <si>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</si>
  <si>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</si>
  <si>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</si>
  <si>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</si>
  <si>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</si>
  <si>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</si>
  <si>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</si>
  <si>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</si>
  <si>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</si>
  <si>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</si>
  <si>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</si>
  <si>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</si>
  <si>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</si>
  <si>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</si>
  <si>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</si>
  <si>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</si>
  <si>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</si>
  <si>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</si>
  <si>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</si>
  <si>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</si>
  <si>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</si>
  <si>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</si>
  <si>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</si>
  <si>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</si>
  <si>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</si>
  <si>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</si>
  <si>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</si>
  <si>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</si>
  <si>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</si>
  <si>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</si>
  <si>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</si>
  <si>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</si>
  <si>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</si>
  <si>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</si>
  <si>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</si>
  <si>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</si>
  <si>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</si>
  <si>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</si>
  <si>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</si>
  <si>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</si>
  <si>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</si>
  <si>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</si>
  <si>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</si>
  <si>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</si>
  <si>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</si>
  <si>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</si>
  <si>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</si>
  <si>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</si>
  <si>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</si>
  <si>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</si>
  <si>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</si>
  <si>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</si>
  <si>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</si>
  <si>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</si>
  <si>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</si>
  <si>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</si>
  <si>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</si>
  <si>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</si>
  <si>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</si>
  <si>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</si>
  <si>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</si>
  <si>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</si>
  <si>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</si>
  <si>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</si>
  <si>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</si>
  <si>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</si>
  <si>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</si>
  <si>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</si>
  <si>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</si>
  <si>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</si>
  <si>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</si>
  <si>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</si>
  <si>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</si>
  <si>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</si>
  <si>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</si>
  <si>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</si>
  <si>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</si>
  <si>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</si>
  <si>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</si>
  <si>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</si>
  <si>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</si>
  <si>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</si>
  <si>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</si>
  <si>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</si>
  <si>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</si>
  <si>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</si>
  <si>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</si>
  <si>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</si>
  <si>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</si>
  <si>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</si>
  <si>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</si>
  <si>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</si>
  <si>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</si>
  <si>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</si>
  <si>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</si>
  <si>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</si>
  <si>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</si>
  <si>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</si>
  <si>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</si>
  <si>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</si>
  <si>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</si>
  <si>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</si>
  <si>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</si>
  <si>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</si>
  <si>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</si>
  <si>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</si>
  <si>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</si>
  <si>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</si>
  <si>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</si>
  <si>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</si>
  <si>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</si>
  <si>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</si>
  <si>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</si>
  <si>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</si>
  <si>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</si>
  <si>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</si>
  <si>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</si>
  <si>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</si>
  <si>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</si>
  <si>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</si>
  <si>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</si>
  <si>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</si>
  <si>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</si>
  <si>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</si>
  <si>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</si>
  <si>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</si>
  <si>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</si>
  <si>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</si>
  <si>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</si>
  <si>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</si>
  <si>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</si>
  <si>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</si>
  <si>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</si>
  <si>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</si>
  <si>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</si>
  <si>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</si>
  <si>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</si>
  <si>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</si>
  <si>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</si>
  <si>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</si>
  <si>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</si>
  <si>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</si>
  <si>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</si>
  <si>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</si>
  <si>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</si>
  <si>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</si>
  <si>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</si>
  <si>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</si>
  <si>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</si>
  <si>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</si>
  <si>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</si>
  <si>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</si>
  <si>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</si>
  <si>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</si>
  <si>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</si>
  <si>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</si>
  <si>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</si>
  <si>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</si>
  <si>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</si>
  <si>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</si>
  <si>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</si>
  <si>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</si>
  <si>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</si>
  <si>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</si>
  <si>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</si>
  <si>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</si>
  <si>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</si>
  <si>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</si>
  <si>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</si>
  <si>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</si>
  <si>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</si>
  <si>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</si>
  <si>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</si>
  <si>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</si>
  <si>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</si>
  <si>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</si>
  <si>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</si>
  <si>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</si>
  <si>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</si>
  <si>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</si>
  <si>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</si>
  <si>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</si>
  <si>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</si>
  <si>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</si>
  <si>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</si>
  <si>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</si>
  <si>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</si>
  <si>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</si>
  <si>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</si>
  <si>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</si>
  <si>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</si>
  <si>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</si>
  <si>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</si>
  <si>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</si>
  <si>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</si>
  <si>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</si>
  <si>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</si>
  <si>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</si>
  <si>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</si>
  <si>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</si>
  <si>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</si>
  <si>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</si>
  <si>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</si>
  <si>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</si>
  <si>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</si>
  <si>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</si>
  <si>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</si>
  <si>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</si>
  <si>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</si>
  <si>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</si>
  <si>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</si>
  <si>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</si>
  <si>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</si>
  <si>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</si>
  <si>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</si>
  <si>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</si>
  <si>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</si>
  <si>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</si>
  <si>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</si>
  <si>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</si>
  <si>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</si>
  <si>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</si>
  <si>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</si>
  <si>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</si>
  <si>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</si>
  <si>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</si>
  <si>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</si>
  <si>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</si>
  <si>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</si>
  <si>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</si>
  <si>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</si>
  <si>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</si>
  <si>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</si>
  <si>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</si>
  <si>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</si>
  <si>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</si>
  <si>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</si>
  <si>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</si>
  <si>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</si>
  <si>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</si>
  <si>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</si>
  <si>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</si>
  <si>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</si>
  <si>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</si>
  <si>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</si>
  <si>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</si>
  <si>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</si>
  <si>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</si>
  <si>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</si>
  <si>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</si>
  <si>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</si>
  <si>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</si>
  <si>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</si>
  <si>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</si>
  <si>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</si>
  <si>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</si>
  <si>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</si>
  <si>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</si>
  <si>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</si>
  <si>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</si>
  <si>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</si>
  <si>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</si>
  <si>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</si>
  <si>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</si>
  <si>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</si>
  <si>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</si>
  <si>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</si>
  <si>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</si>
  <si>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</si>
  <si>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</si>
  <si>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</si>
  <si>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</si>
  <si>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</si>
  <si>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</si>
  <si>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</si>
  <si>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</si>
  <si>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</si>
  <si>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</si>
  <si>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</si>
  <si>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</si>
  <si>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</si>
  <si>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</si>
  <si>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</si>
  <si>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</si>
  <si>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</si>
  <si>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</si>
  <si>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</si>
  <si>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</si>
  <si>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</si>
  <si>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</si>
  <si>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</si>
  <si>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</si>
  <si>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</si>
  <si>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</si>
  <si>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</si>
  <si>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</si>
  <si>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</si>
  <si>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</si>
  <si>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</si>
  <si>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</si>
  <si>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</si>
  <si>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</si>
  <si>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</si>
  <si>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</si>
  <si>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</si>
  <si>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</si>
  <si>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</si>
  <si>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</si>
  <si>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</si>
  <si>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</si>
  <si>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</si>
  <si>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</si>
  <si>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</si>
  <si>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</si>
  <si>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</si>
  <si>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</si>
  <si>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</si>
  <si>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</si>
  <si>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</si>
  <si>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</si>
  <si>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</si>
  <si>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</si>
  <si>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</si>
  <si>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</si>
  <si>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</si>
  <si>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</si>
  <si>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</si>
  <si>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</si>
  <si>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</si>
  <si>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</si>
  <si>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</si>
  <si>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</si>
  <si>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</si>
  <si>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</si>
  <si>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</si>
  <si>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</si>
  <si>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</si>
  <si>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</si>
  <si>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</si>
  <si>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</si>
  <si>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</si>
  <si>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</si>
  <si>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</si>
  <si>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</si>
  <si>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</si>
  <si>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</si>
  <si>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</si>
  <si>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</si>
  <si>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</si>
  <si>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</si>
  <si>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</si>
  <si>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</si>
  <si>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</si>
  <si>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</si>
  <si>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</si>
  <si>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</si>
  <si>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</si>
  <si>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</si>
  <si>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</si>
  <si>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</si>
  <si>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</si>
  <si>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</si>
  <si>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</si>
  <si>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</si>
  <si>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</si>
  <si>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</si>
  <si>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</si>
  <si>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</si>
  <si>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</si>
  <si>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</si>
  <si>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</si>
  <si>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</si>
  <si>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</si>
  <si>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</si>
  <si>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</si>
  <si>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</si>
  <si>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</si>
  <si>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</si>
  <si>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</si>
  <si>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</si>
  <si>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</si>
  <si>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</si>
  <si>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</si>
  <si>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</si>
  <si>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</si>
  <si>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</si>
  <si>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</si>
  <si>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</si>
  <si>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</si>
  <si>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</si>
  <si>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</si>
  <si>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</si>
  <si>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</si>
  <si>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</si>
  <si>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</si>
  <si>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</si>
  <si>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</si>
  <si>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</si>
  <si>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</si>
  <si>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</si>
  <si>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</si>
  <si>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</si>
  <si>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</si>
  <si>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</si>
  <si>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</si>
  <si>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</si>
  <si>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</si>
  <si>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</si>
  <si>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</si>
  <si>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</si>
  <si>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</si>
  <si>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</si>
  <si>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</si>
  <si>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</si>
  <si>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</si>
  <si>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</si>
  <si>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</si>
  <si>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</si>
  <si>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</si>
  <si>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</si>
  <si>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</si>
  <si>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</si>
  <si>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</si>
  <si>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</si>
  <si>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</si>
  <si>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</si>
  <si>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</si>
  <si>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</si>
  <si>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</si>
  <si>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</si>
  <si>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</si>
  <si>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</si>
  <si>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</si>
  <si>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</si>
  <si>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</si>
  <si>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</si>
  <si>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</si>
  <si>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</si>
  <si>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</si>
  <si>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</si>
  <si>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</si>
  <si>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</si>
  <si>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</si>
  <si>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</si>
  <si>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</si>
  <si>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</si>
  <si>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</si>
  <si>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</si>
  <si>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</si>
  <si>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</si>
  <si>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</si>
  <si>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</si>
  <si>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</si>
  <si>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</si>
  <si>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</si>
  <si>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</si>
  <si>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</si>
  <si>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</si>
  <si>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</si>
  <si>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</si>
  <si>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</si>
  <si>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</si>
  <si>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</si>
  <si>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</si>
  <si>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</si>
  <si>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</si>
  <si>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</si>
  <si>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</si>
  <si>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</si>
  <si>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</si>
  <si>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</si>
  <si>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</si>
  <si>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</si>
  <si>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</si>
  <si>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</si>
  <si>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</si>
  <si>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</si>
  <si>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</si>
  <si>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</si>
  <si>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</si>
  <si>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</si>
  <si>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</si>
  <si>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</si>
  <si>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</si>
  <si>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</si>
  <si>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</si>
  <si>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</si>
  <si>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</si>
  <si>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</si>
  <si>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</si>
  <si>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</si>
  <si>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</si>
  <si>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</si>
  <si>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</si>
  <si>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</si>
  <si>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</si>
  <si>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</si>
  <si>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</si>
  <si>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</si>
  <si>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</si>
  <si>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</si>
  <si>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</si>
  <si>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</si>
  <si>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</si>
  <si>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</si>
  <si>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</si>
  <si>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</si>
  <si>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</si>
  <si>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</si>
  <si>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</si>
  <si>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</si>
  <si>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</si>
  <si>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</si>
  <si>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</si>
  <si>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</si>
  <si>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</si>
  <si>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</si>
  <si>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</si>
  <si>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</si>
  <si>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</si>
  <si>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</si>
  <si>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</si>
  <si>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</si>
  <si>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</si>
  <si>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</si>
  <si>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</si>
  <si>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</si>
  <si>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</si>
  <si>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</si>
  <si>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</si>
  <si>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</si>
  <si>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</si>
  <si>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</si>
  <si>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</si>
  <si>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</si>
  <si>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</si>
  <si>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</si>
  <si>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</si>
  <si>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</si>
  <si>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</si>
  <si>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</si>
  <si>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</si>
  <si>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</si>
  <si>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</si>
  <si>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</si>
  <si>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</si>
  <si>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</si>
  <si>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</si>
  <si>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</si>
  <si>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</si>
  <si>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</si>
  <si>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</si>
  <si>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</si>
  <si>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</si>
  <si>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</si>
  <si>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</si>
  <si>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</si>
  <si>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</si>
  <si>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</si>
  <si>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</si>
  <si>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</si>
  <si>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</si>
  <si>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</si>
  <si>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</si>
  <si>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</si>
  <si>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</si>
  <si>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</si>
  <si>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</si>
  <si>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</si>
  <si>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</si>
  <si>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</si>
  <si>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</si>
  <si>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</si>
  <si>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</si>
  <si>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</si>
  <si>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</si>
  <si>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</si>
  <si>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</si>
  <si>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</si>
  <si>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</si>
  <si>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</si>
  <si>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</si>
  <si>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</si>
  <si>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</si>
  <si>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</si>
  <si>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</si>
  <si>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</si>
  <si>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</si>
  <si>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</si>
  <si>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</si>
  <si>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</si>
  <si>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</si>
  <si>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</si>
  <si>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</si>
  <si>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</si>
  <si>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</si>
  <si>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</si>
  <si>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</si>
  <si>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</si>
  <si>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</si>
  <si>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</si>
  <si>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</si>
  <si>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</si>
  <si>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</si>
  <si>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</si>
  <si>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</si>
  <si>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</si>
  <si>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</si>
  <si>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</si>
  <si>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</si>
  <si>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</si>
  <si>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</si>
  <si>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</si>
  <si>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</si>
  <si>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</si>
  <si>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</si>
  <si>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</si>
  <si>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</si>
  <si>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</si>
  <si>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</si>
  <si>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</si>
  <si>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</si>
  <si>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</si>
  <si>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</si>
  <si>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</si>
  <si>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</si>
  <si>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</si>
  <si>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</si>
  <si>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</si>
  <si>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</si>
  <si>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</si>
  <si>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</si>
  <si>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</si>
  <si>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</si>
  <si>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</si>
  <si>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</si>
  <si>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</si>
  <si>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</si>
  <si>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</si>
  <si>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</si>
  <si>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</si>
  <si>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</si>
  <si>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</si>
  <si>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</si>
  <si>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</si>
  <si>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</si>
  <si>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</si>
  <si>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</si>
  <si>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</si>
  <si>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</si>
  <si>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</si>
  <si>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</si>
  <si>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</si>
  <si>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</si>
  <si>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</si>
  <si>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</si>
  <si>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</si>
  <si>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</si>
  <si>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</si>
  <si>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</si>
  <si>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</si>
  <si>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</si>
  <si>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</si>
  <si>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</si>
  <si>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</si>
  <si>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</si>
  <si>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</si>
  <si>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</si>
  <si>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</si>
  <si>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</si>
  <si>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</si>
  <si>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</si>
  <si>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</si>
  <si>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</si>
  <si>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</si>
  <si>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</si>
  <si>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</si>
  <si>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</si>
  <si>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</si>
  <si>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</si>
  <si>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</si>
  <si>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</si>
  <si>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</si>
  <si>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</si>
  <si>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</si>
  <si>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</si>
  <si>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</si>
  <si>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</si>
  <si>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</si>
  <si>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</si>
  <si>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</si>
  <si>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</si>
  <si>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</si>
  <si>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</si>
  <si>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</si>
  <si>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</si>
  <si>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</si>
  <si>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</si>
  <si>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</si>
  <si>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</si>
  <si>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</si>
  <si>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</si>
  <si>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</si>
  <si>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</si>
  <si>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</si>
  <si>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</si>
  <si>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</si>
  <si>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</si>
  <si>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</si>
  <si>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</si>
  <si>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</si>
  <si>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</si>
  <si>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</si>
  <si>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</si>
  <si>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</si>
  <si>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</si>
  <si>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</si>
  <si>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</si>
  <si>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</si>
  <si>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</si>
  <si>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</si>
  <si>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</si>
  <si>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</si>
  <si>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</si>
  <si>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</si>
  <si>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</si>
  <si>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</si>
  <si>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</si>
  <si>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</si>
  <si>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</si>
  <si>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</si>
  <si>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</si>
  <si>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</si>
  <si>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</si>
  <si>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</si>
  <si>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</si>
  <si>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</si>
  <si>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</si>
  <si>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</si>
  <si>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</si>
  <si>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</si>
  <si>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</si>
  <si>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</si>
  <si>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</si>
  <si>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</si>
  <si>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</si>
  <si>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</si>
  <si>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</si>
  <si>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</si>
  <si>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</si>
  <si>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</si>
  <si>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</si>
  <si>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</si>
  <si>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</si>
  <si>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</si>
  <si>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</si>
  <si>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</si>
  <si>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</si>
  <si>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</si>
  <si>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</si>
  <si>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</si>
  <si>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</si>
  <si>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</si>
  <si>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</si>
  <si>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</si>
  <si>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</si>
  <si>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</si>
  <si>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</si>
  <si>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</si>
  <si>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</si>
  <si>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</si>
  <si>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</si>
  <si>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</si>
  <si>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</si>
  <si>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</si>
  <si>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</si>
  <si>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</si>
  <si>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</si>
  <si>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</si>
  <si>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</si>
  <si>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</si>
  <si>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</si>
  <si>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</si>
  <si>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</si>
  <si>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</si>
  <si>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</si>
  <si>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</si>
  <si>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</si>
  <si>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</si>
  <si>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</si>
  <si>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</si>
  <si>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</si>
  <si>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</si>
  <si>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</si>
  <si>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</si>
  <si>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</si>
  <si>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</si>
  <si>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</si>
  <si>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</si>
  <si>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</si>
  <si>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</si>
  <si>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</si>
  <si>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</si>
  <si>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</si>
  <si>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</si>
  <si>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</si>
  <si>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</si>
  <si>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</si>
  <si>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</si>
  <si>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</si>
  <si>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</si>
  <si>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</si>
  <si>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</si>
  <si>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</si>
  <si>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</si>
  <si>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</si>
  <si>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</si>
  <si>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</si>
  <si>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</si>
  <si>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</si>
  <si>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</si>
  <si>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</si>
  <si>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</si>
  <si>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</si>
  <si>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</si>
  <si>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</si>
  <si>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</si>
  <si>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</si>
  <si>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</si>
  <si>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</si>
  <si>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</si>
  <si>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</si>
  <si>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</si>
  <si>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</si>
  <si>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</si>
  <si>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</si>
  <si>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</si>
  <si>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</si>
  <si>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</si>
  <si>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</si>
  <si>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</si>
  <si>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</si>
  <si>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</si>
  <si>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</si>
  <si>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</si>
  <si>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</si>
  <si>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</si>
  <si>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</si>
  <si>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</si>
  <si>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</si>
  <si>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</si>
  <si>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</si>
  <si>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</si>
  <si>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</si>
  <si>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</si>
  <si>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</si>
  <si>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</si>
  <si>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</si>
  <si>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</si>
  <si>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</si>
  <si>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</si>
  <si>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</si>
  <si>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</si>
  <si>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</si>
  <si>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</si>
  <si>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</si>
  <si>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</si>
  <si>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</si>
  <si>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</si>
  <si>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</si>
  <si>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</si>
  <si>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</si>
  <si>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</si>
  <si>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</si>
  <si>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</si>
  <si>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</si>
  <si>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</si>
  <si>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</si>
  <si>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</si>
  <si>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</si>
  <si>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</si>
  <si>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</si>
  <si>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</si>
  <si>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</si>
  <si>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</si>
  <si>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</si>
  <si>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</si>
  <si>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</si>
  <si>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</si>
  <si>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</si>
  <si>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</si>
  <si>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</si>
  <si>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</si>
  <si>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</si>
  <si>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</si>
  <si>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</si>
  <si>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</si>
  <si>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</si>
  <si>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</si>
  <si>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</si>
  <si>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</si>
  <si>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</si>
  <si>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</si>
  <si>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</si>
  <si>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</si>
  <si>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</si>
  <si>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</si>
  <si>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</si>
  <si>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</si>
  <si>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</si>
  <si>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</si>
  <si>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</si>
  <si>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</si>
  <si>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</si>
  <si>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</si>
  <si>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</si>
  <si>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</si>
  <si>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</si>
  <si>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</si>
  <si>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</si>
  <si>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</si>
  <si>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</si>
  <si>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</si>
  <si>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</si>
  <si>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</si>
  <si>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</si>
  <si>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</si>
  <si>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</si>
  <si>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</si>
  <si>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</si>
  <si>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</si>
  <si>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</si>
  <si>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</si>
  <si>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</si>
  <si>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</si>
  <si>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</si>
  <si>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</si>
  <si>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</si>
  <si>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</si>
  <si>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</si>
  <si>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</si>
  <si>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</si>
  <si>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</si>
  <si>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</si>
  <si>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</si>
  <si>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</si>
  <si>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</si>
  <si>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</si>
  <si>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</si>
  <si>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</si>
  <si>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</si>
  <si>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</si>
  <si>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</si>
  <si>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</si>
  <si>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</si>
  <si>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</si>
  <si>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</si>
  <si>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</si>
  <si>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</si>
  <si>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</si>
  <si>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</si>
  <si>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</si>
  <si>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</si>
  <si>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</si>
  <si>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</si>
  <si>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</si>
  <si>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</si>
  <si>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</si>
  <si>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</si>
  <si>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</si>
  <si>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</si>
  <si>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</si>
  <si>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</si>
  <si>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</si>
  <si>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</si>
  <si>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</si>
  <si>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</si>
  <si>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</si>
  <si>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</si>
  <si>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</si>
  <si>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</si>
  <si>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</si>
  <si>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</si>
  <si>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</si>
  <si>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</si>
  <si>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</si>
  <si>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</si>
  <si>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</si>
  <si>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</si>
  <si>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</si>
  <si>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</si>
  <si>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</si>
  <si>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</si>
  <si>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</si>
  <si>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</si>
  <si>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</si>
  <si>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</si>
  <si>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</si>
  <si>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</si>
  <si>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</si>
  <si>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</si>
  <si>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</si>
  <si>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</si>
  <si>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</si>
  <si>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</si>
  <si>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</si>
  <si>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</si>
  <si>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</si>
  <si>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</si>
  <si>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</si>
  <si>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</si>
  <si>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</si>
  <si>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</si>
  <si>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</si>
  <si>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</si>
  <si>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</si>
  <si>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</si>
  <si>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</si>
  <si>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</si>
  <si>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</si>
  <si>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</si>
  <si>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</si>
  <si>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</si>
  <si>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</si>
  <si>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</si>
  <si>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</si>
  <si>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</si>
  <si>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</si>
  <si>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</si>
  <si>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</si>
  <si>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</si>
  <si>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</si>
  <si>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</si>
  <si>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</si>
  <si>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</si>
  <si>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</si>
  <si>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</si>
  <si>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</si>
  <si>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</si>
  <si>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</si>
  <si>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</si>
  <si>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</si>
  <si>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</si>
  <si>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</si>
  <si>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</si>
  <si>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</si>
  <si>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</si>
  <si>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</si>
  <si>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</si>
  <si>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</si>
  <si>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</si>
  <si>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</si>
  <si>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</si>
  <si>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</si>
  <si>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</si>
  <si>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</si>
  <si>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</si>
  <si>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</si>
  <si>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</si>
  <si>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</si>
  <si>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</si>
  <si>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</si>
  <si>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</si>
  <si>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</si>
  <si>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</si>
  <si>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</si>
  <si>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</si>
  <si>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</si>
  <si>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</si>
  <si>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</si>
  <si>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</si>
  <si>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</si>
  <si>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</si>
  <si>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</si>
  <si>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</si>
  <si>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</si>
  <si>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</si>
  <si>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</si>
  <si>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</si>
  <si>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</si>
  <si>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</si>
  <si>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</si>
  <si>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</si>
  <si>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</si>
  <si>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</si>
  <si>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</si>
  <si>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</si>
  <si>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</si>
  <si>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</si>
  <si>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</si>
  <si>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</si>
  <si>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</si>
  <si>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</si>
  <si>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</si>
  <si>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</si>
  <si>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</si>
  <si>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</si>
  <si>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</si>
  <si>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</si>
  <si>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</si>
  <si>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</si>
  <si>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</si>
  <si>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</si>
  <si>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</si>
  <si>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</si>
  <si>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</si>
  <si>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</si>
  <si>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</si>
  <si>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</si>
  <si>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</si>
  <si>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</si>
  <si>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</si>
  <si>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</si>
  <si>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</si>
  <si>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</si>
  <si>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</si>
  <si>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</si>
  <si>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</si>
  <si>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</si>
  <si>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</si>
  <si>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</si>
  <si>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</si>
  <si>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</si>
  <si>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</si>
  <si>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</si>
  <si>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</si>
  <si>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</si>
  <si>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</si>
  <si>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</si>
  <si>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</si>
  <si>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</si>
  <si>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</si>
  <si>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</si>
  <si>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</si>
  <si>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</si>
  <si>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</si>
  <si>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</si>
  <si>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</si>
  <si>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</si>
  <si>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</si>
  <si>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</si>
  <si>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</si>
  <si>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</si>
  <si>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</si>
  <si>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</si>
  <si>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</si>
  <si>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</si>
  <si>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</si>
  <si>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</si>
  <si>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</si>
  <si>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</si>
  <si>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</si>
  <si>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</si>
  <si>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</si>
  <si>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</si>
  <si>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</si>
  <si>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</si>
  <si>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</si>
  <si>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</si>
  <si>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</si>
  <si>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</si>
  <si>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</si>
  <si>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</si>
  <si>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</si>
  <si>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</si>
  <si>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</si>
  <si>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</si>
  <si>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</si>
  <si>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</si>
  <si>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</si>
  <si>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</si>
  <si>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</si>
  <si>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</si>
  <si>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</si>
  <si>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</si>
  <si>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</si>
  <si>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</si>
  <si>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</si>
  <si>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</si>
  <si>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</si>
  <si>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</si>
  <si>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</si>
  <si>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</si>
  <si>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</si>
  <si>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</si>
  <si>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</si>
  <si>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</si>
  <si>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</si>
  <si>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</si>
  <si>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</si>
  <si>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</si>
  <si>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</si>
  <si>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</si>
  <si>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</si>
  <si>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</si>
  <si>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</si>
  <si>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</si>
  <si>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</si>
  <si>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</si>
  <si>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</si>
  <si>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</si>
  <si>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</si>
  <si>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</si>
  <si>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</si>
  <si>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</si>
  <si>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</si>
  <si>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</si>
  <si>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</si>
  <si>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</si>
  <si>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</si>
  <si>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</si>
  <si>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</si>
  <si>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</si>
  <si>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</si>
  <si>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</si>
  <si>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</si>
  <si>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</si>
  <si>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</si>
  <si>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</si>
  <si>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</si>
  <si>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</si>
  <si>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</si>
  <si>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</si>
  <si>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</si>
  <si>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</si>
  <si>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</si>
  <si>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</si>
  <si>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</si>
  <si>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</si>
  <si>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</si>
  <si>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</si>
  <si>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</si>
  <si>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</si>
  <si>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</si>
  <si>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</si>
  <si>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</si>
  <si>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</si>
  <si>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</si>
  <si>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</si>
  <si>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</si>
  <si>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</si>
  <si>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</si>
  <si>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</si>
  <si>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</si>
  <si>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</si>
  <si>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</si>
  <si>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</si>
  <si>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</si>
  <si>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</si>
  <si>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</si>
  <si>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</si>
  <si>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</si>
  <si>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</si>
  <si>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</si>
  <si>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</si>
  <si>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</si>
  <si>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</si>
  <si>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</si>
  <si>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</si>
  <si>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</si>
  <si>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</si>
  <si>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</si>
  <si>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</si>
  <si>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</si>
  <si>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</si>
  <si>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</si>
  <si>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</si>
  <si>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</si>
  <si>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</si>
  <si>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</si>
  <si>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</si>
  <si>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</si>
  <si>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</si>
  <si>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</si>
  <si>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</si>
  <si>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</si>
  <si>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</si>
  <si>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</si>
  <si>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</si>
  <si>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</si>
  <si>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</si>
  <si>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</si>
  <si>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</si>
  <si>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</si>
  <si>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</si>
  <si>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</si>
  <si>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</si>
  <si>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</si>
  <si>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</si>
  <si>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</si>
  <si>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</si>
  <si>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</si>
  <si>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</si>
  <si>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</si>
  <si>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</si>
  <si>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</si>
  <si>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</si>
  <si>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</si>
  <si>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</si>
  <si>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</si>
  <si>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</si>
  <si>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</si>
  <si>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</si>
  <si>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</si>
  <si>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</si>
  <si>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</si>
  <si>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</si>
  <si>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</si>
  <si>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</si>
  <si>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</si>
  <si>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</si>
  <si>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</si>
  <si>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</si>
  <si>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</si>
  <si>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</si>
  <si>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</si>
  <si>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</si>
  <si>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</si>
  <si>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</si>
  <si>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</si>
  <si>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</si>
  <si>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</si>
  <si>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</si>
  <si>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</si>
  <si>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</si>
  <si>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</si>
  <si>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</si>
  <si>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</si>
  <si>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</si>
  <si>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</si>
  <si>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</si>
  <si>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</si>
  <si>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</si>
  <si>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</si>
  <si>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</si>
  <si>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</si>
  <si>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</si>
  <si>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</si>
  <si>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</si>
  <si>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</si>
  <si>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</si>
  <si>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</si>
  <si>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</si>
  <si>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</si>
  <si>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</si>
  <si>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</si>
  <si>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</si>
  <si>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</si>
  <si>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</si>
  <si>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</si>
  <si>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</si>
  <si>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</si>
  <si>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</si>
  <si>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</si>
  <si>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</si>
  <si>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</si>
  <si>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</si>
  <si>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</si>
  <si>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</si>
  <si>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</si>
  <si>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</si>
  <si>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</si>
  <si>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</si>
  <si>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</si>
  <si>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</si>
  <si>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</si>
  <si>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</si>
  <si>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</si>
  <si>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</si>
  <si>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</si>
  <si>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</si>
  <si>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</si>
  <si>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</si>
  <si>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</si>
  <si>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</si>
  <si>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</si>
  <si>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</si>
  <si>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</si>
  <si>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</si>
  <si>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</si>
  <si>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</si>
  <si>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</si>
  <si>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</si>
  <si>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</si>
  <si>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</si>
  <si>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</si>
  <si>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</si>
  <si>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</si>
  <si>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</si>
  <si>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</si>
  <si>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</si>
  <si>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</si>
  <si>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</si>
  <si>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</si>
  <si>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</si>
  <si>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</si>
  <si>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</si>
  <si>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</si>
  <si>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</si>
  <si>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</si>
  <si>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</si>
  <si>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</si>
  <si>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</si>
  <si>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</si>
  <si>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</si>
  <si>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</si>
  <si>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</si>
  <si>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</si>
  <si>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</si>
  <si>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</si>
  <si>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</si>
  <si>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</si>
  <si>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</si>
  <si>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</si>
  <si>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</si>
  <si>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</si>
  <si>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</si>
  <si>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</si>
  <si>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</si>
  <si>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</si>
  <si>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</si>
  <si>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</si>
  <si>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</si>
  <si>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</si>
  <si>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</si>
  <si>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</si>
  <si>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</si>
  <si>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</si>
  <si>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</si>
  <si>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</si>
  <si>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</si>
  <si>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</si>
  <si>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</si>
  <si>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</si>
  <si>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</si>
  <si>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</si>
  <si>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</si>
  <si>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</si>
  <si>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</si>
  <si>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</si>
  <si>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</si>
  <si>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</si>
  <si>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</si>
  <si>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</si>
  <si>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</si>
  <si>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</si>
  <si>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</si>
  <si>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</si>
  <si>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</si>
  <si>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</si>
  <si>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</si>
  <si>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</si>
  <si>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</si>
  <si>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</si>
  <si>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</si>
  <si>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</si>
  <si>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</si>
  <si>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</si>
  <si>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</si>
  <si>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</si>
  <si>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</si>
  <si>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</si>
  <si>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</si>
  <si>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</si>
  <si>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</si>
  <si>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</si>
  <si>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</si>
  <si>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</si>
  <si>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</si>
  <si>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</si>
  <si>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</si>
  <si>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</si>
  <si>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</si>
  <si>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</si>
  <si>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</si>
  <si>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</si>
  <si>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</si>
  <si>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</si>
  <si>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</si>
  <si>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</si>
  <si>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</si>
  <si>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</si>
  <si>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</si>
  <si>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</si>
  <si>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</si>
  <si>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</si>
  <si>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</si>
  <si>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</si>
  <si>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</si>
  <si>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</si>
  <si>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</si>
  <si>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</si>
  <si>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</si>
  <si>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</si>
  <si>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</si>
  <si>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</si>
  <si>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</si>
  <si>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</si>
  <si>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</si>
  <si>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</si>
  <si>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</si>
  <si>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</si>
  <si>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</si>
  <si>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</si>
  <si>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</si>
  <si>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</si>
  <si>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</si>
  <si>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</si>
  <si>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</si>
  <si>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</si>
  <si>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</si>
  <si>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</si>
  <si>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</si>
  <si>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</si>
  <si>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</si>
  <si>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</si>
  <si>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</si>
  <si>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</si>
  <si>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</si>
  <si>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</si>
  <si>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</si>
  <si>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</si>
  <si>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</si>
  <si>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</si>
  <si>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</si>
  <si>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</si>
  <si>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</si>
  <si>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</si>
  <si>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</si>
  <si>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</si>
  <si>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</si>
  <si>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</si>
  <si>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</si>
  <si>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</si>
  <si>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</si>
  <si>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</si>
  <si>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</si>
  <si>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</si>
  <si>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</si>
  <si>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</si>
  <si>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</si>
  <si>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</si>
  <si>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</si>
  <si>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</si>
  <si>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</si>
  <si>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</si>
  <si>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</si>
  <si>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</si>
  <si>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</si>
  <si>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</si>
  <si>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</si>
  <si>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</si>
  <si>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</si>
  <si>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</si>
  <si>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</si>
  <si>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</si>
  <si>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</si>
  <si>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</si>
  <si>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</si>
  <si>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</si>
  <si>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</si>
  <si>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</si>
  <si>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</si>
  <si>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</si>
  <si>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</si>
  <si>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</si>
  <si>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</si>
  <si>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</si>
  <si>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</si>
  <si>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</si>
  <si>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</si>
  <si>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</si>
  <si>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</si>
  <si>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</si>
  <si>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</si>
  <si>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</si>
  <si>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</si>
  <si>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</si>
  <si>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</si>
  <si>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</si>
  <si>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</si>
  <si>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</si>
  <si>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</si>
  <si>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</si>
  <si>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</si>
  <si>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</si>
  <si>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</si>
  <si>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</si>
  <si>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</si>
  <si>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</si>
  <si>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</si>
  <si>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</si>
  <si>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</si>
  <si>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</si>
  <si>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</si>
  <si>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26204_令和7年度</t>
  </si>
  <si>
    <t>26204_令和8年度</t>
  </si>
  <si>
    <t>26204_令和9年度</t>
  </si>
  <si>
    <t>26204_令和10年度</t>
  </si>
  <si>
    <t>26204_令和11年度</t>
  </si>
  <si>
    <t>26204_令和12年度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</si>
</sst>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13.65178921525003</c:v>
                </c:pt>
                <c:pt idx="1">
                  <c:v>13.84194544191217</c:v>
                </c:pt>
                <c:pt idx="2">
                  <c:v>12.57665280165811</c:v>
                </c:pt>
                <c:pt idx="3">
                  <c:v>12.0622844605704</c:v>
                </c:pt>
                <c:pt idx="4">
                  <c:v>12.78031865304404</c:v>
                </c:pt>
                <c:pt idx="5">
                  <c:v>13.07677542778521</c:v>
                </c:pt>
                <c:pt idx="6">
                  <c:v>13.79643910745221</c:v>
                </c:pt>
                <c:pt idx="7">
                  <c:v>21.296450455577808</c:v>
                </c:pt>
                <c:pt idx="8">
                  <c:v>21.875981868379466</c:v>
                </c:pt>
                <c:pt idx="9">
                  <c:v>21.061533549917165</c:v>
                </c:pt>
                <c:pt idx="10">
                  <c:v>22.417246243651029</c:v>
                </c:pt>
                <c:pt idx="11">
                  <c:v>20.09223568957518</c:v>
                </c:pt>
                <c:pt idx="12">
                  <c:v>16.09932254784756</c:v>
                </c:pt>
                <c:pt idx="13">
                  <c:v>17.143229231330881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225.15730529072906</c:v>
                </c:pt>
                <c:pt idx="1">
                  <c:v>225.53012027195388</c:v>
                </c:pt>
                <c:pt idx="2">
                  <c:v>222.36329455506839</c:v>
                </c:pt>
                <c:pt idx="3">
                  <c:v>223.02343387891642</c:v>
                </c:pt>
                <c:pt idx="4">
                  <c:v>217.26003160029666</c:v>
                </c:pt>
                <c:pt idx="5">
                  <c:v>209.69269439334306</c:v>
                </c:pt>
                <c:pt idx="6">
                  <c:v>208.21149272765652</c:v>
                </c:pt>
                <c:pt idx="7">
                  <c:v>205.20370293312897</c:v>
                </c:pt>
                <c:pt idx="8">
                  <c:v>203.27866997250342</c:v>
                </c:pt>
                <c:pt idx="9">
                  <c:v>198.33303773731271</c:v>
                </c:pt>
                <c:pt idx="10">
                  <c:v>194.26375616900842</c:v>
                </c:pt>
                <c:pt idx="11">
                  <c:v>175.82011816539466</c:v>
                </c:pt>
                <c:pt idx="12">
                  <c:v>173.90589440606243</c:v>
                </c:pt>
                <c:pt idx="13">
                  <c:v>179.26119342456718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205.74825953396771</c:v>
                </c:pt>
                <c:pt idx="1">
                  <c:v>211.07256557618891</c:v>
                </c:pt>
                <c:pt idx="2">
                  <c:v>251.21580961610181</c:v>
                </c:pt>
                <c:pt idx="3">
                  <c:v>295.23797987021942</c:v>
                </c:pt>
                <c:pt idx="4">
                  <c:v>287.56931067966138</c:v>
                </c:pt>
                <c:pt idx="5">
                  <c:v>274.02955908765762</c:v>
                </c:pt>
                <c:pt idx="6">
                  <c:v>260.20913866337628</c:v>
                </c:pt>
                <c:pt idx="7">
                  <c:v>257.7219536529941</c:v>
                </c:pt>
                <c:pt idx="8">
                  <c:v>235.09430066567521</c:v>
                </c:pt>
                <c:pt idx="9">
                  <c:v>184.94514426559761</c:v>
                </c:pt>
                <c:pt idx="10">
                  <c:v>182.0100596484188</c:v>
                </c:pt>
                <c:pt idx="11">
                  <c:v>208.19609696279591</c:v>
                </c:pt>
                <c:pt idx="12">
                  <c:v>184.71211951841249</c:v>
                </c:pt>
                <c:pt idx="13">
                  <c:v>201.06597610244461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155.03426539104251</c:v>
                </c:pt>
                <c:pt idx="1">
                  <c:v>170.31047184709351</c:v>
                </c:pt>
                <c:pt idx="2">
                  <c:v>224.79285388441019</c:v>
                </c:pt>
                <c:pt idx="3">
                  <c:v>248.79799009392789</c:v>
                </c:pt>
                <c:pt idx="4">
                  <c:v>237.10690019988789</c:v>
                </c:pt>
                <c:pt idx="5">
                  <c:v>242.88650534626569</c:v>
                </c:pt>
                <c:pt idx="6">
                  <c:v>221.18020296294679</c:v>
                </c:pt>
                <c:pt idx="7">
                  <c:v>216.15916232541116</c:v>
                </c:pt>
                <c:pt idx="8">
                  <c:v>188.86981353468892</c:v>
                </c:pt>
                <c:pt idx="9">
                  <c:v>168.17416608630796</c:v>
                </c:pt>
                <c:pt idx="10">
                  <c:v>155.56953962576398</c:v>
                </c:pt>
                <c:pt idx="11">
                  <c:v>156.18252866289455</c:v>
                </c:pt>
                <c:pt idx="12">
                  <c:v>146.76860046821881</c:v>
                </c:pt>
                <c:pt idx="13">
                  <c:v>169.14179563592518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319.6107344801037</c:v>
                </c:pt>
                <c:pt idx="1">
                  <c:v>334.31160355536116</c:v>
                </c:pt>
                <c:pt idx="2">
                  <c:v>360.23009696161557</c:v>
                </c:pt>
                <c:pt idx="3">
                  <c:v>363.36770101851852</c:v>
                </c:pt>
                <c:pt idx="4">
                  <c:v>396.32985583644233</c:v>
                </c:pt>
                <c:pt idx="5">
                  <c:v>360.77313662485369</c:v>
                </c:pt>
                <c:pt idx="6">
                  <c:v>293.93083313285752</c:v>
                </c:pt>
                <c:pt idx="7">
                  <c:v>249.95586009672974</c:v>
                </c:pt>
                <c:pt idx="8">
                  <c:v>345.53679690063592</c:v>
                </c:pt>
                <c:pt idx="9">
                  <c:v>318.73917328183774</c:v>
                </c:pt>
                <c:pt idx="10">
                  <c:v>297.7776340291158</c:v>
                </c:pt>
                <c:pt idx="11">
                  <c:v>354.42870919443436</c:v>
                </c:pt>
                <c:pt idx="12">
                  <c:v>297.6762745413775</c:v>
                </c:pt>
                <c:pt idx="13">
                  <c:v>272.16202127493199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75654</c:v>
                </c:pt>
                <c:pt idx="1">
                  <c:v>75887</c:v>
                </c:pt>
                <c:pt idx="2">
                  <c:v>76048</c:v>
                </c:pt>
                <c:pt idx="3">
                  <c:v>76467</c:v>
                </c:pt>
                <c:pt idx="4">
                  <c:v>76968</c:v>
                </c:pt>
                <c:pt idx="5">
                  <c:v>76791</c:v>
                </c:pt>
                <c:pt idx="6">
                  <c:v>76916</c:v>
                </c:pt>
                <c:pt idx="7">
                  <c:v>77147</c:v>
                </c:pt>
                <c:pt idx="8">
                  <c:v>77546</c:v>
                </c:pt>
                <c:pt idx="9">
                  <c:v>77835</c:v>
                </c:pt>
                <c:pt idx="10">
                  <c:v>77536</c:v>
                </c:pt>
                <c:pt idx="11">
                  <c:v>77604</c:v>
                </c:pt>
                <c:pt idx="12">
                  <c:v>77458</c:v>
                </c:pt>
                <c:pt idx="13">
                  <c:v>77341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12966</c:v>
                </c:pt>
                <c:pt idx="1">
                  <c:v>12661</c:v>
                </c:pt>
                <c:pt idx="2">
                  <c:v>12623</c:v>
                </c:pt>
                <c:pt idx="3">
                  <c:v>12492</c:v>
                </c:pt>
                <c:pt idx="4">
                  <c:v>12322</c:v>
                </c:pt>
                <c:pt idx="5">
                  <c:v>12364</c:v>
                </c:pt>
                <c:pt idx="6">
                  <c:v>12347</c:v>
                </c:pt>
                <c:pt idx="7">
                  <c:v>12494</c:v>
                </c:pt>
                <c:pt idx="8">
                  <c:v>12582</c:v>
                </c:pt>
                <c:pt idx="9">
                  <c:v>12288</c:v>
                </c:pt>
                <c:pt idx="10">
                  <c:v>12240</c:v>
                </c:pt>
                <c:pt idx="11">
                  <c:v>12428</c:v>
                </c:pt>
                <c:pt idx="12">
                  <c:v>12464</c:v>
                </c:pt>
                <c:pt idx="13">
                  <c:v>12651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77667</c:v>
                </c:pt>
                <c:pt idx="1">
                  <c:v>78729</c:v>
                </c:pt>
                <c:pt idx="2">
                  <c:v>79316</c:v>
                </c:pt>
                <c:pt idx="3">
                  <c:v>80959</c:v>
                </c:pt>
                <c:pt idx="4">
                  <c:v>81409</c:v>
                </c:pt>
                <c:pt idx="5">
                  <c:v>81882</c:v>
                </c:pt>
                <c:pt idx="6">
                  <c:v>82215</c:v>
                </c:pt>
                <c:pt idx="7">
                  <c:v>82628</c:v>
                </c:pt>
                <c:pt idx="8">
                  <c:v>83204</c:v>
                </c:pt>
                <c:pt idx="9">
                  <c:v>83731</c:v>
                </c:pt>
                <c:pt idx="10">
                  <c:v>84182</c:v>
                </c:pt>
                <c:pt idx="11">
                  <c:v>84694</c:v>
                </c:pt>
                <c:pt idx="12">
                  <c:v>84767</c:v>
                </c:pt>
                <c:pt idx="13">
                  <c:v>85224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247</c:v>
                </c:pt>
                <c:pt idx="1">
                  <c:v>247</c:v>
                </c:pt>
                <c:pt idx="2">
                  <c:v>247</c:v>
                </c:pt>
                <c:pt idx="3">
                  <c:v>247</c:v>
                </c:pt>
                <c:pt idx="4">
                  <c:v>247</c:v>
                </c:pt>
                <c:pt idx="5">
                  <c:v>256</c:v>
                </c:pt>
                <c:pt idx="6">
                  <c:v>256</c:v>
                </c:pt>
                <c:pt idx="7">
                  <c:v>256</c:v>
                </c:pt>
                <c:pt idx="8">
                  <c:v>256</c:v>
                </c:pt>
                <c:pt idx="9">
                  <c:v>256</c:v>
                </c:pt>
                <c:pt idx="10">
                  <c:v>256</c:v>
                </c:pt>
                <c:pt idx="11">
                  <c:v>256</c:v>
                </c:pt>
                <c:pt idx="12">
                  <c:v>256</c:v>
                </c:pt>
                <c:pt idx="13">
                  <c:v>256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3199</c:v>
                </c:pt>
                <c:pt idx="1">
                  <c:v>3199</c:v>
                </c:pt>
                <c:pt idx="2">
                  <c:v>3199</c:v>
                </c:pt>
                <c:pt idx="3">
                  <c:v>3199</c:v>
                </c:pt>
                <c:pt idx="4">
                  <c:v>3199</c:v>
                </c:pt>
                <c:pt idx="5">
                  <c:v>2688</c:v>
                </c:pt>
                <c:pt idx="6">
                  <c:v>2688</c:v>
                </c:pt>
                <c:pt idx="7">
                  <c:v>2688</c:v>
                </c:pt>
                <c:pt idx="8">
                  <c:v>2688</c:v>
                </c:pt>
                <c:pt idx="9">
                  <c:v>2688</c:v>
                </c:pt>
                <c:pt idx="10">
                  <c:v>2688</c:v>
                </c:pt>
                <c:pt idx="11">
                  <c:v>2644</c:v>
                </c:pt>
                <c:pt idx="12">
                  <c:v>2644</c:v>
                </c:pt>
                <c:pt idx="13">
                  <c:v>2644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5625.5465999999997</c:v>
                </c:pt>
                <c:pt idx="1">
                  <c:v>5138.9045999999998</c:v>
                </c:pt>
                <c:pt idx="2">
                  <c:v>5281.1211999999996</c:v>
                </c:pt>
                <c:pt idx="3">
                  <c:v>4876.4296000000004</c:v>
                </c:pt>
                <c:pt idx="4">
                  <c:v>5000.1805000000004</c:v>
                </c:pt>
                <c:pt idx="5">
                  <c:v>4959.1983</c:v>
                </c:pt>
                <c:pt idx="6">
                  <c:v>4823.3896000000004</c:v>
                </c:pt>
                <c:pt idx="7">
                  <c:v>4306.2431999999999</c:v>
                </c:pt>
                <c:pt idx="8">
                  <c:v>6602.9197000000004</c:v>
                </c:pt>
                <c:pt idx="9">
                  <c:v>7105.7470999999996</c:v>
                </c:pt>
                <c:pt idx="10">
                  <c:v>6844.4589999999998</c:v>
                </c:pt>
                <c:pt idx="11">
                  <c:v>8088.0944</c:v>
                </c:pt>
                <c:pt idx="12">
                  <c:v>8337.0748000000003</c:v>
                </c:pt>
                <c:pt idx="13">
                  <c:v>7766.7663000000002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0.68400000000000005</c:v>
                </c:pt>
                <c:pt idx="7">
                  <c:v>0.22800000000000001</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14.342000000000001</c:v>
                </c:pt>
                <c:pt idx="1">
                  <c:v>12.529</c:v>
                </c:pt>
                <c:pt idx="2">
                  <c:v>8.5609999999999999</c:v>
                </c:pt>
                <c:pt idx="3">
                  <c:v>7.8840000000000003</c:v>
                </c:pt>
                <c:pt idx="4">
                  <c:v>7.03</c:v>
                </c:pt>
                <c:pt idx="5">
                  <c:v>10.545</c:v>
                </c:pt>
                <c:pt idx="6">
                  <c:v>19.198</c:v>
                </c:pt>
                <c:pt idx="7">
                  <c:v>19.824000000000002</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0.35499999999999998</c:v>
                </c:pt>
                <c:pt idx="7">
                  <c:v>0.29599999999999999</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13.766999999999999</c:v>
                </c:pt>
                <c:pt idx="1">
                  <c:v>14.087</c:v>
                </c:pt>
                <c:pt idx="2">
                  <c:v>13.404999999999999</c:v>
                </c:pt>
                <c:pt idx="3">
                  <c:v>17.481999999999999</c:v>
                </c:pt>
                <c:pt idx="4">
                  <c:v>16.734999999999999</c:v>
                </c:pt>
                <c:pt idx="5">
                  <c:v>0</c:v>
                </c:pt>
                <c:pt idx="6">
                  <c:v>16.466999999999999</c:v>
                </c:pt>
                <c:pt idx="7">
                  <c:v>11.972</c:v>
                </c:pt>
                <c:pt idx="8">
                  <c:v>11.856</c:v>
                </c:pt>
                <c:pt idx="9">
                  <c:v>13.195</c:v>
                </c:pt>
                <c:pt idx="10">
                  <c:v>11.315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199.892</c:v>
                </c:pt>
                <c:pt idx="1">
                  <c:v>201.83</c:v>
                </c:pt>
                <c:pt idx="2">
                  <c:v>254.923</c:v>
                </c:pt>
                <c:pt idx="3">
                  <c:v>251.911</c:v>
                </c:pt>
                <c:pt idx="4">
                  <c:v>227.98599999999999</c:v>
                </c:pt>
                <c:pt idx="5">
                  <c:v>220.125</c:v>
                </c:pt>
                <c:pt idx="6">
                  <c:v>223.08799999999999</c:v>
                </c:pt>
                <c:pt idx="7">
                  <c:v>212.39699999999999</c:v>
                </c:pt>
                <c:pt idx="8">
                  <c:v>185.96</c:v>
                </c:pt>
                <c:pt idx="9">
                  <c:v>190.66399999999999</c:v>
                </c:pt>
                <c:pt idx="10">
                  <c:v>195.41200000000001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35.003</c:v>
                </c:pt>
                <c:pt idx="1">
                  <c:v>42.273999999999994</c:v>
                </c:pt>
                <c:pt idx="2">
                  <c:v>44.516000000000005</c:v>
                </c:pt>
                <c:pt idx="3">
                  <c:v>50.968000000000004</c:v>
                </c:pt>
                <c:pt idx="4">
                  <c:v>45.489999999999995</c:v>
                </c:pt>
                <c:pt idx="5">
                  <c:v>22.313000000000002</c:v>
                </c:pt>
                <c:pt idx="6">
                  <c:v>38.262999999999998</c:v>
                </c:pt>
                <c:pt idx="7">
                  <c:v>33.253999999999998</c:v>
                </c:pt>
                <c:pt idx="8">
                  <c:v>29.905999999999999</c:v>
                </c:pt>
                <c:pt idx="9">
                  <c:v>30.065000000000001</c:v>
                </c:pt>
                <c:pt idx="10">
                  <c:v>27.619999999999997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192.99799999999999</c:v>
                </c:pt>
                <c:pt idx="1">
                  <c:v>186.172</c:v>
                </c:pt>
                <c:pt idx="2">
                  <c:v>232.37299999999999</c:v>
                </c:pt>
                <c:pt idx="3">
                  <c:v>226.309</c:v>
                </c:pt>
                <c:pt idx="4">
                  <c:v>206.261</c:v>
                </c:pt>
                <c:pt idx="5">
                  <c:v>208.357</c:v>
                </c:pt>
                <c:pt idx="6">
                  <c:v>221.529</c:v>
                </c:pt>
                <c:pt idx="7">
                  <c:v>211.46299999999999</c:v>
                </c:pt>
                <c:pt idx="8">
                  <c:v>167.91</c:v>
                </c:pt>
                <c:pt idx="9">
                  <c:v>173.79400000000001</c:v>
                </c:pt>
                <c:pt idx="10">
                  <c:v>179.107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224.79285388441019</c:v>
                </c:pt>
                <c:pt idx="1">
                  <c:v>248.79799009392789</c:v>
                </c:pt>
                <c:pt idx="2">
                  <c:v>237.10690019988789</c:v>
                </c:pt>
                <c:pt idx="3">
                  <c:v>242.88650534626569</c:v>
                </c:pt>
                <c:pt idx="4">
                  <c:v>221.18020296294679</c:v>
                </c:pt>
                <c:pt idx="5">
                  <c:v>216.15916232541116</c:v>
                </c:pt>
                <c:pt idx="6">
                  <c:v>188.86981353468892</c:v>
                </c:pt>
                <c:pt idx="7">
                  <c:v>168.17416608630796</c:v>
                </c:pt>
                <c:pt idx="8">
                  <c:v>155.56953962576398</c:v>
                </c:pt>
                <c:pt idx="9">
                  <c:v>156.18252866289455</c:v>
                </c:pt>
                <c:pt idx="10">
                  <c:v>146.76860046821881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360.23009696161557</c:v>
                </c:pt>
                <c:pt idx="1">
                  <c:v>363.36770101851852</c:v>
                </c:pt>
                <c:pt idx="2">
                  <c:v>396.32985583644233</c:v>
                </c:pt>
                <c:pt idx="3">
                  <c:v>360.77313662485369</c:v>
                </c:pt>
                <c:pt idx="4">
                  <c:v>293.93083313285752</c:v>
                </c:pt>
                <c:pt idx="5">
                  <c:v>249.95586009672974</c:v>
                </c:pt>
                <c:pt idx="6">
                  <c:v>345.53679690063592</c:v>
                </c:pt>
                <c:pt idx="7">
                  <c:v>318.73917328183774</c:v>
                </c:pt>
                <c:pt idx="8">
                  <c:v>297.7776340291158</c:v>
                </c:pt>
                <c:pt idx="9">
                  <c:v>354.42870919443436</c:v>
                </c:pt>
                <c:pt idx="10">
                  <c:v>297.6762745413775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0.53576311815102151</c:v>
                </c:pt>
                <c:pt idx="1">
                  <c:v>0.51235153668903555</c:v>
                </c:pt>
                <c:pt idx="2">
                  <c:v>0.58631212505952579</c:v>
                </c:pt>
                <c:pt idx="3">
                  <c:v>0.62728894428557502</c:v>
                </c:pt>
                <c:pt idx="4">
                  <c:v>0.70173311796374038</c:v>
                </c:pt>
                <c:pt idx="5">
                  <c:v>0.83357517571049744</c:v>
                </c:pt>
                <c:pt idx="6">
                  <c:v>0.64111551066934225</c:v>
                </c:pt>
                <c:pt idx="7">
                  <c:v>0.66343586771186969</c:v>
                </c:pt>
                <c:pt idx="8">
                  <c:v>0.56387713787658833</c:v>
                </c:pt>
                <c:pt idx="9">
                  <c:v>0.49034966832965887</c:v>
                </c:pt>
                <c:pt idx="10">
                  <c:v>0.60168382675423404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0.15571224527448169</c:v>
                </c:pt>
                <c:pt idx="1">
                  <c:v>0.16991294818756544</c:v>
                </c:pt>
                <c:pt idx="2">
                  <c:v>0.18774653948270484</c:v>
                </c:pt>
                <c:pt idx="3">
                  <c:v>0.20984286437543584</c:v>
                </c:pt>
                <c:pt idx="4">
                  <c:v>0.20566940164902872</c:v>
                </c:pt>
                <c:pt idx="5">
                  <c:v>0.10322486338288765</c:v>
                </c:pt>
                <c:pt idx="6">
                  <c:v>0.20258928244757543</c:v>
                </c:pt>
                <c:pt idx="7">
                  <c:v>0.19773548324261558</c:v>
                </c:pt>
                <c:pt idx="8">
                  <c:v>0.19223557562708918</c:v>
                </c:pt>
                <c:pt idx="9">
                  <c:v>0.19249912430917612</c:v>
                </c:pt>
                <c:pt idx="10">
                  <c:v>0.18818739098068063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179.107</c:v>
                </c:pt>
                <c:pt idx="2">
                  <c:v>0</c:v>
                </c:pt>
                <c:pt idx="3">
                  <c:v>0</c:v>
                </c:pt>
                <c:pt idx="4">
                  <c:v>27.619999999999997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179.107</c:v>
                </c:pt>
                <c:pt idx="4" formatCode="#,##0">
                  <c:v>27.619999999999997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3.24</c:v>
                </c:pt>
                <c:pt idx="2">
                  <c:v>0</c:v>
                </c:pt>
                <c:pt idx="3">
                  <c:v>0</c:v>
                </c:pt>
                <c:pt idx="4">
                  <c:v>0</c:v>
                </c:pt>
                <c:pt idx="5">
                  <c:v>20.46</c:v>
                </c:pt>
                <c:pt idx="6">
                  <c:v>0</c:v>
                </c:pt>
                <c:pt idx="7">
                  <c:v>126.99</c:v>
                </c:pt>
                <c:pt idx="8">
                  <c:v>0</c:v>
                </c:pt>
                <c:pt idx="9">
                  <c:v>0</c:v>
                </c:pt>
                <c:pt idx="10">
                  <c:v>0</c:v>
                </c:pt>
                <c:pt idx="11">
                  <c:v>0</c:v>
                </c:pt>
                <c:pt idx="12">
                  <c:v>0</c:v>
                </c:pt>
                <c:pt idx="13">
                  <c:v>0</c:v>
                </c:pt>
                <c:pt idx="14">
                  <c:v>0</c:v>
                </c:pt>
                <c:pt idx="15">
                  <c:v>0</c:v>
                </c:pt>
                <c:pt idx="16">
                  <c:v>0</c:v>
                </c:pt>
                <c:pt idx="17">
                  <c:v>0</c:v>
                </c:pt>
                <c:pt idx="18">
                  <c:v>0</c:v>
                </c:pt>
                <c:pt idx="19">
                  <c:v>25.588999999999999</c:v>
                </c:pt>
                <c:pt idx="20">
                  <c:v>0</c:v>
                </c:pt>
                <c:pt idx="21">
                  <c:v>0</c:v>
                </c:pt>
                <c:pt idx="22">
                  <c:v>2.8279999999999998</c:v>
                </c:pt>
                <c:pt idx="23">
                  <c:v>0</c:v>
                </c:pt>
                <c:pt idx="24">
                  <c:v>0</c:v>
                </c:pt>
                <c:pt idx="25">
                  <c:v>0</c:v>
                </c:pt>
                <c:pt idx="26">
                  <c:v>0</c:v>
                </c:pt>
                <c:pt idx="27">
                  <c:v>0</c:v>
                </c:pt>
                <c:pt idx="28">
                  <c:v>0</c:v>
                </c:pt>
                <c:pt idx="29">
                  <c:v>0</c:v>
                </c:pt>
                <c:pt idx="30">
                  <c:v>0</c:v>
                </c:pt>
                <c:pt idx="31">
                  <c:v>0</c:v>
                </c:pt>
                <c:pt idx="32">
                  <c:v>0</c:v>
                </c:pt>
                <c:pt idx="33">
                  <c:v>9.6869999999999994</c:v>
                </c:pt>
                <c:pt idx="34">
                  <c:v>6.6180000000000003</c:v>
                </c:pt>
                <c:pt idx="35">
                  <c:v>0</c:v>
                </c:pt>
                <c:pt idx="36">
                  <c:v>11.315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346.82413377721451</c:v>
                </c:pt>
                <c:pt idx="2">
                  <c:v>9.1342308793156786</c:v>
                </c:pt>
                <c:pt idx="3">
                  <c:v>20.658308827568089</c:v>
                </c:pt>
                <c:pt idx="4">
                  <c:v>175.1986344592521</c:v>
                </c:pt>
                <c:pt idx="5">
                  <c:v>219.0983080617159</c:v>
                </c:pt>
                <c:pt idx="7">
                  <c:v>230.04314722686644</c:v>
                </c:pt>
                <c:pt idx="8">
                  <c:v>11.121491266121501</c:v>
                </c:pt>
                <c:pt idx="9">
                  <c:v>0</c:v>
                </c:pt>
                <c:pt idx="10">
                  <c:v>12.254700397315521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376.61667348409827</c:v>
                </c:pt>
                <c:pt idx="4" formatCode="#,##0">
                  <c:v>175.1986344592521</c:v>
                </c:pt>
                <c:pt idx="5" formatCode="#,##0">
                  <c:v>219.0983080617159</c:v>
                </c:pt>
                <c:pt idx="6" formatCode="#,##0">
                  <c:v>241.16463849298793</c:v>
                </c:pt>
                <c:pt idx="10" formatCode="#,##0">
                  <c:v>12.254700397315521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195.41200000000001</c:v>
                </c:pt>
                <c:pt idx="2" formatCode="#,##0_);[Red]\(#,##0\)">
                  <c:v>0</c:v>
                </c:pt>
                <c:pt idx="3" formatCode="#,##0_);[Red]\(#,##0\)">
                  <c:v>11.315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195.41200000000001</c:v>
                </c:pt>
                <c:pt idx="1">
                  <c:v>11.315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宇治市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10.23</c:v>
                </c:pt>
                <c:pt idx="1">
                  <c:v>0</c:v>
                </c:pt>
                <c:pt idx="2">
                  <c:v>126.99</c:v>
                </c:pt>
                <c:pt idx="3">
                  <c:v>0</c:v>
                </c:pt>
                <c:pt idx="4">
                  <c:v>0</c:v>
                </c:pt>
                <c:pt idx="5">
                  <c:v>0</c:v>
                </c:pt>
                <c:pt idx="6">
                  <c:v>0</c:v>
                </c:pt>
                <c:pt idx="7">
                  <c:v>0</c:v>
                </c:pt>
                <c:pt idx="8">
                  <c:v>0</c:v>
                </c:pt>
                <c:pt idx="9">
                  <c:v>0</c:v>
                </c:pt>
                <c:pt idx="10">
                  <c:v>0</c:v>
                </c:pt>
                <c:pt idx="11">
                  <c:v>0</c:v>
                </c:pt>
                <c:pt idx="12">
                  <c:v>0</c:v>
                </c:pt>
                <c:pt idx="13">
                  <c:v>0</c:v>
                </c:pt>
                <c:pt idx="14">
                  <c:v>12.794499999999999</c:v>
                </c:pt>
                <c:pt idx="15">
                  <c:v>0</c:v>
                </c:pt>
                <c:pt idx="16">
                  <c:v>0</c:v>
                </c:pt>
                <c:pt idx="17">
                  <c:v>2.8279999999999998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9.6869999999999994</c:v>
                </c:pt>
                <c:pt idx="10">
                  <c:v>6.6180000000000003</c:v>
                </c:pt>
                <c:pt idx="11">
                  <c:v>0</c:v>
                </c:pt>
                <c:pt idx="12">
                  <c:v>11.315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3.24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26,440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18235.599999999933</c:v>
                </c:pt>
                <c:pt idx="1">
                  <c:v>6816.5999999999967</c:v>
                </c:pt>
                <c:pt idx="2">
                  <c:v>0</c:v>
                </c:pt>
                <c:pt idx="3">
                  <c:v>0</c:v>
                </c:pt>
                <c:pt idx="4">
                  <c:v>0</c:v>
                </c:pt>
                <c:pt idx="5">
                  <c:v>1388.2629999999999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40,631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21884.908271999921</c:v>
                </c:pt>
                <c:pt idx="1">
                  <c:v>9016.7258159999965</c:v>
                </c:pt>
                <c:pt idx="2">
                  <c:v>0</c:v>
                </c:pt>
                <c:pt idx="3">
                  <c:v>0</c:v>
                </c:pt>
                <c:pt idx="4">
                  <c:v>0</c:v>
                </c:pt>
                <c:pt idx="5">
                  <c:v>9728.9471040000008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22.497117156000005</c:v>
                </c:pt>
                <c:pt idx="1">
                  <c:v>2.1969395999999999</c:v>
                </c:pt>
                <c:pt idx="2">
                  <c:v>0</c:v>
                </c:pt>
                <c:pt idx="3">
                  <c:v>0</c:v>
                </c:pt>
                <c:pt idx="4">
                  <c:v>11.365382049999999</c:v>
                </c:pt>
                <c:pt idx="5">
                  <c:v>64.013310099999998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513,567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481067</c:v>
                </c:pt>
                <c:pt idx="1">
                  <c:v>32500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1388</c:v>
                </c:pt>
                <c:pt idx="4">
                  <c:v>1388.2629999999999</c:v>
                </c:pt>
                <c:pt idx="5">
                  <c:v>1388.2629999999999</c:v>
                </c:pt>
                <c:pt idx="6">
                  <c:v>1388.2629999999999</c:v>
                </c:pt>
                <c:pt idx="7">
                  <c:v>1388.2629999999999</c:v>
                </c:pt>
                <c:pt idx="8">
                  <c:v>1388.2629999999999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5063.2</c:v>
                </c:pt>
                <c:pt idx="1">
                  <c:v>5637.5</c:v>
                </c:pt>
                <c:pt idx="2">
                  <c:v>5843.0999999999995</c:v>
                </c:pt>
                <c:pt idx="3">
                  <c:v>6186.4</c:v>
                </c:pt>
                <c:pt idx="4">
                  <c:v>6388.9999999999982</c:v>
                </c:pt>
                <c:pt idx="5">
                  <c:v>6681.899999999996</c:v>
                </c:pt>
                <c:pt idx="6">
                  <c:v>6767.0999999999967</c:v>
                </c:pt>
                <c:pt idx="7">
                  <c:v>6767.0999999999967</c:v>
                </c:pt>
                <c:pt idx="8">
                  <c:v>6816.5999999999967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10932.7</c:v>
                </c:pt>
                <c:pt idx="1">
                  <c:v>11902</c:v>
                </c:pt>
                <c:pt idx="2">
                  <c:v>12704.8</c:v>
                </c:pt>
                <c:pt idx="3">
                  <c:v>13668.2</c:v>
                </c:pt>
                <c:pt idx="4">
                  <c:v>14404.499999999991</c:v>
                </c:pt>
                <c:pt idx="5">
                  <c:v>15277.59999999998</c:v>
                </c:pt>
                <c:pt idx="6">
                  <c:v>16123.29999999997</c:v>
                </c:pt>
                <c:pt idx="7">
                  <c:v>17202.499999999953</c:v>
                </c:pt>
                <c:pt idx="8">
                  <c:v>18235.599999999933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1.9016617461283213E-2</c:v>
                </c:pt>
                <c:pt idx="1">
                  <c:v>2.2143081089346265E-2</c:v>
                </c:pt>
                <c:pt idx="2">
                  <c:v>2.0346468046288115E-2</c:v>
                </c:pt>
                <c:pt idx="3">
                  <c:v>3.0892297913889016E-2</c:v>
                </c:pt>
                <c:pt idx="4">
                  <c:v>3.3267100737003688E-2</c:v>
                </c:pt>
                <c:pt idx="5">
                  <c:v>3.051723724404528E-2</c:v>
                </c:pt>
                <c:pt idx="6">
                  <c:v>3.2613768628675432E-2</c:v>
                </c:pt>
                <c:pt idx="7">
                  <c:v>3.5789599456808423E-2</c:v>
                </c:pt>
                <c:pt idx="8">
                  <c:v>3.6977561098705425E-2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379.59673194746279</c:v>
                </c:pt>
                <c:pt idx="2">
                  <c:v>6.4711600833234248</c:v>
                </c:pt>
                <c:pt idx="3">
                  <c:v>10.261963805656141</c:v>
                </c:pt>
                <c:pt idx="4">
                  <c:v>237.10690019988789</c:v>
                </c:pt>
                <c:pt idx="5">
                  <c:v>287.56931067966138</c:v>
                </c:pt>
                <c:pt idx="7">
                  <c:v>202.42320826005246</c:v>
                </c:pt>
                <c:pt idx="8">
                  <c:v>14.8368233402442</c:v>
                </c:pt>
                <c:pt idx="9">
                  <c:v>0</c:v>
                </c:pt>
                <c:pt idx="10">
                  <c:v>12.78031865304404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396.32985583644233</c:v>
                </c:pt>
                <c:pt idx="4" formatCode="#,##0">
                  <c:v>237.10690019988789</c:v>
                </c:pt>
                <c:pt idx="5" formatCode="#,##0">
                  <c:v>287.56931067966138</c:v>
                </c:pt>
                <c:pt idx="6" formatCode="#,##0">
                  <c:v>217.26003160029666</c:v>
                </c:pt>
                <c:pt idx="10" formatCode="#,##0">
                  <c:v>12.78031865304404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2964</c:v>
                </c:pt>
                <c:pt idx="1">
                  <c:v>3195</c:v>
                </c:pt>
                <c:pt idx="2">
                  <c:v>3377</c:v>
                </c:pt>
                <c:pt idx="3">
                  <c:v>3593</c:v>
                </c:pt>
                <c:pt idx="4">
                  <c:v>3750</c:v>
                </c:pt>
                <c:pt idx="5">
                  <c:v>3918</c:v>
                </c:pt>
                <c:pt idx="6">
                  <c:v>4091</c:v>
                </c:pt>
                <c:pt idx="7">
                  <c:v>4304</c:v>
                </c:pt>
                <c:pt idx="8">
                  <c:v>4499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1098790.1847702547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40630.581191999918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685946.02100000007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624919.92100000009</c:v>
                </c:pt>
                <c:pt idx="1">
                  <c:v>61026.1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30901.634087999919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260.93684902377009</c:v>
                </c:pt>
                <c:pt idx="2">
                  <c:v>5.41763393205893</c:v>
                </c:pt>
                <c:pt idx="3">
                  <c:v>5.8075383191029539</c:v>
                </c:pt>
                <c:pt idx="4">
                  <c:v>169.14179563592518</c:v>
                </c:pt>
                <c:pt idx="5">
                  <c:v>201.06597610244461</c:v>
                </c:pt>
                <c:pt idx="7">
                  <c:v>168.53840483095684</c:v>
                </c:pt>
                <c:pt idx="8">
                  <c:v>10.722788593610357</c:v>
                </c:pt>
                <c:pt idx="9">
                  <c:v>0</c:v>
                </c:pt>
                <c:pt idx="10">
                  <c:v>17.143229231330881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272.16202127493199</c:v>
                </c:pt>
                <c:pt idx="4">
                  <c:v>169.14179563592518</c:v>
                </c:pt>
                <c:pt idx="5">
                  <c:v>201.06597610244461</c:v>
                </c:pt>
                <c:pt idx="6">
                  <c:v>179.26119342456718</c:v>
                </c:pt>
                <c:pt idx="10">
                  <c:v>17.143229231330881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宇治市</c:v>
                </c:pt>
              </c:strCache>
            </c:strRef>
          </c:cat>
          <c:val>
            <c:numRef>
              <c:f>①CO2排出量の現状把握!$AX$43:$AX$45</c:f>
              <c:numCache>
                <c:formatCode>0%</c:formatCode>
                <c:ptCount val="3"/>
                <c:pt idx="0">
                  <c:v>0.42072759503743129</c:v>
                </c:pt>
                <c:pt idx="1">
                  <c:v>0.1959352639572185</c:v>
                </c:pt>
                <c:pt idx="2">
                  <c:v>0.32447590327725173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宇治市</c:v>
                </c:pt>
              </c:strCache>
            </c:strRef>
          </c:cat>
          <c:val>
            <c:numRef>
              <c:f>①CO2排出量の現状把握!$AY$43:$AY$45</c:f>
              <c:numCache>
                <c:formatCode>0%</c:formatCode>
                <c:ptCount val="3"/>
                <c:pt idx="0">
                  <c:v>0.19118662390594171</c:v>
                </c:pt>
                <c:pt idx="1">
                  <c:v>0.29778426235991073</c:v>
                </c:pt>
                <c:pt idx="2">
                  <c:v>0.20165354689757439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宇治市</c:v>
                </c:pt>
              </c:strCache>
            </c:strRef>
          </c:cat>
          <c:val>
            <c:numRef>
              <c:f>①CO2排出量の現状把握!$AZ$43:$AZ$45</c:f>
              <c:numCache>
                <c:formatCode>0%</c:formatCode>
                <c:ptCount val="3"/>
                <c:pt idx="0">
                  <c:v>0.18034974026133399</c:v>
                </c:pt>
                <c:pt idx="1">
                  <c:v>0.24481627411138518</c:v>
                </c:pt>
                <c:pt idx="2">
                  <c:v>0.23971406410249269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宇治市</c:v>
                </c:pt>
              </c:strCache>
            </c:strRef>
          </c:cat>
          <c:val>
            <c:numRef>
              <c:f>①CO2排出量の現状把握!$BA$43:$BA$45</c:f>
              <c:numCache>
                <c:formatCode>0%</c:formatCode>
                <c:ptCount val="3"/>
                <c:pt idx="0">
                  <c:v>0.19226168778726088</c:v>
                </c:pt>
                <c:pt idx="1">
                  <c:v>0.23931113154670292</c:v>
                </c:pt>
                <c:pt idx="2">
                  <c:v>0.21371805436525859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宇治市</c:v>
                </c:pt>
              </c:strCache>
            </c:strRef>
          </c:cat>
          <c:val>
            <c:numRef>
              <c:f>①CO2排出量の現状把握!$BB$43:$BB$45</c:f>
              <c:numCache>
                <c:formatCode>0%</c:formatCode>
                <c:ptCount val="3"/>
                <c:pt idx="0">
                  <c:v>1.5474353008032191E-2</c:v>
                </c:pt>
                <c:pt idx="1">
                  <c:v>2.2153068024782667E-2</c:v>
                </c:pt>
                <c:pt idx="2">
                  <c:v>2.0438431357422553E-2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48597</c:v>
                </c:pt>
                <c:pt idx="1">
                  <c:v>48597</c:v>
                </c:pt>
                <c:pt idx="2">
                  <c:v>48597</c:v>
                </c:pt>
                <c:pt idx="3">
                  <c:v>48597</c:v>
                </c:pt>
                <c:pt idx="4">
                  <c:v>48597</c:v>
                </c:pt>
                <c:pt idx="5">
                  <c:v>49713</c:v>
                </c:pt>
                <c:pt idx="6">
                  <c:v>49713</c:v>
                </c:pt>
                <c:pt idx="7">
                  <c:v>49713</c:v>
                </c:pt>
                <c:pt idx="8">
                  <c:v>49713</c:v>
                </c:pt>
                <c:pt idx="9">
                  <c:v>49713</c:v>
                </c:pt>
                <c:pt idx="10">
                  <c:v>49713</c:v>
                </c:pt>
                <c:pt idx="11">
                  <c:v>47294</c:v>
                </c:pt>
                <c:pt idx="12">
                  <c:v>47294</c:v>
                </c:pt>
                <c:pt idx="13">
                  <c:v>47294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13.65178921525003</c:v>
                </c:pt>
                <c:pt idx="1">
                  <c:v>13.84194544191217</c:v>
                </c:pt>
                <c:pt idx="2">
                  <c:v>12.57665280165811</c:v>
                </c:pt>
                <c:pt idx="3">
                  <c:v>12.0622844605704</c:v>
                </c:pt>
                <c:pt idx="4">
                  <c:v>12.78031865304404</c:v>
                </c:pt>
                <c:pt idx="5">
                  <c:v>13.07677542778521</c:v>
                </c:pt>
                <c:pt idx="6">
                  <c:v>13.79643910745221</c:v>
                </c:pt>
                <c:pt idx="7">
                  <c:v>21.296450455577808</c:v>
                </c:pt>
                <c:pt idx="8">
                  <c:v>21.875981868379469</c:v>
                </c:pt>
                <c:pt idx="9">
                  <c:v>21.061533549917161</c:v>
                </c:pt>
                <c:pt idx="10">
                  <c:v>22.417246243651029</c:v>
                </c:pt>
                <c:pt idx="11">
                  <c:v>20.09223568957518</c:v>
                </c:pt>
                <c:pt idx="12">
                  <c:v>16.09932254784756</c:v>
                </c:pt>
                <c:pt idx="13">
                  <c:v>17.143229231330881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190091</c:v>
                </c:pt>
                <c:pt idx="1">
                  <c:v>190539</c:v>
                </c:pt>
                <c:pt idx="2">
                  <c:v>190158</c:v>
                </c:pt>
                <c:pt idx="3">
                  <c:v>192188</c:v>
                </c:pt>
                <c:pt idx="4">
                  <c:v>191802</c:v>
                </c:pt>
                <c:pt idx="5">
                  <c:v>190856</c:v>
                </c:pt>
                <c:pt idx="6">
                  <c:v>189623</c:v>
                </c:pt>
                <c:pt idx="7">
                  <c:v>188674</c:v>
                </c:pt>
                <c:pt idx="8">
                  <c:v>187901</c:v>
                </c:pt>
                <c:pt idx="9">
                  <c:v>187138</c:v>
                </c:pt>
                <c:pt idx="10">
                  <c:v>185878</c:v>
                </c:pt>
                <c:pt idx="11">
                  <c:v>184995</c:v>
                </c:pt>
                <c:pt idx="12">
                  <c:v>183510</c:v>
                </c:pt>
                <c:pt idx="13">
                  <c:v>182144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86</v>
      </c>
      <c r="C9" s="70">
        <v>1</v>
      </c>
      <c r="D9" s="70">
        <v>6</v>
      </c>
      <c r="E9" s="70">
        <v>1990</v>
      </c>
      <c r="F9" s="70" t="s">
        <v>787</v>
      </c>
      <c r="G9" s="70" t="s">
        <v>1649</v>
      </c>
      <c r="H9" s="70" t="s">
        <v>1650</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87</v>
      </c>
      <c r="C10" s="70">
        <v>2</v>
      </c>
      <c r="D10" s="70">
        <v>6</v>
      </c>
      <c r="E10" s="70">
        <v>2005</v>
      </c>
      <c r="F10" s="70" t="s">
        <v>789</v>
      </c>
      <c r="G10" s="70" t="s">
        <v>1649</v>
      </c>
      <c r="H10" s="70" t="s">
        <v>1650</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88</v>
      </c>
      <c r="C11" s="70">
        <v>3</v>
      </c>
      <c r="D11" s="70">
        <v>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89</v>
      </c>
      <c r="C12" s="70">
        <v>4</v>
      </c>
      <c r="D12" s="70">
        <v>6</v>
      </c>
      <c r="E12" s="70">
        <v>2007</v>
      </c>
      <c r="F12" s="70" t="s">
        <v>791</v>
      </c>
      <c r="G12" s="70" t="s">
        <v>1649</v>
      </c>
      <c r="H12" s="70" t="s">
        <v>1650</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90</v>
      </c>
      <c r="C13" s="70">
        <v>5</v>
      </c>
      <c r="D13" s="70">
        <v>6</v>
      </c>
      <c r="E13" s="70">
        <v>2008</v>
      </c>
      <c r="F13" s="70" t="s">
        <v>792</v>
      </c>
      <c r="G13" s="70" t="s">
        <v>1649</v>
      </c>
      <c r="H13" s="70" t="s">
        <v>1650</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91</v>
      </c>
      <c r="C14" s="70">
        <v>6</v>
      </c>
      <c r="D14" s="70">
        <v>6</v>
      </c>
      <c r="E14" s="70">
        <v>2009</v>
      </c>
      <c r="F14" s="70" t="s">
        <v>176</v>
      </c>
      <c r="G14" s="70" t="s">
        <v>1649</v>
      </c>
      <c r="H14" s="70" t="s">
        <v>1650</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1656</v>
      </c>
      <c r="B15" s="70">
        <v>92</v>
      </c>
      <c r="C15" s="70">
        <v>7</v>
      </c>
      <c r="D15" s="70">
        <v>6</v>
      </c>
      <c r="E15" s="70">
        <v>2010</v>
      </c>
      <c r="F15" s="70" t="s">
        <v>177</v>
      </c>
      <c r="G15" s="70" t="s">
        <v>1649</v>
      </c>
      <c r="H15" s="70" t="s">
        <v>1650</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1657</v>
      </c>
      <c r="B16" s="70">
        <v>93</v>
      </c>
      <c r="C16" s="70">
        <v>8</v>
      </c>
      <c r="D16" s="70">
        <v>6</v>
      </c>
      <c r="E16" s="70">
        <v>2011</v>
      </c>
      <c r="F16" s="70" t="s">
        <v>178</v>
      </c>
      <c r="G16" s="70" t="s">
        <v>1649</v>
      </c>
      <c r="H16" s="70" t="s">
        <v>1650</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1658</v>
      </c>
      <c r="B17" s="70">
        <v>94</v>
      </c>
      <c r="C17" s="70">
        <v>9</v>
      </c>
      <c r="D17" s="70">
        <v>6</v>
      </c>
      <c r="E17" s="70">
        <v>2012</v>
      </c>
      <c r="F17" s="70" t="s">
        <v>179</v>
      </c>
      <c r="G17" s="70" t="s">
        <v>1649</v>
      </c>
      <c r="H17" s="70" t="s">
        <v>1650</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1659</v>
      </c>
      <c r="B18" s="70">
        <v>95</v>
      </c>
      <c r="C18" s="70">
        <v>10</v>
      </c>
      <c r="D18" s="70">
        <v>6</v>
      </c>
      <c r="E18" s="70">
        <v>2013</v>
      </c>
      <c r="F18" s="70" t="s">
        <v>180</v>
      </c>
      <c r="G18" s="70" t="s">
        <v>1649</v>
      </c>
      <c r="H18" s="70" t="s">
        <v>1650</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1660</v>
      </c>
      <c r="B19" s="70">
        <v>96</v>
      </c>
      <c r="C19" s="70">
        <v>11</v>
      </c>
      <c r="D19" s="70">
        <v>6</v>
      </c>
      <c r="E19" s="70">
        <v>2014</v>
      </c>
      <c r="F19" s="70" t="s">
        <v>181</v>
      </c>
      <c r="G19" s="70" t="s">
        <v>1649</v>
      </c>
      <c r="H19" s="70" t="s">
        <v>1650</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1661</v>
      </c>
      <c r="B20" s="70">
        <v>97</v>
      </c>
      <c r="C20" s="70">
        <v>12</v>
      </c>
      <c r="D20" s="70">
        <v>6</v>
      </c>
      <c r="E20" s="70">
        <v>2015</v>
      </c>
      <c r="F20" s="70" t="s">
        <v>182</v>
      </c>
      <c r="G20" s="70" t="s">
        <v>1649</v>
      </c>
      <c r="H20" s="70" t="s">
        <v>1650</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1662</v>
      </c>
      <c r="B21" s="70">
        <v>98</v>
      </c>
      <c r="C21" s="70">
        <v>13</v>
      </c>
      <c r="D21" s="70">
        <v>6</v>
      </c>
      <c r="E21" s="70">
        <v>2016</v>
      </c>
      <c r="F21" s="70" t="s">
        <v>155</v>
      </c>
      <c r="G21" s="70" t="s">
        <v>1649</v>
      </c>
      <c r="H21" s="70" t="s">
        <v>1650</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1663</v>
      </c>
      <c r="B22" s="70">
        <v>99</v>
      </c>
      <c r="C22" s="70">
        <v>14</v>
      </c>
      <c r="D22" s="70">
        <v>6</v>
      </c>
      <c r="E22" s="70">
        <v>2017</v>
      </c>
      <c r="F22" s="70" t="s">
        <v>156</v>
      </c>
      <c r="G22" s="70" t="s">
        <v>1649</v>
      </c>
      <c r="H22" s="70" t="s">
        <v>1650</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1664</v>
      </c>
      <c r="B23" s="70">
        <v>100</v>
      </c>
      <c r="C23" s="70">
        <v>15</v>
      </c>
      <c r="D23" s="70">
        <v>6</v>
      </c>
      <c r="E23" s="70">
        <v>2018</v>
      </c>
      <c r="F23" s="70" t="s">
        <v>183</v>
      </c>
      <c r="G23" s="70" t="s">
        <v>1649</v>
      </c>
      <c r="H23" s="70" t="s">
        <v>1650</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1665</v>
      </c>
      <c r="B24" s="70">
        <v>101</v>
      </c>
      <c r="C24" s="70">
        <v>16</v>
      </c>
      <c r="D24" s="70">
        <v>6</v>
      </c>
      <c r="E24" s="70">
        <v>2019</v>
      </c>
      <c r="F24" s="70" t="s">
        <v>158</v>
      </c>
      <c r="G24" s="70" t="s">
        <v>1649</v>
      </c>
      <c r="H24" s="70" t="s">
        <v>1650</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1666</v>
      </c>
      <c r="B25" s="70">
        <v>102</v>
      </c>
      <c r="C25" s="70">
        <v>17</v>
      </c>
      <c r="D25" s="70">
        <v>6</v>
      </c>
      <c r="E25" s="70">
        <v>2020</v>
      </c>
      <c r="F25" s="70" t="s">
        <v>159</v>
      </c>
      <c r="G25" s="70" t="s">
        <v>1649</v>
      </c>
      <c r="H25" s="70" t="s">
        <v>1650</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1667</v>
      </c>
      <c r="B26" s="70">
        <v>102</v>
      </c>
      <c r="C26" s="70">
        <v>18</v>
      </c>
      <c r="D26" s="70">
        <v>6</v>
      </c>
      <c r="E26" s="70">
        <v>2021</v>
      </c>
      <c r="F26" s="70" t="s">
        <v>160</v>
      </c>
      <c r="G26" s="1064" t="s">
        <v>1649</v>
      </c>
      <c r="H26" s="70" t="s">
        <v>1650</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1668</v>
      </c>
      <c r="B27" s="70">
        <v>102</v>
      </c>
      <c r="C27" s="70">
        <v>19</v>
      </c>
      <c r="D27" s="70">
        <v>6</v>
      </c>
      <c r="E27" s="70">
        <v>2022</v>
      </c>
      <c r="F27" s="70" t="s">
        <v>161</v>
      </c>
      <c r="G27" s="1064" t="s">
        <v>1649</v>
      </c>
      <c r="H27" s="70" t="s">
        <v>1650</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102</v>
      </c>
      <c r="C28" s="70">
        <v>20</v>
      </c>
      <c r="D28" s="70">
        <v>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102</v>
      </c>
      <c r="C29" s="70">
        <v>21</v>
      </c>
      <c r="D29" s="70">
        <v>6</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443</v>
      </c>
      <c r="C30" s="70">
        <v>1</v>
      </c>
      <c r="D30" s="70">
        <v>27</v>
      </c>
      <c r="E30" s="70">
        <v>1990</v>
      </c>
      <c r="F30" s="70" t="s">
        <v>787</v>
      </c>
      <c r="G30" s="70" t="s">
        <v>1672</v>
      </c>
      <c r="H30" s="70" t="s">
        <v>1673</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444</v>
      </c>
      <c r="C31" s="70">
        <v>2</v>
      </c>
      <c r="D31" s="70">
        <v>27</v>
      </c>
      <c r="E31" s="70">
        <v>2005</v>
      </c>
      <c r="F31" s="70" t="s">
        <v>789</v>
      </c>
      <c r="G31" s="70" t="s">
        <v>1672</v>
      </c>
      <c r="H31" s="70" t="s">
        <v>1673</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445</v>
      </c>
      <c r="C32" s="70">
        <v>3</v>
      </c>
      <c r="D32" s="70">
        <v>27</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446</v>
      </c>
      <c r="C33" s="70">
        <v>4</v>
      </c>
      <c r="D33" s="70">
        <v>27</v>
      </c>
      <c r="E33" s="70">
        <v>2007</v>
      </c>
      <c r="F33" s="70" t="s">
        <v>791</v>
      </c>
      <c r="G33" s="70" t="s">
        <v>1672</v>
      </c>
      <c r="H33" s="70" t="s">
        <v>1673</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447</v>
      </c>
      <c r="C34" s="70">
        <v>5</v>
      </c>
      <c r="D34" s="70">
        <v>27</v>
      </c>
      <c r="E34" s="70">
        <v>2008</v>
      </c>
      <c r="F34" s="70" t="s">
        <v>792</v>
      </c>
      <c r="G34" s="70" t="s">
        <v>1672</v>
      </c>
      <c r="H34" s="70" t="s">
        <v>1673</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448</v>
      </c>
      <c r="C35" s="70">
        <v>6</v>
      </c>
      <c r="D35" s="70">
        <v>27</v>
      </c>
      <c r="E35" s="70">
        <v>2009</v>
      </c>
      <c r="F35" s="70" t="s">
        <v>176</v>
      </c>
      <c r="G35" s="70" t="s">
        <v>1672</v>
      </c>
      <c r="H35" s="70" t="s">
        <v>1673</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1679</v>
      </c>
      <c r="B36" s="70">
        <v>449</v>
      </c>
      <c r="C36" s="70">
        <v>7</v>
      </c>
      <c r="D36" s="70">
        <v>27</v>
      </c>
      <c r="E36" s="70">
        <v>2010</v>
      </c>
      <c r="F36" s="70" t="s">
        <v>177</v>
      </c>
      <c r="G36" s="70" t="s">
        <v>1672</v>
      </c>
      <c r="H36" s="70" t="s">
        <v>1673</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1680</v>
      </c>
      <c r="B37" s="70">
        <v>450</v>
      </c>
      <c r="C37" s="70">
        <v>8</v>
      </c>
      <c r="D37" s="70">
        <v>27</v>
      </c>
      <c r="E37" s="70">
        <v>2011</v>
      </c>
      <c r="F37" s="70" t="s">
        <v>178</v>
      </c>
      <c r="G37" s="70" t="s">
        <v>1672</v>
      </c>
      <c r="H37" s="70" t="s">
        <v>1673</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1681</v>
      </c>
      <c r="B38" s="70">
        <v>451</v>
      </c>
      <c r="C38" s="70">
        <v>9</v>
      </c>
      <c r="D38" s="70">
        <v>27</v>
      </c>
      <c r="E38" s="70">
        <v>2012</v>
      </c>
      <c r="F38" s="70" t="s">
        <v>179</v>
      </c>
      <c r="G38" s="70" t="s">
        <v>1672</v>
      </c>
      <c r="H38" s="70" t="s">
        <v>1673</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1682</v>
      </c>
      <c r="B39" s="70">
        <v>452</v>
      </c>
      <c r="C39" s="70">
        <v>10</v>
      </c>
      <c r="D39" s="70">
        <v>27</v>
      </c>
      <c r="E39" s="70">
        <v>2013</v>
      </c>
      <c r="F39" s="70" t="s">
        <v>180</v>
      </c>
      <c r="G39" s="70" t="s">
        <v>1672</v>
      </c>
      <c r="H39" s="70" t="s">
        <v>1673</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1683</v>
      </c>
      <c r="B40" s="70">
        <v>453</v>
      </c>
      <c r="C40" s="70">
        <v>11</v>
      </c>
      <c r="D40" s="70">
        <v>27</v>
      </c>
      <c r="E40" s="70">
        <v>2014</v>
      </c>
      <c r="F40" s="70" t="s">
        <v>181</v>
      </c>
      <c r="G40" s="70" t="s">
        <v>1672</v>
      </c>
      <c r="H40" s="70" t="s">
        <v>1673</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1684</v>
      </c>
      <c r="B41" s="70">
        <v>454</v>
      </c>
      <c r="C41" s="70">
        <v>12</v>
      </c>
      <c r="D41" s="70">
        <v>27</v>
      </c>
      <c r="E41" s="70">
        <v>2015</v>
      </c>
      <c r="F41" s="70" t="s">
        <v>182</v>
      </c>
      <c r="G41" s="70" t="s">
        <v>1672</v>
      </c>
      <c r="H41" s="70" t="s">
        <v>1673</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1685</v>
      </c>
      <c r="B42" s="70">
        <v>455</v>
      </c>
      <c r="C42" s="70">
        <v>13</v>
      </c>
      <c r="D42" s="70">
        <v>27</v>
      </c>
      <c r="E42" s="70">
        <v>2016</v>
      </c>
      <c r="F42" s="70" t="s">
        <v>155</v>
      </c>
      <c r="G42" s="70" t="s">
        <v>1672</v>
      </c>
      <c r="H42" s="70" t="s">
        <v>1673</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1686</v>
      </c>
      <c r="B43" s="70">
        <v>456</v>
      </c>
      <c r="C43" s="70">
        <v>14</v>
      </c>
      <c r="D43" s="70">
        <v>27</v>
      </c>
      <c r="E43" s="70">
        <v>2017</v>
      </c>
      <c r="F43" s="70" t="s">
        <v>156</v>
      </c>
      <c r="G43" s="70" t="s">
        <v>1672</v>
      </c>
      <c r="H43" s="70" t="s">
        <v>1673</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1687</v>
      </c>
      <c r="B44" s="70">
        <v>457</v>
      </c>
      <c r="C44" s="70">
        <v>15</v>
      </c>
      <c r="D44" s="70">
        <v>27</v>
      </c>
      <c r="E44" s="70">
        <v>2018</v>
      </c>
      <c r="F44" s="70" t="s">
        <v>183</v>
      </c>
      <c r="G44" s="70" t="s">
        <v>1672</v>
      </c>
      <c r="H44" s="70" t="s">
        <v>1673</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1688</v>
      </c>
      <c r="B45" s="70">
        <v>458</v>
      </c>
      <c r="C45" s="70">
        <v>16</v>
      </c>
      <c r="D45" s="70">
        <v>27</v>
      </c>
      <c r="E45" s="70">
        <v>2019</v>
      </c>
      <c r="F45" s="70" t="s">
        <v>158</v>
      </c>
      <c r="G45" s="1064" t="s">
        <v>1672</v>
      </c>
      <c r="H45" s="70" t="s">
        <v>1673</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1689</v>
      </c>
      <c r="B46" s="70">
        <v>459</v>
      </c>
      <c r="C46" s="70">
        <v>17</v>
      </c>
      <c r="D46" s="70">
        <v>27</v>
      </c>
      <c r="E46" s="70">
        <v>2020</v>
      </c>
      <c r="F46" s="70" t="s">
        <v>159</v>
      </c>
      <c r="G46" s="1064" t="s">
        <v>1672</v>
      </c>
      <c r="H46" s="70" t="s">
        <v>1673</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1690</v>
      </c>
      <c r="B47" s="70">
        <v>459</v>
      </c>
      <c r="C47" s="70">
        <v>18</v>
      </c>
      <c r="D47" s="70">
        <v>27</v>
      </c>
      <c r="E47" s="70">
        <v>2021</v>
      </c>
      <c r="F47" s="70" t="s">
        <v>160</v>
      </c>
      <c r="G47" s="70" t="s">
        <v>1672</v>
      </c>
      <c r="H47" s="70" t="s">
        <v>1673</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1691</v>
      </c>
      <c r="B48" s="70">
        <v>459</v>
      </c>
      <c r="C48" s="70">
        <v>19</v>
      </c>
      <c r="D48" s="70">
        <v>27</v>
      </c>
      <c r="E48" s="70">
        <v>2022</v>
      </c>
      <c r="F48" s="70" t="s">
        <v>161</v>
      </c>
      <c r="G48" s="70" t="s">
        <v>1672</v>
      </c>
      <c r="H48" s="70" t="s">
        <v>1673</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459</v>
      </c>
      <c r="C49" s="70">
        <v>20</v>
      </c>
      <c r="D49" s="70">
        <v>27</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459</v>
      </c>
      <c r="C50" s="70">
        <v>21</v>
      </c>
      <c r="D50" s="70">
        <v>27</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358</v>
      </c>
      <c r="C51" s="70">
        <v>1</v>
      </c>
      <c r="D51" s="70">
        <v>22</v>
      </c>
      <c r="E51" s="70">
        <v>1990</v>
      </c>
      <c r="F51" s="70" t="s">
        <v>787</v>
      </c>
      <c r="G51" s="70" t="s">
        <v>1695</v>
      </c>
      <c r="H51" s="70" t="s">
        <v>1696</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359</v>
      </c>
      <c r="C52" s="70">
        <v>2</v>
      </c>
      <c r="D52" s="70">
        <v>22</v>
      </c>
      <c r="E52" s="70">
        <v>2005</v>
      </c>
      <c r="F52" s="70" t="s">
        <v>789</v>
      </c>
      <c r="G52" s="70" t="s">
        <v>1695</v>
      </c>
      <c r="H52" s="70" t="s">
        <v>1696</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360</v>
      </c>
      <c r="C53" s="70">
        <v>3</v>
      </c>
      <c r="D53" s="70">
        <v>22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361</v>
      </c>
      <c r="C54" s="70">
        <v>4</v>
      </c>
      <c r="D54" s="70">
        <v>22</v>
      </c>
      <c r="E54" s="70">
        <v>2007</v>
      </c>
      <c r="F54" s="70" t="s">
        <v>791</v>
      </c>
      <c r="G54" s="70" t="s">
        <v>1695</v>
      </c>
      <c r="H54" s="70" t="s">
        <v>1696</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362</v>
      </c>
      <c r="C55" s="70">
        <v>5</v>
      </c>
      <c r="D55" s="70">
        <v>22</v>
      </c>
      <c r="E55" s="70">
        <v>2008</v>
      </c>
      <c r="F55" s="70" t="s">
        <v>792</v>
      </c>
      <c r="G55" s="70" t="s">
        <v>1695</v>
      </c>
      <c r="H55" s="70" t="s">
        <v>1696</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363</v>
      </c>
      <c r="C56" s="70">
        <v>6</v>
      </c>
      <c r="D56" s="70">
        <v>22</v>
      </c>
      <c r="E56" s="70">
        <v>2009</v>
      </c>
      <c r="F56" s="70" t="s">
        <v>176</v>
      </c>
      <c r="G56" s="70" t="s">
        <v>1695</v>
      </c>
      <c r="H56" s="70" t="s">
        <v>1696</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1702</v>
      </c>
      <c r="B57" s="70">
        <v>364</v>
      </c>
      <c r="C57" s="70">
        <v>7</v>
      </c>
      <c r="D57" s="70">
        <v>22</v>
      </c>
      <c r="E57" s="70">
        <v>2010</v>
      </c>
      <c r="F57" s="70" t="s">
        <v>177</v>
      </c>
      <c r="G57" s="70" t="s">
        <v>1695</v>
      </c>
      <c r="H57" s="70" t="s">
        <v>1696</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1703</v>
      </c>
      <c r="B58" s="70">
        <v>365</v>
      </c>
      <c r="C58" s="70">
        <v>8</v>
      </c>
      <c r="D58" s="70">
        <v>22</v>
      </c>
      <c r="E58" s="70">
        <v>2011</v>
      </c>
      <c r="F58" s="70" t="s">
        <v>178</v>
      </c>
      <c r="G58" s="70" t="s">
        <v>1695</v>
      </c>
      <c r="H58" s="70" t="s">
        <v>1696</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1704</v>
      </c>
      <c r="B59" s="70">
        <v>366</v>
      </c>
      <c r="C59" s="70">
        <v>9</v>
      </c>
      <c r="D59" s="70">
        <v>22</v>
      </c>
      <c r="E59" s="70">
        <v>2012</v>
      </c>
      <c r="F59" s="70" t="s">
        <v>179</v>
      </c>
      <c r="G59" s="70" t="s">
        <v>1695</v>
      </c>
      <c r="H59" s="70" t="s">
        <v>1696</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1705</v>
      </c>
      <c r="B60" s="70">
        <v>367</v>
      </c>
      <c r="C60" s="70">
        <v>10</v>
      </c>
      <c r="D60" s="70">
        <v>22</v>
      </c>
      <c r="E60" s="70">
        <v>2013</v>
      </c>
      <c r="F60" s="70" t="s">
        <v>180</v>
      </c>
      <c r="G60" s="70" t="s">
        <v>1695</v>
      </c>
      <c r="H60" s="70" t="s">
        <v>1696</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1706</v>
      </c>
      <c r="B61" s="70">
        <v>368</v>
      </c>
      <c r="C61" s="70">
        <v>11</v>
      </c>
      <c r="D61" s="70">
        <v>22</v>
      </c>
      <c r="E61" s="70">
        <v>2014</v>
      </c>
      <c r="F61" s="70" t="s">
        <v>181</v>
      </c>
      <c r="G61" s="70" t="s">
        <v>1695</v>
      </c>
      <c r="H61" s="70" t="s">
        <v>1696</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1707</v>
      </c>
      <c r="B62" s="70">
        <v>369</v>
      </c>
      <c r="C62" s="70">
        <v>12</v>
      </c>
      <c r="D62" s="70">
        <v>22</v>
      </c>
      <c r="E62" s="70">
        <v>2015</v>
      </c>
      <c r="F62" s="70" t="s">
        <v>182</v>
      </c>
      <c r="G62" s="70" t="s">
        <v>1695</v>
      </c>
      <c r="H62" s="70" t="s">
        <v>1696</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1708</v>
      </c>
      <c r="B63" s="70">
        <v>370</v>
      </c>
      <c r="C63" s="70">
        <v>13</v>
      </c>
      <c r="D63" s="70">
        <v>22</v>
      </c>
      <c r="E63" s="70">
        <v>2016</v>
      </c>
      <c r="F63" s="70" t="s">
        <v>155</v>
      </c>
      <c r="G63" s="70" t="s">
        <v>1695</v>
      </c>
      <c r="H63" s="70" t="s">
        <v>1696</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1709</v>
      </c>
      <c r="B64" s="70">
        <v>371</v>
      </c>
      <c r="C64" s="70">
        <v>14</v>
      </c>
      <c r="D64" s="70">
        <v>22</v>
      </c>
      <c r="E64" s="70">
        <v>2017</v>
      </c>
      <c r="F64" s="70" t="s">
        <v>156</v>
      </c>
      <c r="G64" s="1064" t="s">
        <v>1695</v>
      </c>
      <c r="H64" s="70" t="s">
        <v>1696</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1710</v>
      </c>
      <c r="B65" s="70">
        <v>372</v>
      </c>
      <c r="C65" s="70">
        <v>15</v>
      </c>
      <c r="D65" s="70">
        <v>22</v>
      </c>
      <c r="E65" s="70">
        <v>2018</v>
      </c>
      <c r="F65" s="70" t="s">
        <v>183</v>
      </c>
      <c r="G65" s="1064" t="s">
        <v>1695</v>
      </c>
      <c r="H65" s="70" t="s">
        <v>1696</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1711</v>
      </c>
      <c r="B66" s="70">
        <v>373</v>
      </c>
      <c r="C66" s="70">
        <v>16</v>
      </c>
      <c r="D66" s="70">
        <v>22</v>
      </c>
      <c r="E66" s="70">
        <v>2019</v>
      </c>
      <c r="F66" s="70" t="s">
        <v>158</v>
      </c>
      <c r="G66" s="70" t="s">
        <v>1695</v>
      </c>
      <c r="H66" s="70" t="s">
        <v>1696</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1712</v>
      </c>
      <c r="B67" s="70">
        <v>374</v>
      </c>
      <c r="C67" s="70">
        <v>17</v>
      </c>
      <c r="D67" s="70">
        <v>22</v>
      </c>
      <c r="E67" s="70">
        <v>2020</v>
      </c>
      <c r="F67" s="70" t="s">
        <v>159</v>
      </c>
      <c r="G67" s="70" t="s">
        <v>1695</v>
      </c>
      <c r="H67" s="70" t="s">
        <v>1696</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1713</v>
      </c>
      <c r="B68" s="70">
        <v>374</v>
      </c>
      <c r="C68" s="70">
        <v>18</v>
      </c>
      <c r="D68" s="70">
        <v>22</v>
      </c>
      <c r="E68" s="70">
        <v>2021</v>
      </c>
      <c r="F68" s="70" t="s">
        <v>160</v>
      </c>
      <c r="G68" s="70" t="s">
        <v>1695</v>
      </c>
      <c r="H68" s="70" t="s">
        <v>1696</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1714</v>
      </c>
      <c r="B69" s="70">
        <v>374</v>
      </c>
      <c r="C69" s="70">
        <v>19</v>
      </c>
      <c r="D69" s="70">
        <v>22</v>
      </c>
      <c r="E69" s="70">
        <v>2022</v>
      </c>
      <c r="F69" s="70" t="s">
        <v>161</v>
      </c>
      <c r="G69" s="70" t="s">
        <v>1695</v>
      </c>
      <c r="H69" s="70" t="s">
        <v>1696</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374</v>
      </c>
      <c r="C70" s="70">
        <v>20</v>
      </c>
      <c r="D70" s="70">
        <v>22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374</v>
      </c>
      <c r="C71" s="70">
        <v>21</v>
      </c>
      <c r="D71" s="70">
        <v>22</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1733</v>
      </c>
      <c r="B86" s="70">
        <v>66</v>
      </c>
      <c r="C86" s="70">
        <v>15</v>
      </c>
      <c r="D86" s="70">
        <v>4</v>
      </c>
      <c r="E86" s="70">
        <v>2018</v>
      </c>
      <c r="F86" s="70" t="s">
        <v>183</v>
      </c>
      <c r="G86" s="70" t="s">
        <v>1718</v>
      </c>
      <c r="H86" s="70" t="s">
        <v>1719</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460</v>
      </c>
      <c r="C93" s="70">
        <v>1</v>
      </c>
      <c r="D93" s="70">
        <v>28</v>
      </c>
      <c r="E93" s="70">
        <v>1990</v>
      </c>
      <c r="F93" s="70" t="s">
        <v>787</v>
      </c>
      <c r="G93" s="70" t="s">
        <v>1741</v>
      </c>
      <c r="H93" s="70" t="s">
        <v>1742</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461</v>
      </c>
      <c r="C94" s="70">
        <v>2</v>
      </c>
      <c r="D94" s="70">
        <v>28</v>
      </c>
      <c r="E94" s="70">
        <v>2005</v>
      </c>
      <c r="F94" s="70" t="s">
        <v>789</v>
      </c>
      <c r="G94" s="70" t="s">
        <v>1741</v>
      </c>
      <c r="H94" s="70" t="s">
        <v>1742</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462</v>
      </c>
      <c r="C95" s="70">
        <v>3</v>
      </c>
      <c r="D95" s="70">
        <v>28</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463</v>
      </c>
      <c r="C96" s="70">
        <v>4</v>
      </c>
      <c r="D96" s="70">
        <v>28</v>
      </c>
      <c r="E96" s="70">
        <v>2007</v>
      </c>
      <c r="F96" s="70" t="s">
        <v>791</v>
      </c>
      <c r="G96" s="70" t="s">
        <v>1741</v>
      </c>
      <c r="H96" s="70" t="s">
        <v>1742</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464</v>
      </c>
      <c r="C97" s="70">
        <v>5</v>
      </c>
      <c r="D97" s="70">
        <v>28</v>
      </c>
      <c r="E97" s="70">
        <v>2008</v>
      </c>
      <c r="F97" s="70" t="s">
        <v>792</v>
      </c>
      <c r="G97" s="70" t="s">
        <v>1741</v>
      </c>
      <c r="H97" s="70" t="s">
        <v>1742</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465</v>
      </c>
      <c r="C98" s="70">
        <v>6</v>
      </c>
      <c r="D98" s="70">
        <v>28</v>
      </c>
      <c r="E98" s="70">
        <v>2009</v>
      </c>
      <c r="F98" s="70" t="s">
        <v>176</v>
      </c>
      <c r="G98" s="70" t="s">
        <v>1741</v>
      </c>
      <c r="H98" s="70" t="s">
        <v>1742</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1748</v>
      </c>
      <c r="B99" s="70">
        <v>466</v>
      </c>
      <c r="C99" s="70">
        <v>7</v>
      </c>
      <c r="D99" s="70">
        <v>28</v>
      </c>
      <c r="E99" s="70">
        <v>2010</v>
      </c>
      <c r="F99" s="70" t="s">
        <v>177</v>
      </c>
      <c r="G99" s="70" t="s">
        <v>1741</v>
      </c>
      <c r="H99" s="70" t="s">
        <v>1742</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1749</v>
      </c>
      <c r="B100" s="70">
        <v>467</v>
      </c>
      <c r="C100" s="70">
        <v>8</v>
      </c>
      <c r="D100" s="70">
        <v>28</v>
      </c>
      <c r="E100" s="70">
        <v>2011</v>
      </c>
      <c r="F100" s="70" t="s">
        <v>178</v>
      </c>
      <c r="G100" s="70" t="s">
        <v>1741</v>
      </c>
      <c r="H100" s="70" t="s">
        <v>1742</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1750</v>
      </c>
      <c r="B101" s="70">
        <v>468</v>
      </c>
      <c r="C101" s="70">
        <v>9</v>
      </c>
      <c r="D101" s="70">
        <v>28</v>
      </c>
      <c r="E101" s="70">
        <v>2012</v>
      </c>
      <c r="F101" s="70" t="s">
        <v>179</v>
      </c>
      <c r="G101" s="70" t="s">
        <v>1741</v>
      </c>
      <c r="H101" s="70" t="s">
        <v>1742</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1751</v>
      </c>
      <c r="B102" s="70">
        <v>469</v>
      </c>
      <c r="C102" s="70">
        <v>10</v>
      </c>
      <c r="D102" s="70">
        <v>28</v>
      </c>
      <c r="E102" s="70">
        <v>2013</v>
      </c>
      <c r="F102" s="70" t="s">
        <v>180</v>
      </c>
      <c r="G102" s="1064" t="s">
        <v>1741</v>
      </c>
      <c r="H102" s="70" t="s">
        <v>1742</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1752</v>
      </c>
      <c r="B103" s="70">
        <v>470</v>
      </c>
      <c r="C103" s="70">
        <v>11</v>
      </c>
      <c r="D103" s="70">
        <v>28</v>
      </c>
      <c r="E103" s="70">
        <v>2014</v>
      </c>
      <c r="F103" s="70" t="s">
        <v>181</v>
      </c>
      <c r="G103" s="1064" t="s">
        <v>1741</v>
      </c>
      <c r="H103" s="70" t="s">
        <v>1742</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1753</v>
      </c>
      <c r="B104" s="70">
        <v>471</v>
      </c>
      <c r="C104" s="70">
        <v>12</v>
      </c>
      <c r="D104" s="70">
        <v>28</v>
      </c>
      <c r="E104" s="70">
        <v>2015</v>
      </c>
      <c r="F104" s="70" t="s">
        <v>182</v>
      </c>
      <c r="G104" s="70" t="s">
        <v>1741</v>
      </c>
      <c r="H104" s="70" t="s">
        <v>1742</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1754</v>
      </c>
      <c r="B105" s="70">
        <v>472</v>
      </c>
      <c r="C105" s="70">
        <v>13</v>
      </c>
      <c r="D105" s="70">
        <v>28</v>
      </c>
      <c r="E105" s="70">
        <v>2016</v>
      </c>
      <c r="F105" s="70" t="s">
        <v>155</v>
      </c>
      <c r="G105" s="70" t="s">
        <v>1741</v>
      </c>
      <c r="H105" s="70" t="s">
        <v>1742</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1755</v>
      </c>
      <c r="B106" s="70">
        <v>473</v>
      </c>
      <c r="C106" s="70">
        <v>14</v>
      </c>
      <c r="D106" s="70">
        <v>28</v>
      </c>
      <c r="E106" s="70">
        <v>2017</v>
      </c>
      <c r="F106" s="70" t="s">
        <v>156</v>
      </c>
      <c r="G106" s="70" t="s">
        <v>1741</v>
      </c>
      <c r="H106" s="70" t="s">
        <v>1742</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1756</v>
      </c>
      <c r="B107" s="70">
        <v>474</v>
      </c>
      <c r="C107" s="70">
        <v>15</v>
      </c>
      <c r="D107" s="70">
        <v>28</v>
      </c>
      <c r="E107" s="70">
        <v>2018</v>
      </c>
      <c r="F107" s="70" t="s">
        <v>183</v>
      </c>
      <c r="G107" s="70" t="s">
        <v>1741</v>
      </c>
      <c r="H107" s="70" t="s">
        <v>1742</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1757</v>
      </c>
      <c r="B108" s="70">
        <v>475</v>
      </c>
      <c r="C108" s="70">
        <v>16</v>
      </c>
      <c r="D108" s="70">
        <v>28</v>
      </c>
      <c r="E108" s="70">
        <v>2019</v>
      </c>
      <c r="F108" s="70" t="s">
        <v>158</v>
      </c>
      <c r="G108" s="70" t="s">
        <v>1741</v>
      </c>
      <c r="H108" s="70" t="s">
        <v>1742</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1758</v>
      </c>
      <c r="B109" s="70">
        <v>476</v>
      </c>
      <c r="C109" s="70">
        <v>17</v>
      </c>
      <c r="D109" s="70">
        <v>28</v>
      </c>
      <c r="E109" s="70">
        <v>2020</v>
      </c>
      <c r="F109" s="70" t="s">
        <v>159</v>
      </c>
      <c r="G109" s="70" t="s">
        <v>1741</v>
      </c>
      <c r="H109" s="70" t="s">
        <v>1742</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1759</v>
      </c>
      <c r="B110" s="70">
        <v>476</v>
      </c>
      <c r="C110" s="70">
        <v>18</v>
      </c>
      <c r="D110" s="70">
        <v>28</v>
      </c>
      <c r="E110" s="70">
        <v>2021</v>
      </c>
      <c r="F110" s="70" t="s">
        <v>160</v>
      </c>
      <c r="G110" s="70" t="s">
        <v>1741</v>
      </c>
      <c r="H110" s="70" t="s">
        <v>1742</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1760</v>
      </c>
      <c r="B111" s="70">
        <v>476</v>
      </c>
      <c r="C111" s="70">
        <v>19</v>
      </c>
      <c r="D111" s="70">
        <v>28</v>
      </c>
      <c r="E111" s="70">
        <v>2022</v>
      </c>
      <c r="F111" s="70" t="s">
        <v>161</v>
      </c>
      <c r="G111" s="70" t="s">
        <v>1741</v>
      </c>
      <c r="H111" s="70" t="s">
        <v>1742</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476</v>
      </c>
      <c r="C112" s="70">
        <v>20</v>
      </c>
      <c r="D112" s="70">
        <v>28</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476</v>
      </c>
      <c r="C113" s="70">
        <v>21</v>
      </c>
      <c r="D113" s="70">
        <v>28</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18</v>
      </c>
      <c r="C114" s="70">
        <v>1</v>
      </c>
      <c r="D114" s="70">
        <v>2</v>
      </c>
      <c r="E114" s="70">
        <v>1990</v>
      </c>
      <c r="F114" s="70" t="s">
        <v>787</v>
      </c>
      <c r="G114" s="70" t="s">
        <v>1764</v>
      </c>
      <c r="H114" s="70" t="s">
        <v>1765</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19</v>
      </c>
      <c r="C115" s="70">
        <v>2</v>
      </c>
      <c r="D115" s="70">
        <v>2</v>
      </c>
      <c r="E115" s="70">
        <v>2005</v>
      </c>
      <c r="F115" s="70" t="s">
        <v>789</v>
      </c>
      <c r="G115" s="70" t="s">
        <v>1764</v>
      </c>
      <c r="H115" s="70" t="s">
        <v>1765</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20</v>
      </c>
      <c r="C116" s="70">
        <v>3</v>
      </c>
      <c r="D116" s="70">
        <v>2</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21</v>
      </c>
      <c r="C117" s="70">
        <v>4</v>
      </c>
      <c r="D117" s="70">
        <v>2</v>
      </c>
      <c r="E117" s="70">
        <v>2007</v>
      </c>
      <c r="F117" s="70" t="s">
        <v>791</v>
      </c>
      <c r="G117" s="70" t="s">
        <v>1764</v>
      </c>
      <c r="H117" s="70" t="s">
        <v>1765</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22</v>
      </c>
      <c r="C118" s="70">
        <v>5</v>
      </c>
      <c r="D118" s="70">
        <v>2</v>
      </c>
      <c r="E118" s="70">
        <v>2008</v>
      </c>
      <c r="F118" s="70" t="s">
        <v>792</v>
      </c>
      <c r="G118" s="70" t="s">
        <v>1764</v>
      </c>
      <c r="H118" s="70" t="s">
        <v>1765</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23</v>
      </c>
      <c r="C119" s="70">
        <v>6</v>
      </c>
      <c r="D119" s="70">
        <v>2</v>
      </c>
      <c r="E119" s="70">
        <v>2009</v>
      </c>
      <c r="F119" s="70" t="s">
        <v>176</v>
      </c>
      <c r="G119" s="70" t="s">
        <v>1764</v>
      </c>
      <c r="H119" s="70" t="s">
        <v>1765</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1771</v>
      </c>
      <c r="B120" s="70">
        <v>24</v>
      </c>
      <c r="C120" s="70">
        <v>7</v>
      </c>
      <c r="D120" s="70">
        <v>2</v>
      </c>
      <c r="E120" s="70">
        <v>2010</v>
      </c>
      <c r="F120" s="70" t="s">
        <v>177</v>
      </c>
      <c r="G120" s="70" t="s">
        <v>1764</v>
      </c>
      <c r="H120" s="70" t="s">
        <v>1765</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1772</v>
      </c>
      <c r="B121" s="70">
        <v>25</v>
      </c>
      <c r="C121" s="70">
        <v>8</v>
      </c>
      <c r="D121" s="70">
        <v>2</v>
      </c>
      <c r="E121" s="70">
        <v>2011</v>
      </c>
      <c r="F121" s="70" t="s">
        <v>178</v>
      </c>
      <c r="G121" s="1064" t="s">
        <v>1764</v>
      </c>
      <c r="H121" s="70" t="s">
        <v>1765</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1773</v>
      </c>
      <c r="B122" s="70">
        <v>26</v>
      </c>
      <c r="C122" s="70">
        <v>9</v>
      </c>
      <c r="D122" s="70">
        <v>2</v>
      </c>
      <c r="E122" s="70">
        <v>2012</v>
      </c>
      <c r="F122" s="70" t="s">
        <v>179</v>
      </c>
      <c r="G122" s="1064" t="s">
        <v>1764</v>
      </c>
      <c r="H122" s="70" t="s">
        <v>1765</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1774</v>
      </c>
      <c r="B123" s="70">
        <v>27</v>
      </c>
      <c r="C123" s="70">
        <v>10</v>
      </c>
      <c r="D123" s="70">
        <v>2</v>
      </c>
      <c r="E123" s="70">
        <v>2013</v>
      </c>
      <c r="F123" s="70" t="s">
        <v>180</v>
      </c>
      <c r="G123" s="70" t="s">
        <v>1764</v>
      </c>
      <c r="H123" s="70" t="s">
        <v>1765</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1775</v>
      </c>
      <c r="B124" s="70">
        <v>28</v>
      </c>
      <c r="C124" s="70">
        <v>11</v>
      </c>
      <c r="D124" s="70">
        <v>2</v>
      </c>
      <c r="E124" s="70">
        <v>2014</v>
      </c>
      <c r="F124" s="70" t="s">
        <v>181</v>
      </c>
      <c r="G124" s="70" t="s">
        <v>1764</v>
      </c>
      <c r="H124" s="70" t="s">
        <v>1765</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1776</v>
      </c>
      <c r="B125" s="70">
        <v>29</v>
      </c>
      <c r="C125" s="70">
        <v>12</v>
      </c>
      <c r="D125" s="70">
        <v>2</v>
      </c>
      <c r="E125" s="70">
        <v>2015</v>
      </c>
      <c r="F125" s="70" t="s">
        <v>182</v>
      </c>
      <c r="G125" s="70" t="s">
        <v>1764</v>
      </c>
      <c r="H125" s="70" t="s">
        <v>1765</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1777</v>
      </c>
      <c r="B126" s="70">
        <v>30</v>
      </c>
      <c r="C126" s="70">
        <v>13</v>
      </c>
      <c r="D126" s="70">
        <v>2</v>
      </c>
      <c r="E126" s="70">
        <v>2016</v>
      </c>
      <c r="F126" s="70" t="s">
        <v>155</v>
      </c>
      <c r="G126" s="70" t="s">
        <v>1764</v>
      </c>
      <c r="H126" s="70" t="s">
        <v>1765</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1778</v>
      </c>
      <c r="B127" s="70">
        <v>31</v>
      </c>
      <c r="C127" s="70">
        <v>14</v>
      </c>
      <c r="D127" s="70">
        <v>2</v>
      </c>
      <c r="E127" s="70">
        <v>2017</v>
      </c>
      <c r="F127" s="70" t="s">
        <v>156</v>
      </c>
      <c r="G127" s="70" t="s">
        <v>1764</v>
      </c>
      <c r="H127" s="70" t="s">
        <v>1765</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1779</v>
      </c>
      <c r="B128" s="70">
        <v>32</v>
      </c>
      <c r="C128" s="70">
        <v>15</v>
      </c>
      <c r="D128" s="70">
        <v>2</v>
      </c>
      <c r="E128" s="70">
        <v>2018</v>
      </c>
      <c r="F128" s="70" t="s">
        <v>183</v>
      </c>
      <c r="G128" s="70" t="s">
        <v>1764</v>
      </c>
      <c r="H128" s="70" t="s">
        <v>1765</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1780</v>
      </c>
      <c r="B129" s="70">
        <v>33</v>
      </c>
      <c r="C129" s="70">
        <v>16</v>
      </c>
      <c r="D129" s="70">
        <v>2</v>
      </c>
      <c r="E129" s="70">
        <v>2019</v>
      </c>
      <c r="F129" s="70" t="s">
        <v>158</v>
      </c>
      <c r="G129" s="70" t="s">
        <v>1764</v>
      </c>
      <c r="H129" s="70" t="s">
        <v>1765</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1781</v>
      </c>
      <c r="B130" s="70">
        <v>34</v>
      </c>
      <c r="C130" s="70">
        <v>17</v>
      </c>
      <c r="D130" s="70">
        <v>2</v>
      </c>
      <c r="E130" s="70">
        <v>2020</v>
      </c>
      <c r="F130" s="70" t="s">
        <v>159</v>
      </c>
      <c r="G130" s="70" t="s">
        <v>1764</v>
      </c>
      <c r="H130" s="70" t="s">
        <v>1765</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1782</v>
      </c>
      <c r="B131" s="70">
        <v>34</v>
      </c>
      <c r="C131" s="70">
        <v>18</v>
      </c>
      <c r="D131" s="70">
        <v>2</v>
      </c>
      <c r="E131" s="70">
        <v>2021</v>
      </c>
      <c r="F131" s="70" t="s">
        <v>160</v>
      </c>
      <c r="G131" s="70" t="s">
        <v>1764</v>
      </c>
      <c r="H131" s="70" t="s">
        <v>1765</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1783</v>
      </c>
      <c r="B132" s="70">
        <v>34</v>
      </c>
      <c r="C132" s="70">
        <v>19</v>
      </c>
      <c r="D132" s="70">
        <v>2</v>
      </c>
      <c r="E132" s="70">
        <v>2022</v>
      </c>
      <c r="F132" s="70" t="s">
        <v>161</v>
      </c>
      <c r="G132" s="70" t="s">
        <v>1764</v>
      </c>
      <c r="H132" s="70" t="s">
        <v>1765</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34</v>
      </c>
      <c r="C133" s="70">
        <v>20</v>
      </c>
      <c r="D133" s="70">
        <v>2</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34</v>
      </c>
      <c r="C134" s="70">
        <v>21</v>
      </c>
      <c r="D134" s="70">
        <v>2</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171</v>
      </c>
      <c r="C177" s="70">
        <v>1</v>
      </c>
      <c r="D177" s="70">
        <v>11</v>
      </c>
      <c r="E177" s="70">
        <v>1990</v>
      </c>
      <c r="F177" s="70" t="s">
        <v>787</v>
      </c>
      <c r="G177" s="70" t="s">
        <v>1833</v>
      </c>
      <c r="H177" s="70" t="s">
        <v>1834</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172</v>
      </c>
      <c r="C178" s="70">
        <v>2</v>
      </c>
      <c r="D178" s="70">
        <v>11</v>
      </c>
      <c r="E178" s="70">
        <v>2005</v>
      </c>
      <c r="F178" s="70" t="s">
        <v>789</v>
      </c>
      <c r="G178" s="1064" t="s">
        <v>1833</v>
      </c>
      <c r="H178" s="70" t="s">
        <v>1834</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173</v>
      </c>
      <c r="C179" s="70">
        <v>3</v>
      </c>
      <c r="D179" s="70">
        <v>11</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174</v>
      </c>
      <c r="C180" s="70">
        <v>4</v>
      </c>
      <c r="D180" s="70">
        <v>11</v>
      </c>
      <c r="E180" s="70">
        <v>2007</v>
      </c>
      <c r="F180" s="70" t="s">
        <v>791</v>
      </c>
      <c r="G180" s="70" t="s">
        <v>1833</v>
      </c>
      <c r="H180" s="70" t="s">
        <v>1834</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175</v>
      </c>
      <c r="C181" s="70">
        <v>5</v>
      </c>
      <c r="D181" s="70">
        <v>11</v>
      </c>
      <c r="E181" s="70">
        <v>2008</v>
      </c>
      <c r="F181" s="70" t="s">
        <v>792</v>
      </c>
      <c r="G181" s="70" t="s">
        <v>1833</v>
      </c>
      <c r="H181" s="70" t="s">
        <v>1834</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176</v>
      </c>
      <c r="C182" s="70">
        <v>6</v>
      </c>
      <c r="D182" s="70">
        <v>11</v>
      </c>
      <c r="E182" s="70">
        <v>2009</v>
      </c>
      <c r="F182" s="70" t="s">
        <v>176</v>
      </c>
      <c r="G182" s="70" t="s">
        <v>1833</v>
      </c>
      <c r="H182" s="70" t="s">
        <v>1834</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1840</v>
      </c>
      <c r="B183" s="70">
        <v>177</v>
      </c>
      <c r="C183" s="70">
        <v>7</v>
      </c>
      <c r="D183" s="70">
        <v>11</v>
      </c>
      <c r="E183" s="70">
        <v>2010</v>
      </c>
      <c r="F183" s="70" t="s">
        <v>177</v>
      </c>
      <c r="G183" s="70" t="s">
        <v>1833</v>
      </c>
      <c r="H183" s="70" t="s">
        <v>1834</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1841</v>
      </c>
      <c r="B184" s="70">
        <v>178</v>
      </c>
      <c r="C184" s="70">
        <v>8</v>
      </c>
      <c r="D184" s="70">
        <v>11</v>
      </c>
      <c r="E184" s="70">
        <v>2011</v>
      </c>
      <c r="F184" s="70" t="s">
        <v>178</v>
      </c>
      <c r="G184" s="70" t="s">
        <v>1833</v>
      </c>
      <c r="H184" s="70" t="s">
        <v>1834</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1842</v>
      </c>
      <c r="B185" s="70">
        <v>179</v>
      </c>
      <c r="C185" s="70">
        <v>9</v>
      </c>
      <c r="D185" s="70">
        <v>11</v>
      </c>
      <c r="E185" s="70">
        <v>2012</v>
      </c>
      <c r="F185" s="70" t="s">
        <v>179</v>
      </c>
      <c r="G185" s="70" t="s">
        <v>1833</v>
      </c>
      <c r="H185" s="70" t="s">
        <v>1834</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1843</v>
      </c>
      <c r="B186" s="70">
        <v>180</v>
      </c>
      <c r="C186" s="70">
        <v>10</v>
      </c>
      <c r="D186" s="70">
        <v>11</v>
      </c>
      <c r="E186" s="70">
        <v>2013</v>
      </c>
      <c r="F186" s="70" t="s">
        <v>180</v>
      </c>
      <c r="G186" s="70" t="s">
        <v>1833</v>
      </c>
      <c r="H186" s="70" t="s">
        <v>1834</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1844</v>
      </c>
      <c r="B187" s="70">
        <v>181</v>
      </c>
      <c r="C187" s="70">
        <v>11</v>
      </c>
      <c r="D187" s="70">
        <v>11</v>
      </c>
      <c r="E187" s="70">
        <v>2014</v>
      </c>
      <c r="F187" s="70" t="s">
        <v>181</v>
      </c>
      <c r="G187" s="70" t="s">
        <v>1833</v>
      </c>
      <c r="H187" s="70" t="s">
        <v>1834</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1845</v>
      </c>
      <c r="B188" s="70">
        <v>182</v>
      </c>
      <c r="C188" s="70">
        <v>12</v>
      </c>
      <c r="D188" s="70">
        <v>11</v>
      </c>
      <c r="E188" s="70">
        <v>2015</v>
      </c>
      <c r="F188" s="70" t="s">
        <v>182</v>
      </c>
      <c r="G188" s="70" t="s">
        <v>1833</v>
      </c>
      <c r="H188" s="70" t="s">
        <v>1834</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1846</v>
      </c>
      <c r="B189" s="70">
        <v>183</v>
      </c>
      <c r="C189" s="70">
        <v>13</v>
      </c>
      <c r="D189" s="70">
        <v>11</v>
      </c>
      <c r="E189" s="70">
        <v>2016</v>
      </c>
      <c r="F189" s="70" t="s">
        <v>155</v>
      </c>
      <c r="G189" s="70" t="s">
        <v>1833</v>
      </c>
      <c r="H189" s="70" t="s">
        <v>1834</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1847</v>
      </c>
      <c r="B190" s="70">
        <v>184</v>
      </c>
      <c r="C190" s="70">
        <v>14</v>
      </c>
      <c r="D190" s="70">
        <v>11</v>
      </c>
      <c r="E190" s="70">
        <v>2017</v>
      </c>
      <c r="F190" s="70" t="s">
        <v>156</v>
      </c>
      <c r="G190" s="70" t="s">
        <v>1833</v>
      </c>
      <c r="H190" s="70" t="s">
        <v>1834</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1848</v>
      </c>
      <c r="B191" s="70">
        <v>185</v>
      </c>
      <c r="C191" s="70">
        <v>15</v>
      </c>
      <c r="D191" s="70">
        <v>11</v>
      </c>
      <c r="E191" s="70">
        <v>2018</v>
      </c>
      <c r="F191" s="70" t="s">
        <v>183</v>
      </c>
      <c r="G191" s="70" t="s">
        <v>1833</v>
      </c>
      <c r="H191" s="70" t="s">
        <v>1834</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1849</v>
      </c>
      <c r="B192" s="70">
        <v>186</v>
      </c>
      <c r="C192" s="70">
        <v>16</v>
      </c>
      <c r="D192" s="70">
        <v>11</v>
      </c>
      <c r="E192" s="70">
        <v>2019</v>
      </c>
      <c r="F192" s="70" t="s">
        <v>158</v>
      </c>
      <c r="G192" s="70" t="s">
        <v>1833</v>
      </c>
      <c r="H192" s="70" t="s">
        <v>1834</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1850</v>
      </c>
      <c r="B193" s="70">
        <v>187</v>
      </c>
      <c r="C193" s="70">
        <v>17</v>
      </c>
      <c r="D193" s="70">
        <v>11</v>
      </c>
      <c r="E193" s="70">
        <v>2020</v>
      </c>
      <c r="F193" s="70" t="s">
        <v>159</v>
      </c>
      <c r="G193" s="70" t="s">
        <v>1833</v>
      </c>
      <c r="H193" s="70" t="s">
        <v>1834</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1851</v>
      </c>
      <c r="B194" s="70">
        <v>187</v>
      </c>
      <c r="C194" s="70">
        <v>18</v>
      </c>
      <c r="D194" s="70">
        <v>11</v>
      </c>
      <c r="E194" s="70">
        <v>2021</v>
      </c>
      <c r="F194" s="70" t="s">
        <v>160</v>
      </c>
      <c r="G194" s="70" t="s">
        <v>1833</v>
      </c>
      <c r="H194" s="70" t="s">
        <v>1834</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1852</v>
      </c>
      <c r="B195" s="70">
        <v>187</v>
      </c>
      <c r="C195" s="70">
        <v>19</v>
      </c>
      <c r="D195" s="70">
        <v>11</v>
      </c>
      <c r="E195" s="70">
        <v>2022</v>
      </c>
      <c r="F195" s="70" t="s">
        <v>161</v>
      </c>
      <c r="G195" s="70" t="s">
        <v>1833</v>
      </c>
      <c r="H195" s="70" t="s">
        <v>1834</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187</v>
      </c>
      <c r="C196" s="70">
        <v>20</v>
      </c>
      <c r="D196" s="70">
        <v>11</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187</v>
      </c>
      <c r="C197" s="70">
        <v>21</v>
      </c>
      <c r="D197" s="70">
        <v>11</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290</v>
      </c>
      <c r="C219" s="70">
        <v>1</v>
      </c>
      <c r="D219" s="70">
        <v>18</v>
      </c>
      <c r="E219" s="70">
        <v>1990</v>
      </c>
      <c r="F219" s="70" t="s">
        <v>787</v>
      </c>
      <c r="G219" s="70" t="s">
        <v>1879</v>
      </c>
      <c r="H219" s="70" t="s">
        <v>1880</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291</v>
      </c>
      <c r="C220" s="70">
        <v>2</v>
      </c>
      <c r="D220" s="70">
        <v>18</v>
      </c>
      <c r="E220" s="70">
        <v>2005</v>
      </c>
      <c r="F220" s="70" t="s">
        <v>789</v>
      </c>
      <c r="G220" s="70" t="s">
        <v>1879</v>
      </c>
      <c r="H220" s="70" t="s">
        <v>1880</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292</v>
      </c>
      <c r="C221" s="70">
        <v>3</v>
      </c>
      <c r="D221" s="70">
        <v>18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293</v>
      </c>
      <c r="C222" s="70">
        <v>4</v>
      </c>
      <c r="D222" s="70">
        <v>18</v>
      </c>
      <c r="E222" s="70">
        <v>2007</v>
      </c>
      <c r="F222" s="70" t="s">
        <v>791</v>
      </c>
      <c r="G222" s="70" t="s">
        <v>1879</v>
      </c>
      <c r="H222" s="70" t="s">
        <v>1880</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294</v>
      </c>
      <c r="C223" s="70">
        <v>5</v>
      </c>
      <c r="D223" s="70">
        <v>18</v>
      </c>
      <c r="E223" s="70">
        <v>2008</v>
      </c>
      <c r="F223" s="70" t="s">
        <v>792</v>
      </c>
      <c r="G223" s="70" t="s">
        <v>1879</v>
      </c>
      <c r="H223" s="70" t="s">
        <v>1880</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295</v>
      </c>
      <c r="C224" s="70">
        <v>6</v>
      </c>
      <c r="D224" s="70">
        <v>18</v>
      </c>
      <c r="E224" s="70">
        <v>2009</v>
      </c>
      <c r="F224" s="70" t="s">
        <v>176</v>
      </c>
      <c r="G224" s="70" t="s">
        <v>1879</v>
      </c>
      <c r="H224" s="70" t="s">
        <v>1880</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1886</v>
      </c>
      <c r="B225" s="70">
        <v>296</v>
      </c>
      <c r="C225" s="70">
        <v>7</v>
      </c>
      <c r="D225" s="70">
        <v>18</v>
      </c>
      <c r="E225" s="70">
        <v>2010</v>
      </c>
      <c r="F225" s="70" t="s">
        <v>177</v>
      </c>
      <c r="G225" s="70" t="s">
        <v>1879</v>
      </c>
      <c r="H225" s="70" t="s">
        <v>1880</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1887</v>
      </c>
      <c r="B226" s="70">
        <v>297</v>
      </c>
      <c r="C226" s="70">
        <v>8</v>
      </c>
      <c r="D226" s="70">
        <v>18</v>
      </c>
      <c r="E226" s="70">
        <v>2011</v>
      </c>
      <c r="F226" s="70" t="s">
        <v>178</v>
      </c>
      <c r="G226" s="70" t="s">
        <v>1879</v>
      </c>
      <c r="H226" s="70" t="s">
        <v>1880</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1888</v>
      </c>
      <c r="B227" s="70">
        <v>298</v>
      </c>
      <c r="C227" s="70">
        <v>9</v>
      </c>
      <c r="D227" s="70">
        <v>18</v>
      </c>
      <c r="E227" s="70">
        <v>2012</v>
      </c>
      <c r="F227" s="70" t="s">
        <v>179</v>
      </c>
      <c r="G227" s="70" t="s">
        <v>1879</v>
      </c>
      <c r="H227" s="70" t="s">
        <v>1880</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1889</v>
      </c>
      <c r="B228" s="70">
        <v>299</v>
      </c>
      <c r="C228" s="70">
        <v>10</v>
      </c>
      <c r="D228" s="70">
        <v>18</v>
      </c>
      <c r="E228" s="70">
        <v>2013</v>
      </c>
      <c r="F228" s="70" t="s">
        <v>180</v>
      </c>
      <c r="G228" s="70" t="s">
        <v>1879</v>
      </c>
      <c r="H228" s="70" t="s">
        <v>1880</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1890</v>
      </c>
      <c r="B229" s="70">
        <v>300</v>
      </c>
      <c r="C229" s="70">
        <v>11</v>
      </c>
      <c r="D229" s="70">
        <v>18</v>
      </c>
      <c r="E229" s="70">
        <v>2014</v>
      </c>
      <c r="F229" s="70" t="s">
        <v>181</v>
      </c>
      <c r="G229" s="70" t="s">
        <v>1879</v>
      </c>
      <c r="H229" s="70" t="s">
        <v>1880</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1891</v>
      </c>
      <c r="B230" s="70">
        <v>301</v>
      </c>
      <c r="C230" s="70">
        <v>12</v>
      </c>
      <c r="D230" s="70">
        <v>18</v>
      </c>
      <c r="E230" s="70">
        <v>2015</v>
      </c>
      <c r="F230" s="70" t="s">
        <v>182</v>
      </c>
      <c r="G230" s="70" t="s">
        <v>1879</v>
      </c>
      <c r="H230" s="70" t="s">
        <v>1880</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1892</v>
      </c>
      <c r="B231" s="70">
        <v>302</v>
      </c>
      <c r="C231" s="70">
        <v>13</v>
      </c>
      <c r="D231" s="70">
        <v>18</v>
      </c>
      <c r="E231" s="70">
        <v>2016</v>
      </c>
      <c r="F231" s="70" t="s">
        <v>155</v>
      </c>
      <c r="G231" s="70" t="s">
        <v>1879</v>
      </c>
      <c r="H231" s="70" t="s">
        <v>1880</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1893</v>
      </c>
      <c r="B232" s="70">
        <v>303</v>
      </c>
      <c r="C232" s="70">
        <v>14</v>
      </c>
      <c r="D232" s="70">
        <v>18</v>
      </c>
      <c r="E232" s="70">
        <v>2017</v>
      </c>
      <c r="F232" s="70" t="s">
        <v>156</v>
      </c>
      <c r="G232" s="70" t="s">
        <v>1879</v>
      </c>
      <c r="H232" s="70" t="s">
        <v>1880</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1894</v>
      </c>
      <c r="B233" s="70">
        <v>304</v>
      </c>
      <c r="C233" s="70">
        <v>15</v>
      </c>
      <c r="D233" s="70">
        <v>18</v>
      </c>
      <c r="E233" s="70">
        <v>2018</v>
      </c>
      <c r="F233" s="70" t="s">
        <v>183</v>
      </c>
      <c r="G233" s="70" t="s">
        <v>1879</v>
      </c>
      <c r="H233" s="70" t="s">
        <v>1880</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1895</v>
      </c>
      <c r="B234" s="70">
        <v>305</v>
      </c>
      <c r="C234" s="70">
        <v>16</v>
      </c>
      <c r="D234" s="70">
        <v>18</v>
      </c>
      <c r="E234" s="70">
        <v>2019</v>
      </c>
      <c r="F234" s="70" t="s">
        <v>158</v>
      </c>
      <c r="G234" s="70" t="s">
        <v>1879</v>
      </c>
      <c r="H234" s="70" t="s">
        <v>1880</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1896</v>
      </c>
      <c r="B235" s="70">
        <v>306</v>
      </c>
      <c r="C235" s="70">
        <v>17</v>
      </c>
      <c r="D235" s="70">
        <v>18</v>
      </c>
      <c r="E235" s="70">
        <v>2020</v>
      </c>
      <c r="F235" s="70" t="s">
        <v>159</v>
      </c>
      <c r="G235" s="1064" t="s">
        <v>1879</v>
      </c>
      <c r="H235" s="70" t="s">
        <v>1880</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1897</v>
      </c>
      <c r="B236" s="70">
        <v>306</v>
      </c>
      <c r="C236" s="70">
        <v>18</v>
      </c>
      <c r="D236" s="70">
        <v>18</v>
      </c>
      <c r="E236" s="70">
        <v>2021</v>
      </c>
      <c r="F236" s="70" t="s">
        <v>160</v>
      </c>
      <c r="G236" s="1064" t="s">
        <v>1879</v>
      </c>
      <c r="H236" s="70" t="s">
        <v>1880</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1898</v>
      </c>
      <c r="B237" s="70">
        <v>306</v>
      </c>
      <c r="C237" s="70">
        <v>19</v>
      </c>
      <c r="D237" s="70">
        <v>18</v>
      </c>
      <c r="E237" s="70">
        <v>2022</v>
      </c>
      <c r="F237" s="70" t="s">
        <v>161</v>
      </c>
      <c r="G237" s="70" t="s">
        <v>1879</v>
      </c>
      <c r="H237" s="70" t="s">
        <v>1880</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306</v>
      </c>
      <c r="C238" s="70">
        <v>20</v>
      </c>
      <c r="D238" s="70">
        <v>18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306</v>
      </c>
      <c r="C239" s="70">
        <v>21</v>
      </c>
      <c r="D239" s="70">
        <v>18</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137</v>
      </c>
      <c r="C240" s="70">
        <v>1</v>
      </c>
      <c r="D240" s="70">
        <v>9</v>
      </c>
      <c r="E240" s="70">
        <v>1990</v>
      </c>
      <c r="F240" s="70" t="s">
        <v>787</v>
      </c>
      <c r="G240" s="70" t="s">
        <v>1902</v>
      </c>
      <c r="H240" s="70" t="s">
        <v>1903</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138</v>
      </c>
      <c r="C241" s="70">
        <v>2</v>
      </c>
      <c r="D241" s="70">
        <v>9</v>
      </c>
      <c r="E241" s="70">
        <v>2005</v>
      </c>
      <c r="F241" s="70" t="s">
        <v>789</v>
      </c>
      <c r="G241" s="70" t="s">
        <v>1902</v>
      </c>
      <c r="H241" s="70" t="s">
        <v>1903</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139</v>
      </c>
      <c r="C242" s="70">
        <v>3</v>
      </c>
      <c r="D242" s="70">
        <v>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140</v>
      </c>
      <c r="C243" s="70">
        <v>4</v>
      </c>
      <c r="D243" s="70">
        <v>9</v>
      </c>
      <c r="E243" s="70">
        <v>2007</v>
      </c>
      <c r="F243" s="70" t="s">
        <v>791</v>
      </c>
      <c r="G243" s="70" t="s">
        <v>1902</v>
      </c>
      <c r="H243" s="70" t="s">
        <v>1903</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141</v>
      </c>
      <c r="C244" s="70">
        <v>5</v>
      </c>
      <c r="D244" s="70">
        <v>9</v>
      </c>
      <c r="E244" s="70">
        <v>2008</v>
      </c>
      <c r="F244" s="70" t="s">
        <v>792</v>
      </c>
      <c r="G244" s="70" t="s">
        <v>1902</v>
      </c>
      <c r="H244" s="70" t="s">
        <v>1903</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142</v>
      </c>
      <c r="C245" s="70">
        <v>6</v>
      </c>
      <c r="D245" s="70">
        <v>9</v>
      </c>
      <c r="E245" s="70">
        <v>2009</v>
      </c>
      <c r="F245" s="70" t="s">
        <v>176</v>
      </c>
      <c r="G245" s="70" t="s">
        <v>1902</v>
      </c>
      <c r="H245" s="70" t="s">
        <v>1903</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1909</v>
      </c>
      <c r="B246" s="70">
        <v>143</v>
      </c>
      <c r="C246" s="70">
        <v>7</v>
      </c>
      <c r="D246" s="70">
        <v>9</v>
      </c>
      <c r="E246" s="70">
        <v>2010</v>
      </c>
      <c r="F246" s="70" t="s">
        <v>177</v>
      </c>
      <c r="G246" s="70" t="s">
        <v>1902</v>
      </c>
      <c r="H246" s="70" t="s">
        <v>1903</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1910</v>
      </c>
      <c r="B247" s="70">
        <v>144</v>
      </c>
      <c r="C247" s="70">
        <v>8</v>
      </c>
      <c r="D247" s="70">
        <v>9</v>
      </c>
      <c r="E247" s="70">
        <v>2011</v>
      </c>
      <c r="F247" s="70" t="s">
        <v>178</v>
      </c>
      <c r="G247" s="70" t="s">
        <v>1902</v>
      </c>
      <c r="H247" s="70" t="s">
        <v>1903</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1911</v>
      </c>
      <c r="B248" s="70">
        <v>145</v>
      </c>
      <c r="C248" s="70">
        <v>9</v>
      </c>
      <c r="D248" s="70">
        <v>9</v>
      </c>
      <c r="E248" s="70">
        <v>2012</v>
      </c>
      <c r="F248" s="70" t="s">
        <v>179</v>
      </c>
      <c r="G248" s="70" t="s">
        <v>1902</v>
      </c>
      <c r="H248" s="70" t="s">
        <v>1903</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1912</v>
      </c>
      <c r="B249" s="70">
        <v>146</v>
      </c>
      <c r="C249" s="70">
        <v>10</v>
      </c>
      <c r="D249" s="70">
        <v>9</v>
      </c>
      <c r="E249" s="70">
        <v>2013</v>
      </c>
      <c r="F249" s="70" t="s">
        <v>180</v>
      </c>
      <c r="G249" s="70" t="s">
        <v>1902</v>
      </c>
      <c r="H249" s="70" t="s">
        <v>1903</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1913</v>
      </c>
      <c r="B250" s="70">
        <v>147</v>
      </c>
      <c r="C250" s="70">
        <v>11</v>
      </c>
      <c r="D250" s="70">
        <v>9</v>
      </c>
      <c r="E250" s="70">
        <v>2014</v>
      </c>
      <c r="F250" s="70" t="s">
        <v>181</v>
      </c>
      <c r="G250" s="70" t="s">
        <v>1902</v>
      </c>
      <c r="H250" s="70" t="s">
        <v>1903</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1914</v>
      </c>
      <c r="B251" s="70">
        <v>148</v>
      </c>
      <c r="C251" s="70">
        <v>12</v>
      </c>
      <c r="D251" s="70">
        <v>9</v>
      </c>
      <c r="E251" s="70">
        <v>2015</v>
      </c>
      <c r="F251" s="70" t="s">
        <v>182</v>
      </c>
      <c r="G251" s="70" t="s">
        <v>1902</v>
      </c>
      <c r="H251" s="70" t="s">
        <v>1903</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1915</v>
      </c>
      <c r="B252" s="70">
        <v>149</v>
      </c>
      <c r="C252" s="70">
        <v>13</v>
      </c>
      <c r="D252" s="70">
        <v>9</v>
      </c>
      <c r="E252" s="70">
        <v>2016</v>
      </c>
      <c r="F252" s="70" t="s">
        <v>155</v>
      </c>
      <c r="G252" s="70" t="s">
        <v>1902</v>
      </c>
      <c r="H252" s="70" t="s">
        <v>1903</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1916</v>
      </c>
      <c r="B253" s="70">
        <v>150</v>
      </c>
      <c r="C253" s="70">
        <v>14</v>
      </c>
      <c r="D253" s="70">
        <v>9</v>
      </c>
      <c r="E253" s="70">
        <v>2017</v>
      </c>
      <c r="F253" s="70" t="s">
        <v>156</v>
      </c>
      <c r="G253" s="70" t="s">
        <v>1902</v>
      </c>
      <c r="H253" s="70" t="s">
        <v>1903</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1917</v>
      </c>
      <c r="B254" s="70">
        <v>151</v>
      </c>
      <c r="C254" s="70">
        <v>15</v>
      </c>
      <c r="D254" s="70">
        <v>9</v>
      </c>
      <c r="E254" s="70">
        <v>2018</v>
      </c>
      <c r="F254" s="70" t="s">
        <v>183</v>
      </c>
      <c r="G254" s="1064" t="s">
        <v>1902</v>
      </c>
      <c r="H254" s="70" t="s">
        <v>1903</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1918</v>
      </c>
      <c r="B255" s="70">
        <v>152</v>
      </c>
      <c r="C255" s="70">
        <v>16</v>
      </c>
      <c r="D255" s="70">
        <v>9</v>
      </c>
      <c r="E255" s="70">
        <v>2019</v>
      </c>
      <c r="F255" s="70" t="s">
        <v>158</v>
      </c>
      <c r="G255" s="1064" t="s">
        <v>1902</v>
      </c>
      <c r="H255" s="70" t="s">
        <v>1903</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1919</v>
      </c>
      <c r="B256" s="70">
        <v>153</v>
      </c>
      <c r="C256" s="70">
        <v>17</v>
      </c>
      <c r="D256" s="70">
        <v>9</v>
      </c>
      <c r="E256" s="70">
        <v>2020</v>
      </c>
      <c r="F256" s="70" t="s">
        <v>159</v>
      </c>
      <c r="G256" s="70" t="s">
        <v>1902</v>
      </c>
      <c r="H256" s="70" t="s">
        <v>1903</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1920</v>
      </c>
      <c r="B257" s="70">
        <v>153</v>
      </c>
      <c r="C257" s="70">
        <v>18</v>
      </c>
      <c r="D257" s="70">
        <v>9</v>
      </c>
      <c r="E257" s="70">
        <v>2021</v>
      </c>
      <c r="F257" s="70" t="s">
        <v>160</v>
      </c>
      <c r="G257" s="70" t="s">
        <v>1902</v>
      </c>
      <c r="H257" s="70" t="s">
        <v>1903</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1921</v>
      </c>
      <c r="B258" s="70">
        <v>153</v>
      </c>
      <c r="C258" s="70">
        <v>19</v>
      </c>
      <c r="D258" s="70">
        <v>9</v>
      </c>
      <c r="E258" s="70">
        <v>2022</v>
      </c>
      <c r="F258" s="70" t="s">
        <v>161</v>
      </c>
      <c r="G258" s="70" t="s">
        <v>1902</v>
      </c>
      <c r="H258" s="70" t="s">
        <v>1903</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153</v>
      </c>
      <c r="C259" s="70">
        <v>20</v>
      </c>
      <c r="D259" s="70">
        <v>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153</v>
      </c>
      <c r="C260" s="70">
        <v>21</v>
      </c>
      <c r="D260" s="70">
        <v>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188</v>
      </c>
      <c r="C261" s="70">
        <v>1</v>
      </c>
      <c r="D261" s="70">
        <v>12</v>
      </c>
      <c r="E261" s="70">
        <v>1990</v>
      </c>
      <c r="F261" s="70" t="s">
        <v>787</v>
      </c>
      <c r="G261" s="70" t="s">
        <v>1925</v>
      </c>
      <c r="H261" s="70" t="s">
        <v>1926</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189</v>
      </c>
      <c r="C262" s="70">
        <v>2</v>
      </c>
      <c r="D262" s="70">
        <v>12</v>
      </c>
      <c r="E262" s="70">
        <v>2005</v>
      </c>
      <c r="F262" s="70" t="s">
        <v>789</v>
      </c>
      <c r="G262" s="70" t="s">
        <v>1925</v>
      </c>
      <c r="H262" s="70" t="s">
        <v>1926</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190</v>
      </c>
      <c r="C263" s="70">
        <v>3</v>
      </c>
      <c r="D263" s="70">
        <v>12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191</v>
      </c>
      <c r="C264" s="70">
        <v>4</v>
      </c>
      <c r="D264" s="70">
        <v>12</v>
      </c>
      <c r="E264" s="70">
        <v>2007</v>
      </c>
      <c r="F264" s="70" t="s">
        <v>791</v>
      </c>
      <c r="G264" s="70" t="s">
        <v>1925</v>
      </c>
      <c r="H264" s="70" t="s">
        <v>1926</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192</v>
      </c>
      <c r="C265" s="70">
        <v>5</v>
      </c>
      <c r="D265" s="70">
        <v>12</v>
      </c>
      <c r="E265" s="70">
        <v>2008</v>
      </c>
      <c r="F265" s="70" t="s">
        <v>792</v>
      </c>
      <c r="G265" s="70" t="s">
        <v>1925</v>
      </c>
      <c r="H265" s="70" t="s">
        <v>1926</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193</v>
      </c>
      <c r="C266" s="70">
        <v>6</v>
      </c>
      <c r="D266" s="70">
        <v>12</v>
      </c>
      <c r="E266" s="70">
        <v>2009</v>
      </c>
      <c r="F266" s="70" t="s">
        <v>176</v>
      </c>
      <c r="G266" s="70" t="s">
        <v>1925</v>
      </c>
      <c r="H266" s="70" t="s">
        <v>1926</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1932</v>
      </c>
      <c r="B267" s="70">
        <v>194</v>
      </c>
      <c r="C267" s="70">
        <v>7</v>
      </c>
      <c r="D267" s="70">
        <v>12</v>
      </c>
      <c r="E267" s="70">
        <v>2010</v>
      </c>
      <c r="F267" s="70" t="s">
        <v>177</v>
      </c>
      <c r="G267" s="70" t="s">
        <v>1925</v>
      </c>
      <c r="H267" s="70" t="s">
        <v>1926</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1933</v>
      </c>
      <c r="B268" s="70">
        <v>195</v>
      </c>
      <c r="C268" s="70">
        <v>8</v>
      </c>
      <c r="D268" s="70">
        <v>12</v>
      </c>
      <c r="E268" s="70">
        <v>2011</v>
      </c>
      <c r="F268" s="70" t="s">
        <v>178</v>
      </c>
      <c r="G268" s="70" t="s">
        <v>1925</v>
      </c>
      <c r="H268" s="70" t="s">
        <v>1926</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1934</v>
      </c>
      <c r="B269" s="70">
        <v>196</v>
      </c>
      <c r="C269" s="70">
        <v>9</v>
      </c>
      <c r="D269" s="70">
        <v>12</v>
      </c>
      <c r="E269" s="70">
        <v>2012</v>
      </c>
      <c r="F269" s="70" t="s">
        <v>179</v>
      </c>
      <c r="G269" s="70" t="s">
        <v>1925</v>
      </c>
      <c r="H269" s="70" t="s">
        <v>1926</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1935</v>
      </c>
      <c r="B270" s="70">
        <v>197</v>
      </c>
      <c r="C270" s="70">
        <v>10</v>
      </c>
      <c r="D270" s="70">
        <v>12</v>
      </c>
      <c r="E270" s="70">
        <v>2013</v>
      </c>
      <c r="F270" s="70" t="s">
        <v>180</v>
      </c>
      <c r="G270" s="70" t="s">
        <v>1925</v>
      </c>
      <c r="H270" s="70" t="s">
        <v>1926</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1936</v>
      </c>
      <c r="B271" s="70">
        <v>198</v>
      </c>
      <c r="C271" s="70">
        <v>11</v>
      </c>
      <c r="D271" s="70">
        <v>12</v>
      </c>
      <c r="E271" s="70">
        <v>2014</v>
      </c>
      <c r="F271" s="70" t="s">
        <v>181</v>
      </c>
      <c r="G271" s="70" t="s">
        <v>1925</v>
      </c>
      <c r="H271" s="70" t="s">
        <v>1926</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1937</v>
      </c>
      <c r="B272" s="70">
        <v>199</v>
      </c>
      <c r="C272" s="70">
        <v>12</v>
      </c>
      <c r="D272" s="70">
        <v>12</v>
      </c>
      <c r="E272" s="70">
        <v>2015</v>
      </c>
      <c r="F272" s="70" t="s">
        <v>182</v>
      </c>
      <c r="G272" s="70" t="s">
        <v>1925</v>
      </c>
      <c r="H272" s="70" t="s">
        <v>1926</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1938</v>
      </c>
      <c r="B273" s="70">
        <v>200</v>
      </c>
      <c r="C273" s="70">
        <v>13</v>
      </c>
      <c r="D273" s="70">
        <v>12</v>
      </c>
      <c r="E273" s="70">
        <v>2016</v>
      </c>
      <c r="F273" s="70" t="s">
        <v>155</v>
      </c>
      <c r="G273" s="1064" t="s">
        <v>1925</v>
      </c>
      <c r="H273" s="70" t="s">
        <v>1926</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1939</v>
      </c>
      <c r="B274" s="70">
        <v>201</v>
      </c>
      <c r="C274" s="70">
        <v>14</v>
      </c>
      <c r="D274" s="70">
        <v>12</v>
      </c>
      <c r="E274" s="70">
        <v>2017</v>
      </c>
      <c r="F274" s="70" t="s">
        <v>156</v>
      </c>
      <c r="G274" s="1064" t="s">
        <v>1925</v>
      </c>
      <c r="H274" s="70" t="s">
        <v>1926</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1940</v>
      </c>
      <c r="B275" s="70">
        <v>202</v>
      </c>
      <c r="C275" s="70">
        <v>15</v>
      </c>
      <c r="D275" s="70">
        <v>12</v>
      </c>
      <c r="E275" s="70">
        <v>2018</v>
      </c>
      <c r="F275" s="70" t="s">
        <v>183</v>
      </c>
      <c r="G275" s="70" t="s">
        <v>1925</v>
      </c>
      <c r="H275" s="70" t="s">
        <v>1926</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1941</v>
      </c>
      <c r="B276" s="70">
        <v>203</v>
      </c>
      <c r="C276" s="70">
        <v>16</v>
      </c>
      <c r="D276" s="70">
        <v>12</v>
      </c>
      <c r="E276" s="70">
        <v>2019</v>
      </c>
      <c r="F276" s="70" t="s">
        <v>158</v>
      </c>
      <c r="G276" s="70" t="s">
        <v>1925</v>
      </c>
      <c r="H276" s="70" t="s">
        <v>1926</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1942</v>
      </c>
      <c r="B277" s="70">
        <v>204</v>
      </c>
      <c r="C277" s="70">
        <v>17</v>
      </c>
      <c r="D277" s="70">
        <v>12</v>
      </c>
      <c r="E277" s="70">
        <v>2020</v>
      </c>
      <c r="F277" s="70" t="s">
        <v>159</v>
      </c>
      <c r="G277" s="70" t="s">
        <v>1925</v>
      </c>
      <c r="H277" s="70" t="s">
        <v>1926</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1943</v>
      </c>
      <c r="B278" s="70">
        <v>204</v>
      </c>
      <c r="C278" s="70">
        <v>18</v>
      </c>
      <c r="D278" s="70">
        <v>12</v>
      </c>
      <c r="E278" s="70">
        <v>2021</v>
      </c>
      <c r="F278" s="70" t="s">
        <v>160</v>
      </c>
      <c r="G278" s="70" t="s">
        <v>1925</v>
      </c>
      <c r="H278" s="70" t="s">
        <v>1926</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1944</v>
      </c>
      <c r="B279" s="70">
        <v>204</v>
      </c>
      <c r="C279" s="70">
        <v>19</v>
      </c>
      <c r="D279" s="70">
        <v>12</v>
      </c>
      <c r="E279" s="70">
        <v>2022</v>
      </c>
      <c r="F279" s="70" t="s">
        <v>161</v>
      </c>
      <c r="G279" s="70" t="s">
        <v>1925</v>
      </c>
      <c r="H279" s="70" t="s">
        <v>1926</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204</v>
      </c>
      <c r="C280" s="70">
        <v>20</v>
      </c>
      <c r="D280" s="70">
        <v>12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204</v>
      </c>
      <c r="C281" s="70">
        <v>21</v>
      </c>
      <c r="D281" s="70">
        <v>12</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103</v>
      </c>
      <c r="C282" s="70">
        <v>1</v>
      </c>
      <c r="D282" s="70">
        <v>7</v>
      </c>
      <c r="E282" s="70">
        <v>1990</v>
      </c>
      <c r="F282" s="70" t="s">
        <v>787</v>
      </c>
      <c r="G282" s="70" t="s">
        <v>1948</v>
      </c>
      <c r="H282" s="70" t="s">
        <v>1949</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104</v>
      </c>
      <c r="C283" s="70">
        <v>2</v>
      </c>
      <c r="D283" s="70">
        <v>7</v>
      </c>
      <c r="E283" s="70">
        <v>2005</v>
      </c>
      <c r="F283" s="70" t="s">
        <v>789</v>
      </c>
      <c r="G283" s="70" t="s">
        <v>1948</v>
      </c>
      <c r="H283" s="70" t="s">
        <v>1949</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105</v>
      </c>
      <c r="C284" s="70">
        <v>3</v>
      </c>
      <c r="D284" s="70">
        <v>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106</v>
      </c>
      <c r="C285" s="70">
        <v>4</v>
      </c>
      <c r="D285" s="70">
        <v>7</v>
      </c>
      <c r="E285" s="70">
        <v>2007</v>
      </c>
      <c r="F285" s="70" t="s">
        <v>791</v>
      </c>
      <c r="G285" s="70" t="s">
        <v>1948</v>
      </c>
      <c r="H285" s="70" t="s">
        <v>1949</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107</v>
      </c>
      <c r="C286" s="70">
        <v>5</v>
      </c>
      <c r="D286" s="70">
        <v>7</v>
      </c>
      <c r="E286" s="70">
        <v>2008</v>
      </c>
      <c r="F286" s="70" t="s">
        <v>792</v>
      </c>
      <c r="G286" s="70" t="s">
        <v>1948</v>
      </c>
      <c r="H286" s="70" t="s">
        <v>1949</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108</v>
      </c>
      <c r="C287" s="70">
        <v>6</v>
      </c>
      <c r="D287" s="70">
        <v>7</v>
      </c>
      <c r="E287" s="70">
        <v>2009</v>
      </c>
      <c r="F287" s="70" t="s">
        <v>176</v>
      </c>
      <c r="G287" s="70" t="s">
        <v>1948</v>
      </c>
      <c r="H287" s="70" t="s">
        <v>1949</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1955</v>
      </c>
      <c r="B288" s="70">
        <v>109</v>
      </c>
      <c r="C288" s="70">
        <v>7</v>
      </c>
      <c r="D288" s="70">
        <v>7</v>
      </c>
      <c r="E288" s="70">
        <v>2010</v>
      </c>
      <c r="F288" s="70" t="s">
        <v>177</v>
      </c>
      <c r="G288" s="70" t="s">
        <v>1948</v>
      </c>
      <c r="H288" s="70" t="s">
        <v>1949</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1956</v>
      </c>
      <c r="B289" s="70">
        <v>110</v>
      </c>
      <c r="C289" s="70">
        <v>8</v>
      </c>
      <c r="D289" s="70">
        <v>7</v>
      </c>
      <c r="E289" s="70">
        <v>2011</v>
      </c>
      <c r="F289" s="70" t="s">
        <v>178</v>
      </c>
      <c r="G289" s="70" t="s">
        <v>1948</v>
      </c>
      <c r="H289" s="70" t="s">
        <v>1949</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1957</v>
      </c>
      <c r="B290" s="70">
        <v>111</v>
      </c>
      <c r="C290" s="70">
        <v>9</v>
      </c>
      <c r="D290" s="70">
        <v>7</v>
      </c>
      <c r="E290" s="70">
        <v>2012</v>
      </c>
      <c r="F290" s="70" t="s">
        <v>179</v>
      </c>
      <c r="G290" s="70" t="s">
        <v>1948</v>
      </c>
      <c r="H290" s="70" t="s">
        <v>1949</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1958</v>
      </c>
      <c r="B291" s="70">
        <v>112</v>
      </c>
      <c r="C291" s="70">
        <v>10</v>
      </c>
      <c r="D291" s="70">
        <v>7</v>
      </c>
      <c r="E291" s="70">
        <v>2013</v>
      </c>
      <c r="F291" s="70" t="s">
        <v>180</v>
      </c>
      <c r="G291" s="70" t="s">
        <v>1948</v>
      </c>
      <c r="H291" s="70" t="s">
        <v>1949</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1959</v>
      </c>
      <c r="B292" s="70">
        <v>113</v>
      </c>
      <c r="C292" s="70">
        <v>11</v>
      </c>
      <c r="D292" s="70">
        <v>7</v>
      </c>
      <c r="E292" s="70">
        <v>2014</v>
      </c>
      <c r="F292" s="70" t="s">
        <v>181</v>
      </c>
      <c r="G292" s="1064" t="s">
        <v>1948</v>
      </c>
      <c r="H292" s="70" t="s">
        <v>1949</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1960</v>
      </c>
      <c r="B293" s="70">
        <v>114</v>
      </c>
      <c r="C293" s="70">
        <v>12</v>
      </c>
      <c r="D293" s="70">
        <v>7</v>
      </c>
      <c r="E293" s="70">
        <v>2015</v>
      </c>
      <c r="F293" s="70" t="s">
        <v>182</v>
      </c>
      <c r="G293" s="1064" t="s">
        <v>1948</v>
      </c>
      <c r="H293" s="70" t="s">
        <v>1949</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1961</v>
      </c>
      <c r="B294" s="70">
        <v>115</v>
      </c>
      <c r="C294" s="70">
        <v>13</v>
      </c>
      <c r="D294" s="70">
        <v>7</v>
      </c>
      <c r="E294" s="70">
        <v>2016</v>
      </c>
      <c r="F294" s="70" t="s">
        <v>155</v>
      </c>
      <c r="G294" s="70" t="s">
        <v>1948</v>
      </c>
      <c r="H294" s="70" t="s">
        <v>1949</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1962</v>
      </c>
      <c r="B295" s="70">
        <v>116</v>
      </c>
      <c r="C295" s="70">
        <v>14</v>
      </c>
      <c r="D295" s="70">
        <v>7</v>
      </c>
      <c r="E295" s="70">
        <v>2017</v>
      </c>
      <c r="F295" s="70" t="s">
        <v>156</v>
      </c>
      <c r="G295" s="70" t="s">
        <v>1948</v>
      </c>
      <c r="H295" s="70" t="s">
        <v>1949</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1963</v>
      </c>
      <c r="B296" s="70">
        <v>117</v>
      </c>
      <c r="C296" s="70">
        <v>15</v>
      </c>
      <c r="D296" s="70">
        <v>7</v>
      </c>
      <c r="E296" s="70">
        <v>2018</v>
      </c>
      <c r="F296" s="70" t="s">
        <v>183</v>
      </c>
      <c r="G296" s="70" t="s">
        <v>1948</v>
      </c>
      <c r="H296" s="70" t="s">
        <v>1949</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1964</v>
      </c>
      <c r="B297" s="70">
        <v>118</v>
      </c>
      <c r="C297" s="70">
        <v>16</v>
      </c>
      <c r="D297" s="70">
        <v>7</v>
      </c>
      <c r="E297" s="70">
        <v>2019</v>
      </c>
      <c r="F297" s="70" t="s">
        <v>158</v>
      </c>
      <c r="G297" s="70" t="s">
        <v>1948</v>
      </c>
      <c r="H297" s="70" t="s">
        <v>1949</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1965</v>
      </c>
      <c r="B298" s="70">
        <v>119</v>
      </c>
      <c r="C298" s="70">
        <v>17</v>
      </c>
      <c r="D298" s="70">
        <v>7</v>
      </c>
      <c r="E298" s="70">
        <v>2020</v>
      </c>
      <c r="F298" s="70" t="s">
        <v>159</v>
      </c>
      <c r="G298" s="70" t="s">
        <v>1948</v>
      </c>
      <c r="H298" s="70" t="s">
        <v>1949</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1966</v>
      </c>
      <c r="B299" s="70">
        <v>119</v>
      </c>
      <c r="C299" s="70">
        <v>18</v>
      </c>
      <c r="D299" s="70">
        <v>7</v>
      </c>
      <c r="E299" s="70">
        <v>2021</v>
      </c>
      <c r="F299" s="70" t="s">
        <v>160</v>
      </c>
      <c r="G299" s="70" t="s">
        <v>1948</v>
      </c>
      <c r="H299" s="70" t="s">
        <v>1949</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1967</v>
      </c>
      <c r="B300" s="70">
        <v>119</v>
      </c>
      <c r="C300" s="70">
        <v>19</v>
      </c>
      <c r="D300" s="70">
        <v>7</v>
      </c>
      <c r="E300" s="70">
        <v>2022</v>
      </c>
      <c r="F300" s="70" t="s">
        <v>161</v>
      </c>
      <c r="G300" s="70" t="s">
        <v>1948</v>
      </c>
      <c r="H300" s="70" t="s">
        <v>1949</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119</v>
      </c>
      <c r="C301" s="70">
        <v>20</v>
      </c>
      <c r="D301" s="70">
        <v>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119</v>
      </c>
      <c r="C302" s="70">
        <v>21</v>
      </c>
      <c r="D302" s="70">
        <v>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307</v>
      </c>
      <c r="C303" s="70">
        <v>1</v>
      </c>
      <c r="D303" s="70">
        <v>19</v>
      </c>
      <c r="E303" s="70">
        <v>1990</v>
      </c>
      <c r="F303" s="70" t="s">
        <v>787</v>
      </c>
      <c r="G303" s="70" t="s">
        <v>1971</v>
      </c>
      <c r="H303" s="70" t="s">
        <v>1972</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308</v>
      </c>
      <c r="C304" s="70">
        <v>2</v>
      </c>
      <c r="D304" s="70">
        <v>19</v>
      </c>
      <c r="E304" s="70">
        <v>2005</v>
      </c>
      <c r="F304" s="70" t="s">
        <v>789</v>
      </c>
      <c r="G304" s="70" t="s">
        <v>1971</v>
      </c>
      <c r="H304" s="70" t="s">
        <v>1972</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309</v>
      </c>
      <c r="C305" s="70">
        <v>3</v>
      </c>
      <c r="D305" s="70">
        <v>19</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310</v>
      </c>
      <c r="C306" s="70">
        <v>4</v>
      </c>
      <c r="D306" s="70">
        <v>19</v>
      </c>
      <c r="E306" s="70">
        <v>2007</v>
      </c>
      <c r="F306" s="70" t="s">
        <v>791</v>
      </c>
      <c r="G306" s="70" t="s">
        <v>1971</v>
      </c>
      <c r="H306" s="70" t="s">
        <v>1972</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311</v>
      </c>
      <c r="C307" s="70">
        <v>5</v>
      </c>
      <c r="D307" s="70">
        <v>19</v>
      </c>
      <c r="E307" s="70">
        <v>2008</v>
      </c>
      <c r="F307" s="70" t="s">
        <v>792</v>
      </c>
      <c r="G307" s="70" t="s">
        <v>1971</v>
      </c>
      <c r="H307" s="70" t="s">
        <v>1972</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312</v>
      </c>
      <c r="C308" s="70">
        <v>6</v>
      </c>
      <c r="D308" s="70">
        <v>19</v>
      </c>
      <c r="E308" s="70">
        <v>2009</v>
      </c>
      <c r="F308" s="70" t="s">
        <v>176</v>
      </c>
      <c r="G308" s="70" t="s">
        <v>1971</v>
      </c>
      <c r="H308" s="70" t="s">
        <v>1972</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1978</v>
      </c>
      <c r="B309" s="70">
        <v>313</v>
      </c>
      <c r="C309" s="70">
        <v>7</v>
      </c>
      <c r="D309" s="70">
        <v>19</v>
      </c>
      <c r="E309" s="70">
        <v>2010</v>
      </c>
      <c r="F309" s="70" t="s">
        <v>177</v>
      </c>
      <c r="G309" s="70" t="s">
        <v>1971</v>
      </c>
      <c r="H309" s="70" t="s">
        <v>1972</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1979</v>
      </c>
      <c r="B310" s="70">
        <v>314</v>
      </c>
      <c r="C310" s="70">
        <v>8</v>
      </c>
      <c r="D310" s="70">
        <v>19</v>
      </c>
      <c r="E310" s="70">
        <v>2011</v>
      </c>
      <c r="F310" s="70" t="s">
        <v>178</v>
      </c>
      <c r="G310" s="70" t="s">
        <v>1971</v>
      </c>
      <c r="H310" s="70" t="s">
        <v>1972</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1980</v>
      </c>
      <c r="B311" s="70">
        <v>315</v>
      </c>
      <c r="C311" s="70">
        <v>9</v>
      </c>
      <c r="D311" s="70">
        <v>19</v>
      </c>
      <c r="E311" s="70">
        <v>2012</v>
      </c>
      <c r="F311" s="70" t="s">
        <v>179</v>
      </c>
      <c r="G311" s="1064" t="s">
        <v>1971</v>
      </c>
      <c r="H311" s="70" t="s">
        <v>1972</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1981</v>
      </c>
      <c r="B312" s="70">
        <v>316</v>
      </c>
      <c r="C312" s="70">
        <v>10</v>
      </c>
      <c r="D312" s="70">
        <v>19</v>
      </c>
      <c r="E312" s="70">
        <v>2013</v>
      </c>
      <c r="F312" s="70" t="s">
        <v>180</v>
      </c>
      <c r="G312" s="1064" t="s">
        <v>1971</v>
      </c>
      <c r="H312" s="70" t="s">
        <v>1972</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1982</v>
      </c>
      <c r="B313" s="70">
        <v>317</v>
      </c>
      <c r="C313" s="70">
        <v>11</v>
      </c>
      <c r="D313" s="70">
        <v>19</v>
      </c>
      <c r="E313" s="70">
        <v>2014</v>
      </c>
      <c r="F313" s="70" t="s">
        <v>181</v>
      </c>
      <c r="G313" s="70" t="s">
        <v>1971</v>
      </c>
      <c r="H313" s="70" t="s">
        <v>1972</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1983</v>
      </c>
      <c r="B314" s="70">
        <v>318</v>
      </c>
      <c r="C314" s="70">
        <v>12</v>
      </c>
      <c r="D314" s="70">
        <v>19</v>
      </c>
      <c r="E314" s="70">
        <v>2015</v>
      </c>
      <c r="F314" s="70" t="s">
        <v>182</v>
      </c>
      <c r="G314" s="70" t="s">
        <v>1971</v>
      </c>
      <c r="H314" s="70" t="s">
        <v>1972</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1984</v>
      </c>
      <c r="B315" s="70">
        <v>319</v>
      </c>
      <c r="C315" s="70">
        <v>13</v>
      </c>
      <c r="D315" s="70">
        <v>19</v>
      </c>
      <c r="E315" s="70">
        <v>2016</v>
      </c>
      <c r="F315" s="70" t="s">
        <v>155</v>
      </c>
      <c r="G315" s="70" t="s">
        <v>1971</v>
      </c>
      <c r="H315" s="70" t="s">
        <v>1972</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1985</v>
      </c>
      <c r="B316" s="70">
        <v>320</v>
      </c>
      <c r="C316" s="70">
        <v>14</v>
      </c>
      <c r="D316" s="70">
        <v>19</v>
      </c>
      <c r="E316" s="70">
        <v>2017</v>
      </c>
      <c r="F316" s="70" t="s">
        <v>156</v>
      </c>
      <c r="G316" s="70" t="s">
        <v>1971</v>
      </c>
      <c r="H316" s="70" t="s">
        <v>1972</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1986</v>
      </c>
      <c r="B317" s="70">
        <v>321</v>
      </c>
      <c r="C317" s="70">
        <v>15</v>
      </c>
      <c r="D317" s="70">
        <v>19</v>
      </c>
      <c r="E317" s="70">
        <v>2018</v>
      </c>
      <c r="F317" s="70" t="s">
        <v>183</v>
      </c>
      <c r="G317" s="70" t="s">
        <v>1971</v>
      </c>
      <c r="H317" s="70" t="s">
        <v>1972</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1987</v>
      </c>
      <c r="B318" s="70">
        <v>322</v>
      </c>
      <c r="C318" s="70">
        <v>16</v>
      </c>
      <c r="D318" s="70">
        <v>19</v>
      </c>
      <c r="E318" s="70">
        <v>2019</v>
      </c>
      <c r="F318" s="70" t="s">
        <v>158</v>
      </c>
      <c r="G318" s="70" t="s">
        <v>1971</v>
      </c>
      <c r="H318" s="70" t="s">
        <v>1972</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1988</v>
      </c>
      <c r="B319" s="70">
        <v>323</v>
      </c>
      <c r="C319" s="70">
        <v>17</v>
      </c>
      <c r="D319" s="70">
        <v>19</v>
      </c>
      <c r="E319" s="70">
        <v>2020</v>
      </c>
      <c r="F319" s="70" t="s">
        <v>159</v>
      </c>
      <c r="G319" s="70" t="s">
        <v>1971</v>
      </c>
      <c r="H319" s="70" t="s">
        <v>1972</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1989</v>
      </c>
      <c r="B320" s="70">
        <v>323</v>
      </c>
      <c r="C320" s="70">
        <v>18</v>
      </c>
      <c r="D320" s="70">
        <v>19</v>
      </c>
      <c r="E320" s="70">
        <v>2021</v>
      </c>
      <c r="F320" s="70" t="s">
        <v>160</v>
      </c>
      <c r="G320" s="70" t="s">
        <v>1971</v>
      </c>
      <c r="H320" s="70" t="s">
        <v>1972</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1990</v>
      </c>
      <c r="B321" s="70">
        <v>323</v>
      </c>
      <c r="C321" s="70">
        <v>19</v>
      </c>
      <c r="D321" s="70">
        <v>19</v>
      </c>
      <c r="E321" s="70">
        <v>2022</v>
      </c>
      <c r="F321" s="70" t="s">
        <v>161</v>
      </c>
      <c r="G321" s="70" t="s">
        <v>1971</v>
      </c>
      <c r="H321" s="70" t="s">
        <v>1972</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323</v>
      </c>
      <c r="C322" s="70">
        <v>20</v>
      </c>
      <c r="D322" s="70">
        <v>19</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323</v>
      </c>
      <c r="C323" s="70">
        <v>21</v>
      </c>
      <c r="D323" s="70">
        <v>19</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1633</v>
      </c>
      <c r="H324" s="70" t="s">
        <v>1634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240</v>
      </c>
      <c r="C325" s="70">
        <v>2</v>
      </c>
      <c r="D325" s="70">
        <v>15</v>
      </c>
      <c r="E325" s="70">
        <v>2005</v>
      </c>
      <c r="F325" s="70" t="s">
        <v>789</v>
      </c>
      <c r="G325" s="70" t="s">
        <v>1633</v>
      </c>
      <c r="H325" s="70" t="s">
        <v>1634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241</v>
      </c>
      <c r="C326" s="70">
        <v>3</v>
      </c>
      <c r="D326" s="70">
        <v>15</v>
      </c>
      <c r="E326" s="70">
        <v>2006</v>
      </c>
      <c r="F326" s="70" t="s">
        <v>790</v>
      </c>
      <c r="G326" s="70" t="s">
        <v>1633</v>
      </c>
      <c r="H326" s="70" t="s">
        <v>1634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242</v>
      </c>
      <c r="C327" s="70">
        <v>4</v>
      </c>
      <c r="D327" s="70">
        <v>15</v>
      </c>
      <c r="E327" s="70">
        <v>2007</v>
      </c>
      <c r="F327" s="70" t="s">
        <v>791</v>
      </c>
      <c r="G327" s="70" t="s">
        <v>1633</v>
      </c>
      <c r="H327" s="70" t="s">
        <v>1634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243</v>
      </c>
      <c r="C328" s="70">
        <v>5</v>
      </c>
      <c r="D328" s="70">
        <v>15</v>
      </c>
      <c r="E328" s="70">
        <v>2008</v>
      </c>
      <c r="F328" s="70" t="s">
        <v>792</v>
      </c>
      <c r="G328" s="70" t="s">
        <v>1633</v>
      </c>
      <c r="H328" s="70" t="s">
        <v>1634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244</v>
      </c>
      <c r="C329" s="70">
        <v>6</v>
      </c>
      <c r="D329" s="70">
        <v>15</v>
      </c>
      <c r="E329" s="70">
        <v>2009</v>
      </c>
      <c r="F329" s="70" t="s">
        <v>176</v>
      </c>
      <c r="G329" s="1064" t="s">
        <v>1633</v>
      </c>
      <c r="H329" s="70" t="s">
        <v>1634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1999</v>
      </c>
      <c r="B330" s="70">
        <v>245</v>
      </c>
      <c r="C330" s="70">
        <v>7</v>
      </c>
      <c r="D330" s="70">
        <v>15</v>
      </c>
      <c r="E330" s="70">
        <v>2010</v>
      </c>
      <c r="F330" s="70" t="s">
        <v>177</v>
      </c>
      <c r="G330" s="1064" t="s">
        <v>1633</v>
      </c>
      <c r="H330" s="70" t="s">
        <v>1634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2000</v>
      </c>
      <c r="B331" s="70">
        <v>246</v>
      </c>
      <c r="C331" s="70">
        <v>8</v>
      </c>
      <c r="D331" s="70">
        <v>15</v>
      </c>
      <c r="E331" s="70">
        <v>2011</v>
      </c>
      <c r="F331" s="70" t="s">
        <v>178</v>
      </c>
      <c r="G331" s="70" t="s">
        <v>1633</v>
      </c>
      <c r="H331" s="70" t="s">
        <v>1634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2001</v>
      </c>
      <c r="B332" s="70">
        <v>247</v>
      </c>
      <c r="C332" s="70">
        <v>9</v>
      </c>
      <c r="D332" s="70">
        <v>15</v>
      </c>
      <c r="E332" s="70">
        <v>2012</v>
      </c>
      <c r="F332" s="70" t="s">
        <v>179</v>
      </c>
      <c r="G332" s="70" t="s">
        <v>1633</v>
      </c>
      <c r="H332" s="70" t="s">
        <v>1634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2002</v>
      </c>
      <c r="B333" s="70">
        <v>248</v>
      </c>
      <c r="C333" s="70">
        <v>10</v>
      </c>
      <c r="D333" s="70">
        <v>15</v>
      </c>
      <c r="E333" s="70">
        <v>2013</v>
      </c>
      <c r="F333" s="70" t="s">
        <v>180</v>
      </c>
      <c r="G333" s="70" t="s">
        <v>1633</v>
      </c>
      <c r="H333" s="70" t="s">
        <v>1634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2003</v>
      </c>
      <c r="B334" s="70">
        <v>249</v>
      </c>
      <c r="C334" s="70">
        <v>11</v>
      </c>
      <c r="D334" s="70">
        <v>15</v>
      </c>
      <c r="E334" s="70">
        <v>2014</v>
      </c>
      <c r="F334" s="70" t="s">
        <v>181</v>
      </c>
      <c r="G334" s="70" t="s">
        <v>1633</v>
      </c>
      <c r="H334" s="70" t="s">
        <v>1634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2004</v>
      </c>
      <c r="B335" s="70">
        <v>250</v>
      </c>
      <c r="C335" s="70">
        <v>12</v>
      </c>
      <c r="D335" s="70">
        <v>15</v>
      </c>
      <c r="E335" s="70">
        <v>2015</v>
      </c>
      <c r="F335" s="70" t="s">
        <v>182</v>
      </c>
      <c r="G335" s="70" t="s">
        <v>1633</v>
      </c>
      <c r="H335" s="70" t="s">
        <v>1634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2005</v>
      </c>
      <c r="B336" s="70">
        <v>251</v>
      </c>
      <c r="C336" s="70">
        <v>13</v>
      </c>
      <c r="D336" s="70">
        <v>15</v>
      </c>
      <c r="E336" s="70">
        <v>2016</v>
      </c>
      <c r="F336" s="70" t="s">
        <v>155</v>
      </c>
      <c r="G336" s="70" t="s">
        <v>1633</v>
      </c>
      <c r="H336" s="70" t="s">
        <v>1634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2006</v>
      </c>
      <c r="B337" s="70">
        <v>252</v>
      </c>
      <c r="C337" s="70">
        <v>14</v>
      </c>
      <c r="D337" s="70">
        <v>15</v>
      </c>
      <c r="E337" s="70">
        <v>2017</v>
      </c>
      <c r="F337" s="70" t="s">
        <v>156</v>
      </c>
      <c r="G337" s="70" t="s">
        <v>1633</v>
      </c>
      <c r="H337" s="70" t="s">
        <v>1634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2007</v>
      </c>
      <c r="B338" s="70">
        <v>253</v>
      </c>
      <c r="C338" s="70">
        <v>15</v>
      </c>
      <c r="D338" s="70">
        <v>15</v>
      </c>
      <c r="E338" s="70">
        <v>2018</v>
      </c>
      <c r="F338" s="70" t="s">
        <v>183</v>
      </c>
      <c r="G338" s="70" t="s">
        <v>1633</v>
      </c>
      <c r="H338" s="70" t="s">
        <v>1634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2008</v>
      </c>
      <c r="B339" s="70">
        <v>254</v>
      </c>
      <c r="C339" s="70">
        <v>16</v>
      </c>
      <c r="D339" s="70">
        <v>15</v>
      </c>
      <c r="E339" s="70">
        <v>2019</v>
      </c>
      <c r="F339" s="70" t="s">
        <v>158</v>
      </c>
      <c r="G339" s="70" t="s">
        <v>1633</v>
      </c>
      <c r="H339" s="70" t="s">
        <v>1634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2009</v>
      </c>
      <c r="B340" s="70">
        <v>255</v>
      </c>
      <c r="C340" s="70">
        <v>17</v>
      </c>
      <c r="D340" s="70">
        <v>15</v>
      </c>
      <c r="E340" s="70">
        <v>2020</v>
      </c>
      <c r="F340" s="70" t="s">
        <v>159</v>
      </c>
      <c r="G340" s="70" t="s">
        <v>1633</v>
      </c>
      <c r="H340" s="70" t="s">
        <v>1634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2010</v>
      </c>
      <c r="B341" s="70">
        <v>255</v>
      </c>
      <c r="C341" s="70">
        <v>18</v>
      </c>
      <c r="D341" s="70">
        <v>15</v>
      </c>
      <c r="E341" s="70">
        <v>2021</v>
      </c>
      <c r="F341" s="70" t="s">
        <v>160</v>
      </c>
      <c r="G341" s="70" t="s">
        <v>1633</v>
      </c>
      <c r="H341" s="70" t="s">
        <v>1634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1635</v>
      </c>
      <c r="B342" s="70">
        <v>255</v>
      </c>
      <c r="C342" s="70">
        <v>19</v>
      </c>
      <c r="D342" s="70">
        <v>15</v>
      </c>
      <c r="E342" s="70">
        <v>2022</v>
      </c>
      <c r="F342" s="70" t="s">
        <v>161</v>
      </c>
      <c r="G342" s="70" t="s">
        <v>1633</v>
      </c>
      <c r="H342" s="70" t="s">
        <v>1634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255</v>
      </c>
      <c r="C343" s="70">
        <v>20</v>
      </c>
      <c r="D343" s="70">
        <v>15</v>
      </c>
      <c r="E343" s="70">
        <v>2023</v>
      </c>
      <c r="F343" s="70" t="s">
        <v>1539</v>
      </c>
      <c r="G343" s="70" t="s">
        <v>1633</v>
      </c>
      <c r="H343" s="70" t="s">
        <v>1634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1632</v>
      </c>
      <c r="B344" s="70">
        <v>255</v>
      </c>
      <c r="C344" s="70">
        <v>21</v>
      </c>
      <c r="D344" s="70">
        <v>15</v>
      </c>
      <c r="E344" s="70">
        <v>2024</v>
      </c>
      <c r="F344" s="70" t="s">
        <v>1554</v>
      </c>
      <c r="G344" s="70" t="s">
        <v>1633</v>
      </c>
      <c r="H344" s="70" t="s">
        <v>1634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273</v>
      </c>
      <c r="C345" s="70">
        <v>1</v>
      </c>
      <c r="D345" s="70">
        <v>17</v>
      </c>
      <c r="E345" s="70">
        <v>1990</v>
      </c>
      <c r="F345" s="70" t="s">
        <v>787</v>
      </c>
      <c r="G345" s="70" t="s">
        <v>2013</v>
      </c>
      <c r="H345" s="70" t="s">
        <v>2014</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274</v>
      </c>
      <c r="C346" s="70">
        <v>2</v>
      </c>
      <c r="D346" s="70">
        <v>17</v>
      </c>
      <c r="E346" s="70">
        <v>2005</v>
      </c>
      <c r="F346" s="70" t="s">
        <v>789</v>
      </c>
      <c r="G346" s="70" t="s">
        <v>2013</v>
      </c>
      <c r="H346" s="70" t="s">
        <v>2014</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275</v>
      </c>
      <c r="C347" s="70">
        <v>3</v>
      </c>
      <c r="D347" s="70">
        <v>17</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276</v>
      </c>
      <c r="C348" s="70">
        <v>4</v>
      </c>
      <c r="D348" s="70">
        <v>17</v>
      </c>
      <c r="E348" s="70">
        <v>2007</v>
      </c>
      <c r="F348" s="70" t="s">
        <v>791</v>
      </c>
      <c r="G348" s="70" t="s">
        <v>2013</v>
      </c>
      <c r="H348" s="70" t="s">
        <v>2014</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277</v>
      </c>
      <c r="C349" s="70">
        <v>5</v>
      </c>
      <c r="D349" s="70">
        <v>17</v>
      </c>
      <c r="E349" s="70">
        <v>2008</v>
      </c>
      <c r="F349" s="70" t="s">
        <v>792</v>
      </c>
      <c r="G349" s="1064" t="s">
        <v>2013</v>
      </c>
      <c r="H349" s="70" t="s">
        <v>2014</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278</v>
      </c>
      <c r="C350" s="70">
        <v>6</v>
      </c>
      <c r="D350" s="70">
        <v>17</v>
      </c>
      <c r="E350" s="70">
        <v>2009</v>
      </c>
      <c r="F350" s="70" t="s">
        <v>176</v>
      </c>
      <c r="G350" s="1064" t="s">
        <v>2013</v>
      </c>
      <c r="H350" s="70" t="s">
        <v>2014</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2020</v>
      </c>
      <c r="B351" s="70">
        <v>279</v>
      </c>
      <c r="C351" s="70">
        <v>7</v>
      </c>
      <c r="D351" s="70">
        <v>17</v>
      </c>
      <c r="E351" s="70">
        <v>2010</v>
      </c>
      <c r="F351" s="70" t="s">
        <v>177</v>
      </c>
      <c r="G351" s="70" t="s">
        <v>2013</v>
      </c>
      <c r="H351" s="70" t="s">
        <v>2014</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2021</v>
      </c>
      <c r="B352" s="70">
        <v>280</v>
      </c>
      <c r="C352" s="70">
        <v>8</v>
      </c>
      <c r="D352" s="70">
        <v>17</v>
      </c>
      <c r="E352" s="70">
        <v>2011</v>
      </c>
      <c r="F352" s="70" t="s">
        <v>178</v>
      </c>
      <c r="G352" s="70" t="s">
        <v>2013</v>
      </c>
      <c r="H352" s="70" t="s">
        <v>2014</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2022</v>
      </c>
      <c r="B353" s="70">
        <v>281</v>
      </c>
      <c r="C353" s="70">
        <v>9</v>
      </c>
      <c r="D353" s="70">
        <v>17</v>
      </c>
      <c r="E353" s="70">
        <v>2012</v>
      </c>
      <c r="F353" s="70" t="s">
        <v>179</v>
      </c>
      <c r="G353" s="70" t="s">
        <v>2013</v>
      </c>
      <c r="H353" s="70" t="s">
        <v>2014</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2023</v>
      </c>
      <c r="B354" s="70">
        <v>282</v>
      </c>
      <c r="C354" s="70">
        <v>10</v>
      </c>
      <c r="D354" s="70">
        <v>17</v>
      </c>
      <c r="E354" s="70">
        <v>2013</v>
      </c>
      <c r="F354" s="70" t="s">
        <v>180</v>
      </c>
      <c r="G354" s="70" t="s">
        <v>2013</v>
      </c>
      <c r="H354" s="70" t="s">
        <v>2014</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2024</v>
      </c>
      <c r="B355" s="70">
        <v>283</v>
      </c>
      <c r="C355" s="70">
        <v>11</v>
      </c>
      <c r="D355" s="70">
        <v>17</v>
      </c>
      <c r="E355" s="70">
        <v>2014</v>
      </c>
      <c r="F355" s="70" t="s">
        <v>181</v>
      </c>
      <c r="G355" s="70" t="s">
        <v>2013</v>
      </c>
      <c r="H355" s="70" t="s">
        <v>2014</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2025</v>
      </c>
      <c r="B356" s="70">
        <v>284</v>
      </c>
      <c r="C356" s="70">
        <v>12</v>
      </c>
      <c r="D356" s="70">
        <v>17</v>
      </c>
      <c r="E356" s="70">
        <v>2015</v>
      </c>
      <c r="F356" s="70" t="s">
        <v>182</v>
      </c>
      <c r="G356" s="70" t="s">
        <v>2013</v>
      </c>
      <c r="H356" s="70" t="s">
        <v>2014</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2026</v>
      </c>
      <c r="B357" s="70">
        <v>285</v>
      </c>
      <c r="C357" s="70">
        <v>13</v>
      </c>
      <c r="D357" s="70">
        <v>17</v>
      </c>
      <c r="E357" s="70">
        <v>2016</v>
      </c>
      <c r="F357" s="70" t="s">
        <v>155</v>
      </c>
      <c r="G357" s="70" t="s">
        <v>2013</v>
      </c>
      <c r="H357" s="70" t="s">
        <v>2014</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2027</v>
      </c>
      <c r="B358" s="70">
        <v>286</v>
      </c>
      <c r="C358" s="70">
        <v>14</v>
      </c>
      <c r="D358" s="70">
        <v>17</v>
      </c>
      <c r="E358" s="70">
        <v>2017</v>
      </c>
      <c r="F358" s="70" t="s">
        <v>156</v>
      </c>
      <c r="G358" s="70" t="s">
        <v>2013</v>
      </c>
      <c r="H358" s="70" t="s">
        <v>2014</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2028</v>
      </c>
      <c r="B359" s="70">
        <v>287</v>
      </c>
      <c r="C359" s="70">
        <v>15</v>
      </c>
      <c r="D359" s="70">
        <v>17</v>
      </c>
      <c r="E359" s="70">
        <v>2018</v>
      </c>
      <c r="F359" s="70" t="s">
        <v>183</v>
      </c>
      <c r="G359" s="70" t="s">
        <v>2013</v>
      </c>
      <c r="H359" s="70" t="s">
        <v>2014</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2029</v>
      </c>
      <c r="B360" s="70">
        <v>288</v>
      </c>
      <c r="C360" s="70">
        <v>16</v>
      </c>
      <c r="D360" s="70">
        <v>17</v>
      </c>
      <c r="E360" s="70">
        <v>2019</v>
      </c>
      <c r="F360" s="70" t="s">
        <v>158</v>
      </c>
      <c r="G360" s="70" t="s">
        <v>2013</v>
      </c>
      <c r="H360" s="70" t="s">
        <v>2014</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2030</v>
      </c>
      <c r="B361" s="70">
        <v>289</v>
      </c>
      <c r="C361" s="70">
        <v>17</v>
      </c>
      <c r="D361" s="70">
        <v>17</v>
      </c>
      <c r="E361" s="70">
        <v>2020</v>
      </c>
      <c r="F361" s="70" t="s">
        <v>159</v>
      </c>
      <c r="G361" s="70" t="s">
        <v>2013</v>
      </c>
      <c r="H361" s="70" t="s">
        <v>2014</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2031</v>
      </c>
      <c r="B362" s="70">
        <v>289</v>
      </c>
      <c r="C362" s="70">
        <v>18</v>
      </c>
      <c r="D362" s="70">
        <v>17</v>
      </c>
      <c r="E362" s="70">
        <v>2021</v>
      </c>
      <c r="F362" s="70" t="s">
        <v>160</v>
      </c>
      <c r="G362" s="70" t="s">
        <v>2013</v>
      </c>
      <c r="H362" s="70" t="s">
        <v>2014</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2032</v>
      </c>
      <c r="B363" s="70">
        <v>289</v>
      </c>
      <c r="C363" s="70">
        <v>19</v>
      </c>
      <c r="D363" s="70">
        <v>17</v>
      </c>
      <c r="E363" s="70">
        <v>2022</v>
      </c>
      <c r="F363" s="70" t="s">
        <v>161</v>
      </c>
      <c r="G363" s="70" t="s">
        <v>2013</v>
      </c>
      <c r="H363" s="70" t="s">
        <v>2014</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289</v>
      </c>
      <c r="C364" s="70">
        <v>20</v>
      </c>
      <c r="D364" s="70">
        <v>17</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289</v>
      </c>
      <c r="C365" s="70">
        <v>21</v>
      </c>
      <c r="D365" s="70">
        <v>17</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2052</v>
      </c>
      <c r="B381" s="70">
        <v>390</v>
      </c>
      <c r="C381" s="70">
        <v>16</v>
      </c>
      <c r="D381" s="70">
        <v>23</v>
      </c>
      <c r="E381" s="70">
        <v>2019</v>
      </c>
      <c r="F381" s="70" t="s">
        <v>158</v>
      </c>
      <c r="G381" s="70" t="s">
        <v>2036</v>
      </c>
      <c r="H381" s="70" t="s">
        <v>2037</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2055</v>
      </c>
      <c r="B384" s="70">
        <v>391</v>
      </c>
      <c r="C384" s="70">
        <v>19</v>
      </c>
      <c r="D384" s="70">
        <v>23</v>
      </c>
      <c r="E384" s="70">
        <v>2022</v>
      </c>
      <c r="F384" s="70" t="s">
        <v>161</v>
      </c>
      <c r="G384" s="70" t="s">
        <v>2036</v>
      </c>
      <c r="H384" s="70" t="s">
        <v>2037</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222</v>
      </c>
      <c r="C387" s="70">
        <v>1</v>
      </c>
      <c r="D387" s="70">
        <v>14</v>
      </c>
      <c r="E387" s="70">
        <v>1990</v>
      </c>
      <c r="F387" s="70" t="s">
        <v>787</v>
      </c>
      <c r="G387" s="1064" t="s">
        <v>2059</v>
      </c>
      <c r="H387" s="70" t="s">
        <v>2060</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223</v>
      </c>
      <c r="C388" s="70">
        <v>2</v>
      </c>
      <c r="D388" s="70">
        <v>14</v>
      </c>
      <c r="E388" s="70">
        <v>2005</v>
      </c>
      <c r="F388" s="70" t="s">
        <v>789</v>
      </c>
      <c r="G388" s="70" t="s">
        <v>2059</v>
      </c>
      <c r="H388" s="70" t="s">
        <v>2060</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224</v>
      </c>
      <c r="C389" s="70">
        <v>3</v>
      </c>
      <c r="D389" s="70">
        <v>14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225</v>
      </c>
      <c r="C390" s="70">
        <v>4</v>
      </c>
      <c r="D390" s="70">
        <v>14</v>
      </c>
      <c r="E390" s="70">
        <v>2007</v>
      </c>
      <c r="F390" s="70" t="s">
        <v>791</v>
      </c>
      <c r="G390" s="70" t="s">
        <v>2059</v>
      </c>
      <c r="H390" s="70" t="s">
        <v>2060</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226</v>
      </c>
      <c r="C391" s="70">
        <v>5</v>
      </c>
      <c r="D391" s="70">
        <v>14</v>
      </c>
      <c r="E391" s="70">
        <v>2008</v>
      </c>
      <c r="F391" s="70" t="s">
        <v>792</v>
      </c>
      <c r="G391" s="70" t="s">
        <v>2059</v>
      </c>
      <c r="H391" s="70" t="s">
        <v>2060</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227</v>
      </c>
      <c r="C392" s="70">
        <v>6</v>
      </c>
      <c r="D392" s="70">
        <v>14</v>
      </c>
      <c r="E392" s="70">
        <v>2009</v>
      </c>
      <c r="F392" s="70" t="s">
        <v>176</v>
      </c>
      <c r="G392" s="70" t="s">
        <v>2059</v>
      </c>
      <c r="H392" s="70" t="s">
        <v>2060</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2066</v>
      </c>
      <c r="B393" s="70">
        <v>228</v>
      </c>
      <c r="C393" s="70">
        <v>7</v>
      </c>
      <c r="D393" s="70">
        <v>14</v>
      </c>
      <c r="E393" s="70">
        <v>2010</v>
      </c>
      <c r="F393" s="70" t="s">
        <v>177</v>
      </c>
      <c r="G393" s="70" t="s">
        <v>2059</v>
      </c>
      <c r="H393" s="70" t="s">
        <v>2060</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2067</v>
      </c>
      <c r="B394" s="70">
        <v>229</v>
      </c>
      <c r="C394" s="70">
        <v>8</v>
      </c>
      <c r="D394" s="70">
        <v>14</v>
      </c>
      <c r="E394" s="70">
        <v>2011</v>
      </c>
      <c r="F394" s="70" t="s">
        <v>178</v>
      </c>
      <c r="G394" s="70" t="s">
        <v>2059</v>
      </c>
      <c r="H394" s="70" t="s">
        <v>2060</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2068</v>
      </c>
      <c r="B395" s="70">
        <v>230</v>
      </c>
      <c r="C395" s="70">
        <v>9</v>
      </c>
      <c r="D395" s="70">
        <v>14</v>
      </c>
      <c r="E395" s="70">
        <v>2012</v>
      </c>
      <c r="F395" s="70" t="s">
        <v>179</v>
      </c>
      <c r="G395" s="70" t="s">
        <v>2059</v>
      </c>
      <c r="H395" s="70" t="s">
        <v>2060</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2069</v>
      </c>
      <c r="B396" s="70">
        <v>231</v>
      </c>
      <c r="C396" s="70">
        <v>10</v>
      </c>
      <c r="D396" s="70">
        <v>14</v>
      </c>
      <c r="E396" s="70">
        <v>2013</v>
      </c>
      <c r="F396" s="70" t="s">
        <v>180</v>
      </c>
      <c r="G396" s="70" t="s">
        <v>2059</v>
      </c>
      <c r="H396" s="70" t="s">
        <v>2060</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2070</v>
      </c>
      <c r="B397" s="70">
        <v>232</v>
      </c>
      <c r="C397" s="70">
        <v>11</v>
      </c>
      <c r="D397" s="70">
        <v>14</v>
      </c>
      <c r="E397" s="70">
        <v>2014</v>
      </c>
      <c r="F397" s="70" t="s">
        <v>181</v>
      </c>
      <c r="G397" s="70" t="s">
        <v>2059</v>
      </c>
      <c r="H397" s="70" t="s">
        <v>2060</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2071</v>
      </c>
      <c r="B398" s="70">
        <v>233</v>
      </c>
      <c r="C398" s="70">
        <v>12</v>
      </c>
      <c r="D398" s="70">
        <v>14</v>
      </c>
      <c r="E398" s="70">
        <v>2015</v>
      </c>
      <c r="F398" s="70" t="s">
        <v>182</v>
      </c>
      <c r="G398" s="70" t="s">
        <v>2059</v>
      </c>
      <c r="H398" s="70" t="s">
        <v>2060</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2072</v>
      </c>
      <c r="B399" s="70">
        <v>234</v>
      </c>
      <c r="C399" s="70">
        <v>13</v>
      </c>
      <c r="D399" s="70">
        <v>14</v>
      </c>
      <c r="E399" s="70">
        <v>2016</v>
      </c>
      <c r="F399" s="70" t="s">
        <v>155</v>
      </c>
      <c r="G399" s="70" t="s">
        <v>2059</v>
      </c>
      <c r="H399" s="70" t="s">
        <v>2060</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2073</v>
      </c>
      <c r="B400" s="70">
        <v>235</v>
      </c>
      <c r="C400" s="70">
        <v>14</v>
      </c>
      <c r="D400" s="70">
        <v>14</v>
      </c>
      <c r="E400" s="70">
        <v>2017</v>
      </c>
      <c r="F400" s="70" t="s">
        <v>156</v>
      </c>
      <c r="G400" s="70" t="s">
        <v>2059</v>
      </c>
      <c r="H400" s="70" t="s">
        <v>2060</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2074</v>
      </c>
      <c r="B401" s="70">
        <v>236</v>
      </c>
      <c r="C401" s="70">
        <v>15</v>
      </c>
      <c r="D401" s="70">
        <v>14</v>
      </c>
      <c r="E401" s="70">
        <v>2018</v>
      </c>
      <c r="F401" s="70" t="s">
        <v>183</v>
      </c>
      <c r="G401" s="70" t="s">
        <v>2059</v>
      </c>
      <c r="H401" s="70" t="s">
        <v>2060</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2075</v>
      </c>
      <c r="B402" s="70">
        <v>237</v>
      </c>
      <c r="C402" s="70">
        <v>16</v>
      </c>
      <c r="D402" s="70">
        <v>14</v>
      </c>
      <c r="E402" s="70">
        <v>2019</v>
      </c>
      <c r="F402" s="70" t="s">
        <v>158</v>
      </c>
      <c r="G402" s="70" t="s">
        <v>2059</v>
      </c>
      <c r="H402" s="70" t="s">
        <v>2060</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2076</v>
      </c>
      <c r="B403" s="70">
        <v>238</v>
      </c>
      <c r="C403" s="70">
        <v>17</v>
      </c>
      <c r="D403" s="70">
        <v>14</v>
      </c>
      <c r="E403" s="70">
        <v>2020</v>
      </c>
      <c r="F403" s="70" t="s">
        <v>159</v>
      </c>
      <c r="G403" s="70" t="s">
        <v>2059</v>
      </c>
      <c r="H403" s="70" t="s">
        <v>2060</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2077</v>
      </c>
      <c r="B404" s="70">
        <v>238</v>
      </c>
      <c r="C404" s="70">
        <v>18</v>
      </c>
      <c r="D404" s="70">
        <v>14</v>
      </c>
      <c r="E404" s="70">
        <v>2021</v>
      </c>
      <c r="F404" s="70" t="s">
        <v>160</v>
      </c>
      <c r="G404" s="70" t="s">
        <v>2059</v>
      </c>
      <c r="H404" s="70" t="s">
        <v>2060</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2078</v>
      </c>
      <c r="B405" s="70">
        <v>238</v>
      </c>
      <c r="C405" s="70">
        <v>19</v>
      </c>
      <c r="D405" s="70">
        <v>14</v>
      </c>
      <c r="E405" s="70">
        <v>2022</v>
      </c>
      <c r="F405" s="70" t="s">
        <v>161</v>
      </c>
      <c r="G405" s="70" t="s">
        <v>2059</v>
      </c>
      <c r="H405" s="70" t="s">
        <v>2060</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238</v>
      </c>
      <c r="C406" s="70">
        <v>20</v>
      </c>
      <c r="D406" s="70">
        <v>14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238</v>
      </c>
      <c r="C407" s="70">
        <v>21</v>
      </c>
      <c r="D407" s="70">
        <v>14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324</v>
      </c>
      <c r="C408" s="70">
        <v>1</v>
      </c>
      <c r="D408" s="70">
        <v>20</v>
      </c>
      <c r="E408" s="70">
        <v>1990</v>
      </c>
      <c r="F408" s="70" t="s">
        <v>787</v>
      </c>
      <c r="G408" s="70" t="s">
        <v>2082</v>
      </c>
      <c r="H408" s="70" t="s">
        <v>2083</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325</v>
      </c>
      <c r="C409" s="70">
        <v>2</v>
      </c>
      <c r="D409" s="70">
        <v>20</v>
      </c>
      <c r="E409" s="70">
        <v>2005</v>
      </c>
      <c r="F409" s="70" t="s">
        <v>789</v>
      </c>
      <c r="G409" s="70" t="s">
        <v>2082</v>
      </c>
      <c r="H409" s="70" t="s">
        <v>2083</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326</v>
      </c>
      <c r="C410" s="70">
        <v>3</v>
      </c>
      <c r="D410" s="70">
        <v>20</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327</v>
      </c>
      <c r="C411" s="70">
        <v>4</v>
      </c>
      <c r="D411" s="70">
        <v>20</v>
      </c>
      <c r="E411" s="70">
        <v>2007</v>
      </c>
      <c r="F411" s="70" t="s">
        <v>791</v>
      </c>
      <c r="G411" s="70" t="s">
        <v>2082</v>
      </c>
      <c r="H411" s="70" t="s">
        <v>2083</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328</v>
      </c>
      <c r="C412" s="70">
        <v>5</v>
      </c>
      <c r="D412" s="70">
        <v>20</v>
      </c>
      <c r="E412" s="70">
        <v>2008</v>
      </c>
      <c r="F412" s="70" t="s">
        <v>792</v>
      </c>
      <c r="G412" s="70" t="s">
        <v>2082</v>
      </c>
      <c r="H412" s="70" t="s">
        <v>2083</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329</v>
      </c>
      <c r="C413" s="70">
        <v>6</v>
      </c>
      <c r="D413" s="70">
        <v>20</v>
      </c>
      <c r="E413" s="70">
        <v>2009</v>
      </c>
      <c r="F413" s="70" t="s">
        <v>176</v>
      </c>
      <c r="G413" s="70" t="s">
        <v>2082</v>
      </c>
      <c r="H413" s="70" t="s">
        <v>2083</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2089</v>
      </c>
      <c r="B414" s="70">
        <v>330</v>
      </c>
      <c r="C414" s="70">
        <v>7</v>
      </c>
      <c r="D414" s="70">
        <v>20</v>
      </c>
      <c r="E414" s="70">
        <v>2010</v>
      </c>
      <c r="F414" s="70" t="s">
        <v>177</v>
      </c>
      <c r="G414" s="70" t="s">
        <v>2082</v>
      </c>
      <c r="H414" s="70" t="s">
        <v>2083</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2090</v>
      </c>
      <c r="B415" s="70">
        <v>331</v>
      </c>
      <c r="C415" s="70">
        <v>8</v>
      </c>
      <c r="D415" s="70">
        <v>20</v>
      </c>
      <c r="E415" s="70">
        <v>2011</v>
      </c>
      <c r="F415" s="70" t="s">
        <v>178</v>
      </c>
      <c r="G415" s="70" t="s">
        <v>2082</v>
      </c>
      <c r="H415" s="70" t="s">
        <v>2083</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2091</v>
      </c>
      <c r="B416" s="70">
        <v>332</v>
      </c>
      <c r="C416" s="70">
        <v>9</v>
      </c>
      <c r="D416" s="70">
        <v>20</v>
      </c>
      <c r="E416" s="70">
        <v>2012</v>
      </c>
      <c r="F416" s="70" t="s">
        <v>179</v>
      </c>
      <c r="G416" s="70" t="s">
        <v>2082</v>
      </c>
      <c r="H416" s="70" t="s">
        <v>2083</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2092</v>
      </c>
      <c r="B417" s="70">
        <v>333</v>
      </c>
      <c r="C417" s="70">
        <v>10</v>
      </c>
      <c r="D417" s="70">
        <v>20</v>
      </c>
      <c r="E417" s="70">
        <v>2013</v>
      </c>
      <c r="F417" s="70" t="s">
        <v>180</v>
      </c>
      <c r="G417" s="70" t="s">
        <v>2082</v>
      </c>
      <c r="H417" s="70" t="s">
        <v>2083</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2093</v>
      </c>
      <c r="B418" s="70">
        <v>334</v>
      </c>
      <c r="C418" s="70">
        <v>11</v>
      </c>
      <c r="D418" s="70">
        <v>20</v>
      </c>
      <c r="E418" s="70">
        <v>2014</v>
      </c>
      <c r="F418" s="70" t="s">
        <v>181</v>
      </c>
      <c r="G418" s="70" t="s">
        <v>2082</v>
      </c>
      <c r="H418" s="70" t="s">
        <v>2083</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2094</v>
      </c>
      <c r="B419" s="70">
        <v>335</v>
      </c>
      <c r="C419" s="70">
        <v>12</v>
      </c>
      <c r="D419" s="70">
        <v>20</v>
      </c>
      <c r="E419" s="70">
        <v>2015</v>
      </c>
      <c r="F419" s="70" t="s">
        <v>182</v>
      </c>
      <c r="G419" s="70" t="s">
        <v>2082</v>
      </c>
      <c r="H419" s="70" t="s">
        <v>2083</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2095</v>
      </c>
      <c r="B420" s="70">
        <v>336</v>
      </c>
      <c r="C420" s="70">
        <v>13</v>
      </c>
      <c r="D420" s="70">
        <v>20</v>
      </c>
      <c r="E420" s="70">
        <v>2016</v>
      </c>
      <c r="F420" s="70" t="s">
        <v>155</v>
      </c>
      <c r="G420" s="70" t="s">
        <v>2082</v>
      </c>
      <c r="H420" s="70" t="s">
        <v>2083</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2096</v>
      </c>
      <c r="B421" s="70">
        <v>337</v>
      </c>
      <c r="C421" s="70">
        <v>14</v>
      </c>
      <c r="D421" s="70">
        <v>20</v>
      </c>
      <c r="E421" s="70">
        <v>2017</v>
      </c>
      <c r="F421" s="70" t="s">
        <v>156</v>
      </c>
      <c r="G421" s="70" t="s">
        <v>2082</v>
      </c>
      <c r="H421" s="70" t="s">
        <v>2083</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2097</v>
      </c>
      <c r="B422" s="70">
        <v>338</v>
      </c>
      <c r="C422" s="70">
        <v>15</v>
      </c>
      <c r="D422" s="70">
        <v>20</v>
      </c>
      <c r="E422" s="70">
        <v>2018</v>
      </c>
      <c r="F422" s="70" t="s">
        <v>183</v>
      </c>
      <c r="G422" s="70" t="s">
        <v>2082</v>
      </c>
      <c r="H422" s="70" t="s">
        <v>2083</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2098</v>
      </c>
      <c r="B423" s="70">
        <v>339</v>
      </c>
      <c r="C423" s="70">
        <v>16</v>
      </c>
      <c r="D423" s="70">
        <v>20</v>
      </c>
      <c r="E423" s="70">
        <v>2019</v>
      </c>
      <c r="F423" s="70" t="s">
        <v>158</v>
      </c>
      <c r="G423" s="70" t="s">
        <v>2082</v>
      </c>
      <c r="H423" s="70" t="s">
        <v>2083</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2099</v>
      </c>
      <c r="B424" s="70">
        <v>340</v>
      </c>
      <c r="C424" s="70">
        <v>17</v>
      </c>
      <c r="D424" s="70">
        <v>20</v>
      </c>
      <c r="E424" s="70">
        <v>2020</v>
      </c>
      <c r="F424" s="70" t="s">
        <v>159</v>
      </c>
      <c r="G424" s="70" t="s">
        <v>2082</v>
      </c>
      <c r="H424" s="70" t="s">
        <v>2083</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2100</v>
      </c>
      <c r="B425" s="70">
        <v>340</v>
      </c>
      <c r="C425" s="70">
        <v>18</v>
      </c>
      <c r="D425" s="70">
        <v>20</v>
      </c>
      <c r="E425" s="70">
        <v>2021</v>
      </c>
      <c r="F425" s="70" t="s">
        <v>160</v>
      </c>
      <c r="G425" s="1064" t="s">
        <v>2082</v>
      </c>
      <c r="H425" s="70" t="s">
        <v>2083</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2101</v>
      </c>
      <c r="B426" s="70">
        <v>340</v>
      </c>
      <c r="C426" s="70">
        <v>19</v>
      </c>
      <c r="D426" s="70">
        <v>20</v>
      </c>
      <c r="E426" s="70">
        <v>2022</v>
      </c>
      <c r="F426" s="70" t="s">
        <v>161</v>
      </c>
      <c r="G426" s="1064" t="s">
        <v>2082</v>
      </c>
      <c r="H426" s="70" t="s">
        <v>2083</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340</v>
      </c>
      <c r="C427" s="70">
        <v>20</v>
      </c>
      <c r="D427" s="70">
        <v>20</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340</v>
      </c>
      <c r="C428" s="70">
        <v>21</v>
      </c>
      <c r="D428" s="70">
        <v>20</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205</v>
      </c>
      <c r="C429" s="70">
        <v>1</v>
      </c>
      <c r="D429" s="70">
        <v>13</v>
      </c>
      <c r="E429" s="70">
        <v>1990</v>
      </c>
      <c r="F429" s="70" t="s">
        <v>787</v>
      </c>
      <c r="G429" s="70" t="s">
        <v>2105</v>
      </c>
      <c r="H429" s="70" t="s">
        <v>2106</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206</v>
      </c>
      <c r="C430" s="70">
        <v>2</v>
      </c>
      <c r="D430" s="70">
        <v>13</v>
      </c>
      <c r="E430" s="70">
        <v>2005</v>
      </c>
      <c r="F430" s="70" t="s">
        <v>789</v>
      </c>
      <c r="G430" s="70" t="s">
        <v>2105</v>
      </c>
      <c r="H430" s="70" t="s">
        <v>2106</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207</v>
      </c>
      <c r="C431" s="70">
        <v>3</v>
      </c>
      <c r="D431" s="70">
        <v>13</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208</v>
      </c>
      <c r="C432" s="70">
        <v>4</v>
      </c>
      <c r="D432" s="70">
        <v>13</v>
      </c>
      <c r="E432" s="70">
        <v>2007</v>
      </c>
      <c r="F432" s="70" t="s">
        <v>791</v>
      </c>
      <c r="G432" s="70" t="s">
        <v>2105</v>
      </c>
      <c r="H432" s="70" t="s">
        <v>2106</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209</v>
      </c>
      <c r="C433" s="70">
        <v>5</v>
      </c>
      <c r="D433" s="70">
        <v>13</v>
      </c>
      <c r="E433" s="70">
        <v>2008</v>
      </c>
      <c r="F433" s="70" t="s">
        <v>792</v>
      </c>
      <c r="G433" s="70" t="s">
        <v>2105</v>
      </c>
      <c r="H433" s="70" t="s">
        <v>2106</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210</v>
      </c>
      <c r="C434" s="70">
        <v>6</v>
      </c>
      <c r="D434" s="70">
        <v>13</v>
      </c>
      <c r="E434" s="70">
        <v>2009</v>
      </c>
      <c r="F434" s="70" t="s">
        <v>176</v>
      </c>
      <c r="G434" s="70" t="s">
        <v>2105</v>
      </c>
      <c r="H434" s="70" t="s">
        <v>2106</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2112</v>
      </c>
      <c r="B435" s="70">
        <v>211</v>
      </c>
      <c r="C435" s="70">
        <v>7</v>
      </c>
      <c r="D435" s="70">
        <v>13</v>
      </c>
      <c r="E435" s="70">
        <v>2010</v>
      </c>
      <c r="F435" s="70" t="s">
        <v>177</v>
      </c>
      <c r="G435" s="70" t="s">
        <v>2105</v>
      </c>
      <c r="H435" s="70" t="s">
        <v>2106</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2113</v>
      </c>
      <c r="B436" s="70">
        <v>212</v>
      </c>
      <c r="C436" s="70">
        <v>8</v>
      </c>
      <c r="D436" s="70">
        <v>13</v>
      </c>
      <c r="E436" s="70">
        <v>2011</v>
      </c>
      <c r="F436" s="70" t="s">
        <v>178</v>
      </c>
      <c r="G436" s="70" t="s">
        <v>2105</v>
      </c>
      <c r="H436" s="70" t="s">
        <v>2106</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2114</v>
      </c>
      <c r="B437" s="70">
        <v>213</v>
      </c>
      <c r="C437" s="70">
        <v>9</v>
      </c>
      <c r="D437" s="70">
        <v>13</v>
      </c>
      <c r="E437" s="70">
        <v>2012</v>
      </c>
      <c r="F437" s="70" t="s">
        <v>179</v>
      </c>
      <c r="G437" s="70" t="s">
        <v>2105</v>
      </c>
      <c r="H437" s="70" t="s">
        <v>2106</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2115</v>
      </c>
      <c r="B438" s="70">
        <v>214</v>
      </c>
      <c r="C438" s="70">
        <v>10</v>
      </c>
      <c r="D438" s="70">
        <v>13</v>
      </c>
      <c r="E438" s="70">
        <v>2013</v>
      </c>
      <c r="F438" s="70" t="s">
        <v>180</v>
      </c>
      <c r="G438" s="70" t="s">
        <v>2105</v>
      </c>
      <c r="H438" s="70" t="s">
        <v>2106</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2116</v>
      </c>
      <c r="B439" s="70">
        <v>215</v>
      </c>
      <c r="C439" s="70">
        <v>11</v>
      </c>
      <c r="D439" s="70">
        <v>13</v>
      </c>
      <c r="E439" s="70">
        <v>2014</v>
      </c>
      <c r="F439" s="70" t="s">
        <v>181</v>
      </c>
      <c r="G439" s="70" t="s">
        <v>2105</v>
      </c>
      <c r="H439" s="70" t="s">
        <v>2106</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2117</v>
      </c>
      <c r="B440" s="70">
        <v>216</v>
      </c>
      <c r="C440" s="70">
        <v>12</v>
      </c>
      <c r="D440" s="70">
        <v>13</v>
      </c>
      <c r="E440" s="70">
        <v>2015</v>
      </c>
      <c r="F440" s="70" t="s">
        <v>182</v>
      </c>
      <c r="G440" s="70" t="s">
        <v>2105</v>
      </c>
      <c r="H440" s="70" t="s">
        <v>2106</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2118</v>
      </c>
      <c r="B441" s="70">
        <v>217</v>
      </c>
      <c r="C441" s="70">
        <v>13</v>
      </c>
      <c r="D441" s="70">
        <v>13</v>
      </c>
      <c r="E441" s="70">
        <v>2016</v>
      </c>
      <c r="F441" s="70" t="s">
        <v>155</v>
      </c>
      <c r="G441" s="70" t="s">
        <v>2105</v>
      </c>
      <c r="H441" s="70" t="s">
        <v>2106</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2119</v>
      </c>
      <c r="B442" s="70">
        <v>218</v>
      </c>
      <c r="C442" s="70">
        <v>14</v>
      </c>
      <c r="D442" s="70">
        <v>13</v>
      </c>
      <c r="E442" s="70">
        <v>2017</v>
      </c>
      <c r="F442" s="70" t="s">
        <v>156</v>
      </c>
      <c r="G442" s="70" t="s">
        <v>2105</v>
      </c>
      <c r="H442" s="70" t="s">
        <v>2106</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2120</v>
      </c>
      <c r="B443" s="70">
        <v>219</v>
      </c>
      <c r="C443" s="70">
        <v>15</v>
      </c>
      <c r="D443" s="70">
        <v>13</v>
      </c>
      <c r="E443" s="70">
        <v>2018</v>
      </c>
      <c r="F443" s="70" t="s">
        <v>183</v>
      </c>
      <c r="G443" s="70" t="s">
        <v>2105</v>
      </c>
      <c r="H443" s="70" t="s">
        <v>2106</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2121</v>
      </c>
      <c r="B444" s="70">
        <v>220</v>
      </c>
      <c r="C444" s="70">
        <v>16</v>
      </c>
      <c r="D444" s="70">
        <v>13</v>
      </c>
      <c r="E444" s="70">
        <v>2019</v>
      </c>
      <c r="F444" s="70" t="s">
        <v>158</v>
      </c>
      <c r="G444" s="1064" t="s">
        <v>2105</v>
      </c>
      <c r="H444" s="70" t="s">
        <v>2106</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2122</v>
      </c>
      <c r="B445" s="70">
        <v>221</v>
      </c>
      <c r="C445" s="70">
        <v>17</v>
      </c>
      <c r="D445" s="70">
        <v>13</v>
      </c>
      <c r="E445" s="70">
        <v>2020</v>
      </c>
      <c r="F445" s="70" t="s">
        <v>159</v>
      </c>
      <c r="G445" s="1064" t="s">
        <v>2105</v>
      </c>
      <c r="H445" s="70" t="s">
        <v>2106</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2123</v>
      </c>
      <c r="B446" s="70">
        <v>221</v>
      </c>
      <c r="C446" s="70">
        <v>18</v>
      </c>
      <c r="D446" s="70">
        <v>13</v>
      </c>
      <c r="E446" s="70">
        <v>2021</v>
      </c>
      <c r="F446" s="70" t="s">
        <v>160</v>
      </c>
      <c r="G446" s="70" t="s">
        <v>2105</v>
      </c>
      <c r="H446" s="70" t="s">
        <v>2106</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2124</v>
      </c>
      <c r="B447" s="70">
        <v>221</v>
      </c>
      <c r="C447" s="70">
        <v>19</v>
      </c>
      <c r="D447" s="70">
        <v>13</v>
      </c>
      <c r="E447" s="70">
        <v>2022</v>
      </c>
      <c r="F447" s="70" t="s">
        <v>161</v>
      </c>
      <c r="G447" s="70" t="s">
        <v>2105</v>
      </c>
      <c r="H447" s="70" t="s">
        <v>2106</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221</v>
      </c>
      <c r="C448" s="70">
        <v>20</v>
      </c>
      <c r="D448" s="70">
        <v>13</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221</v>
      </c>
      <c r="C449" s="70">
        <v>21</v>
      </c>
      <c r="D449" s="70">
        <v>13</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426</v>
      </c>
      <c r="C471" s="70">
        <v>1</v>
      </c>
      <c r="D471" s="70">
        <v>26</v>
      </c>
      <c r="E471" s="70">
        <v>1990</v>
      </c>
      <c r="F471" s="70" t="s">
        <v>787</v>
      </c>
      <c r="G471" s="70" t="s">
        <v>2151</v>
      </c>
      <c r="H471" s="70" t="s">
        <v>2152</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427</v>
      </c>
      <c r="C472" s="70">
        <v>2</v>
      </c>
      <c r="D472" s="70">
        <v>26</v>
      </c>
      <c r="E472" s="70">
        <v>2005</v>
      </c>
      <c r="F472" s="70" t="s">
        <v>789</v>
      </c>
      <c r="G472" s="70" t="s">
        <v>2151</v>
      </c>
      <c r="H472" s="70" t="s">
        <v>2152</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428</v>
      </c>
      <c r="C473" s="70">
        <v>3</v>
      </c>
      <c r="D473" s="70">
        <v>26</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429</v>
      </c>
      <c r="C474" s="70">
        <v>4</v>
      </c>
      <c r="D474" s="70">
        <v>26</v>
      </c>
      <c r="E474" s="70">
        <v>2007</v>
      </c>
      <c r="F474" s="70" t="s">
        <v>791</v>
      </c>
      <c r="G474" s="70" t="s">
        <v>2151</v>
      </c>
      <c r="H474" s="70" t="s">
        <v>2152</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430</v>
      </c>
      <c r="C475" s="70">
        <v>5</v>
      </c>
      <c r="D475" s="70">
        <v>26</v>
      </c>
      <c r="E475" s="70">
        <v>2008</v>
      </c>
      <c r="F475" s="70" t="s">
        <v>792</v>
      </c>
      <c r="G475" s="70" t="s">
        <v>2151</v>
      </c>
      <c r="H475" s="70" t="s">
        <v>2152</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431</v>
      </c>
      <c r="C476" s="70">
        <v>6</v>
      </c>
      <c r="D476" s="70">
        <v>26</v>
      </c>
      <c r="E476" s="70">
        <v>2009</v>
      </c>
      <c r="F476" s="70" t="s">
        <v>176</v>
      </c>
      <c r="G476" s="70" t="s">
        <v>2151</v>
      </c>
      <c r="H476" s="70" t="s">
        <v>2152</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2158</v>
      </c>
      <c r="B477" s="70">
        <v>432</v>
      </c>
      <c r="C477" s="70">
        <v>7</v>
      </c>
      <c r="D477" s="70">
        <v>26</v>
      </c>
      <c r="E477" s="70">
        <v>2010</v>
      </c>
      <c r="F477" s="70" t="s">
        <v>177</v>
      </c>
      <c r="G477" s="70" t="s">
        <v>2151</v>
      </c>
      <c r="H477" s="70" t="s">
        <v>2152</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2159</v>
      </c>
      <c r="B478" s="70">
        <v>433</v>
      </c>
      <c r="C478" s="70">
        <v>8</v>
      </c>
      <c r="D478" s="70">
        <v>26</v>
      </c>
      <c r="E478" s="70">
        <v>2011</v>
      </c>
      <c r="F478" s="70" t="s">
        <v>178</v>
      </c>
      <c r="G478" s="70" t="s">
        <v>2151</v>
      </c>
      <c r="H478" s="70" t="s">
        <v>2152</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2160</v>
      </c>
      <c r="B479" s="70">
        <v>434</v>
      </c>
      <c r="C479" s="70">
        <v>9</v>
      </c>
      <c r="D479" s="70">
        <v>26</v>
      </c>
      <c r="E479" s="70">
        <v>2012</v>
      </c>
      <c r="F479" s="70" t="s">
        <v>179</v>
      </c>
      <c r="G479" s="70" t="s">
        <v>2151</v>
      </c>
      <c r="H479" s="70" t="s">
        <v>2152</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2161</v>
      </c>
      <c r="B480" s="70">
        <v>435</v>
      </c>
      <c r="C480" s="70">
        <v>10</v>
      </c>
      <c r="D480" s="70">
        <v>26</v>
      </c>
      <c r="E480" s="70">
        <v>2013</v>
      </c>
      <c r="F480" s="70" t="s">
        <v>180</v>
      </c>
      <c r="G480" s="70" t="s">
        <v>2151</v>
      </c>
      <c r="H480" s="70" t="s">
        <v>2152</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2162</v>
      </c>
      <c r="B481" s="70">
        <v>436</v>
      </c>
      <c r="C481" s="70">
        <v>11</v>
      </c>
      <c r="D481" s="70">
        <v>26</v>
      </c>
      <c r="E481" s="70">
        <v>2014</v>
      </c>
      <c r="F481" s="70" t="s">
        <v>181</v>
      </c>
      <c r="G481" s="70" t="s">
        <v>2151</v>
      </c>
      <c r="H481" s="70" t="s">
        <v>2152</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2163</v>
      </c>
      <c r="B482" s="70">
        <v>437</v>
      </c>
      <c r="C482" s="70">
        <v>12</v>
      </c>
      <c r="D482" s="70">
        <v>26</v>
      </c>
      <c r="E482" s="70">
        <v>2015</v>
      </c>
      <c r="F482" s="70" t="s">
        <v>182</v>
      </c>
      <c r="G482" s="1064" t="s">
        <v>2151</v>
      </c>
      <c r="H482" s="70" t="s">
        <v>2152</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2164</v>
      </c>
      <c r="B483" s="70">
        <v>438</v>
      </c>
      <c r="C483" s="70">
        <v>13</v>
      </c>
      <c r="D483" s="70">
        <v>26</v>
      </c>
      <c r="E483" s="70">
        <v>2016</v>
      </c>
      <c r="F483" s="70" t="s">
        <v>155</v>
      </c>
      <c r="G483" s="1064" t="s">
        <v>2151</v>
      </c>
      <c r="H483" s="70" t="s">
        <v>2152</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2165</v>
      </c>
      <c r="B484" s="70">
        <v>439</v>
      </c>
      <c r="C484" s="70">
        <v>14</v>
      </c>
      <c r="D484" s="70">
        <v>26</v>
      </c>
      <c r="E484" s="70">
        <v>2017</v>
      </c>
      <c r="F484" s="70" t="s">
        <v>156</v>
      </c>
      <c r="G484" s="70" t="s">
        <v>2151</v>
      </c>
      <c r="H484" s="70" t="s">
        <v>2152</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2166</v>
      </c>
      <c r="B485" s="70">
        <v>440</v>
      </c>
      <c r="C485" s="70">
        <v>15</v>
      </c>
      <c r="D485" s="70">
        <v>26</v>
      </c>
      <c r="E485" s="70">
        <v>2018</v>
      </c>
      <c r="F485" s="70" t="s">
        <v>183</v>
      </c>
      <c r="G485" s="70" t="s">
        <v>2151</v>
      </c>
      <c r="H485" s="70" t="s">
        <v>2152</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2167</v>
      </c>
      <c r="B486" s="70">
        <v>441</v>
      </c>
      <c r="C486" s="70">
        <v>16</v>
      </c>
      <c r="D486" s="70">
        <v>26</v>
      </c>
      <c r="E486" s="70">
        <v>2019</v>
      </c>
      <c r="F486" s="70" t="s">
        <v>158</v>
      </c>
      <c r="G486" s="70" t="s">
        <v>2151</v>
      </c>
      <c r="H486" s="70" t="s">
        <v>2152</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2168</v>
      </c>
      <c r="B487" s="70">
        <v>442</v>
      </c>
      <c r="C487" s="70">
        <v>17</v>
      </c>
      <c r="D487" s="70">
        <v>26</v>
      </c>
      <c r="E487" s="70">
        <v>2020</v>
      </c>
      <c r="F487" s="70" t="s">
        <v>159</v>
      </c>
      <c r="G487" s="70" t="s">
        <v>2151</v>
      </c>
      <c r="H487" s="70" t="s">
        <v>2152</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2169</v>
      </c>
      <c r="B488" s="70">
        <v>442</v>
      </c>
      <c r="C488" s="70">
        <v>18</v>
      </c>
      <c r="D488" s="70">
        <v>26</v>
      </c>
      <c r="E488" s="70">
        <v>2021</v>
      </c>
      <c r="F488" s="70" t="s">
        <v>160</v>
      </c>
      <c r="G488" s="70" t="s">
        <v>2151</v>
      </c>
      <c r="H488" s="70" t="s">
        <v>2152</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2170</v>
      </c>
      <c r="B489" s="70">
        <v>442</v>
      </c>
      <c r="C489" s="70">
        <v>19</v>
      </c>
      <c r="D489" s="70">
        <v>26</v>
      </c>
      <c r="E489" s="70">
        <v>2022</v>
      </c>
      <c r="F489" s="70" t="s">
        <v>161</v>
      </c>
      <c r="G489" s="70" t="s">
        <v>2151</v>
      </c>
      <c r="H489" s="70" t="s">
        <v>2152</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442</v>
      </c>
      <c r="C490" s="70">
        <v>20</v>
      </c>
      <c r="D490" s="70">
        <v>26</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442</v>
      </c>
      <c r="C491" s="70">
        <v>21</v>
      </c>
      <c r="D491" s="70">
        <v>26</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358</v>
      </c>
      <c r="C492" s="70">
        <v>1</v>
      </c>
      <c r="D492" s="70">
        <v>22</v>
      </c>
      <c r="E492" s="70">
        <v>1990</v>
      </c>
      <c r="F492" s="70" t="s">
        <v>787</v>
      </c>
      <c r="G492" s="70" t="s">
        <v>2174</v>
      </c>
      <c r="H492" s="70" t="s">
        <v>2175</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359</v>
      </c>
      <c r="C493" s="70">
        <v>2</v>
      </c>
      <c r="D493" s="70">
        <v>22</v>
      </c>
      <c r="E493" s="70">
        <v>2005</v>
      </c>
      <c r="F493" s="70" t="s">
        <v>789</v>
      </c>
      <c r="G493" s="70" t="s">
        <v>2174</v>
      </c>
      <c r="H493" s="70" t="s">
        <v>2175</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360</v>
      </c>
      <c r="C494" s="70">
        <v>3</v>
      </c>
      <c r="D494" s="70">
        <v>22</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361</v>
      </c>
      <c r="C495" s="70">
        <v>4</v>
      </c>
      <c r="D495" s="70">
        <v>22</v>
      </c>
      <c r="E495" s="70">
        <v>2007</v>
      </c>
      <c r="F495" s="70" t="s">
        <v>791</v>
      </c>
      <c r="G495" s="70" t="s">
        <v>2174</v>
      </c>
      <c r="H495" s="70" t="s">
        <v>2175</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362</v>
      </c>
      <c r="C496" s="70">
        <v>5</v>
      </c>
      <c r="D496" s="70">
        <v>22</v>
      </c>
      <c r="E496" s="70">
        <v>2008</v>
      </c>
      <c r="F496" s="70" t="s">
        <v>792</v>
      </c>
      <c r="G496" s="70" t="s">
        <v>2174</v>
      </c>
      <c r="H496" s="70" t="s">
        <v>2175</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363</v>
      </c>
      <c r="C497" s="70">
        <v>6</v>
      </c>
      <c r="D497" s="70">
        <v>22</v>
      </c>
      <c r="E497" s="70">
        <v>2009</v>
      </c>
      <c r="F497" s="70" t="s">
        <v>176</v>
      </c>
      <c r="G497" s="70" t="s">
        <v>2174</v>
      </c>
      <c r="H497" s="70" t="s">
        <v>2175</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2181</v>
      </c>
      <c r="B498" s="70">
        <v>364</v>
      </c>
      <c r="C498" s="70">
        <v>7</v>
      </c>
      <c r="D498" s="70">
        <v>22</v>
      </c>
      <c r="E498" s="70">
        <v>2010</v>
      </c>
      <c r="F498" s="70" t="s">
        <v>177</v>
      </c>
      <c r="G498" s="70" t="s">
        <v>2174</v>
      </c>
      <c r="H498" s="70" t="s">
        <v>2175</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2182</v>
      </c>
      <c r="B499" s="70">
        <v>365</v>
      </c>
      <c r="C499" s="70">
        <v>8</v>
      </c>
      <c r="D499" s="70">
        <v>22</v>
      </c>
      <c r="E499" s="70">
        <v>2011</v>
      </c>
      <c r="F499" s="70" t="s">
        <v>178</v>
      </c>
      <c r="G499" s="70" t="s">
        <v>2174</v>
      </c>
      <c r="H499" s="70" t="s">
        <v>2175</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2183</v>
      </c>
      <c r="B500" s="70">
        <v>366</v>
      </c>
      <c r="C500" s="70">
        <v>9</v>
      </c>
      <c r="D500" s="70">
        <v>22</v>
      </c>
      <c r="E500" s="70">
        <v>2012</v>
      </c>
      <c r="F500" s="70" t="s">
        <v>179</v>
      </c>
      <c r="G500" s="70" t="s">
        <v>2174</v>
      </c>
      <c r="H500" s="70" t="s">
        <v>2175</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2184</v>
      </c>
      <c r="B501" s="70">
        <v>367</v>
      </c>
      <c r="C501" s="70">
        <v>10</v>
      </c>
      <c r="D501" s="70">
        <v>22</v>
      </c>
      <c r="E501" s="70">
        <v>2013</v>
      </c>
      <c r="F501" s="70" t="s">
        <v>180</v>
      </c>
      <c r="G501" s="1064" t="s">
        <v>2174</v>
      </c>
      <c r="H501" s="70" t="s">
        <v>2175</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2185</v>
      </c>
      <c r="B502" s="70">
        <v>368</v>
      </c>
      <c r="C502" s="70">
        <v>11</v>
      </c>
      <c r="D502" s="70">
        <v>22</v>
      </c>
      <c r="E502" s="70">
        <v>2014</v>
      </c>
      <c r="F502" s="70" t="s">
        <v>181</v>
      </c>
      <c r="G502" s="1064" t="s">
        <v>2174</v>
      </c>
      <c r="H502" s="70" t="s">
        <v>2175</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2186</v>
      </c>
      <c r="B503" s="70">
        <v>369</v>
      </c>
      <c r="C503" s="70">
        <v>12</v>
      </c>
      <c r="D503" s="70">
        <v>22</v>
      </c>
      <c r="E503" s="70">
        <v>2015</v>
      </c>
      <c r="F503" s="70" t="s">
        <v>182</v>
      </c>
      <c r="G503" s="70" t="s">
        <v>2174</v>
      </c>
      <c r="H503" s="70" t="s">
        <v>2175</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2187</v>
      </c>
      <c r="B504" s="70">
        <v>370</v>
      </c>
      <c r="C504" s="70">
        <v>13</v>
      </c>
      <c r="D504" s="70">
        <v>22</v>
      </c>
      <c r="E504" s="70">
        <v>2016</v>
      </c>
      <c r="F504" s="70" t="s">
        <v>155</v>
      </c>
      <c r="G504" s="70" t="s">
        <v>2174</v>
      </c>
      <c r="H504" s="70" t="s">
        <v>2175</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2188</v>
      </c>
      <c r="B505" s="70">
        <v>371</v>
      </c>
      <c r="C505" s="70">
        <v>14</v>
      </c>
      <c r="D505" s="70">
        <v>22</v>
      </c>
      <c r="E505" s="70">
        <v>2017</v>
      </c>
      <c r="F505" s="70" t="s">
        <v>156</v>
      </c>
      <c r="G505" s="70" t="s">
        <v>2174</v>
      </c>
      <c r="H505" s="70" t="s">
        <v>2175</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2189</v>
      </c>
      <c r="B506" s="70">
        <v>372</v>
      </c>
      <c r="C506" s="70">
        <v>15</v>
      </c>
      <c r="D506" s="70">
        <v>22</v>
      </c>
      <c r="E506" s="70">
        <v>2018</v>
      </c>
      <c r="F506" s="70" t="s">
        <v>183</v>
      </c>
      <c r="G506" s="70" t="s">
        <v>2174</v>
      </c>
      <c r="H506" s="70" t="s">
        <v>2175</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2190</v>
      </c>
      <c r="B507" s="70">
        <v>373</v>
      </c>
      <c r="C507" s="70">
        <v>16</v>
      </c>
      <c r="D507" s="70">
        <v>22</v>
      </c>
      <c r="E507" s="70">
        <v>2019</v>
      </c>
      <c r="F507" s="70" t="s">
        <v>158</v>
      </c>
      <c r="G507" s="70" t="s">
        <v>2174</v>
      </c>
      <c r="H507" s="70" t="s">
        <v>2175</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2191</v>
      </c>
      <c r="B508" s="70">
        <v>374</v>
      </c>
      <c r="C508" s="70">
        <v>17</v>
      </c>
      <c r="D508" s="70">
        <v>22</v>
      </c>
      <c r="E508" s="70">
        <v>2020</v>
      </c>
      <c r="F508" s="70" t="s">
        <v>159</v>
      </c>
      <c r="G508" s="70" t="s">
        <v>2174</v>
      </c>
      <c r="H508" s="70" t="s">
        <v>2175</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2192</v>
      </c>
      <c r="B509" s="70">
        <v>374</v>
      </c>
      <c r="C509" s="70">
        <v>18</v>
      </c>
      <c r="D509" s="70">
        <v>22</v>
      </c>
      <c r="E509" s="70">
        <v>2021</v>
      </c>
      <c r="F509" s="70" t="s">
        <v>160</v>
      </c>
      <c r="G509" s="70" t="s">
        <v>2174</v>
      </c>
      <c r="H509" s="70" t="s">
        <v>2175</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2193</v>
      </c>
      <c r="B510" s="70">
        <v>374</v>
      </c>
      <c r="C510" s="70">
        <v>19</v>
      </c>
      <c r="D510" s="70">
        <v>22</v>
      </c>
      <c r="E510" s="70">
        <v>2022</v>
      </c>
      <c r="F510" s="70" t="s">
        <v>161</v>
      </c>
      <c r="G510" s="70" t="s">
        <v>2174</v>
      </c>
      <c r="H510" s="70" t="s">
        <v>2175</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374</v>
      </c>
      <c r="C511" s="70">
        <v>20</v>
      </c>
      <c r="D511" s="70">
        <v>22</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374</v>
      </c>
      <c r="C512" s="70">
        <v>21</v>
      </c>
      <c r="D512" s="70">
        <v>22</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443</v>
      </c>
      <c r="C513" s="70">
        <v>1</v>
      </c>
      <c r="D513" s="70">
        <v>27</v>
      </c>
      <c r="E513" s="70">
        <v>1990</v>
      </c>
      <c r="F513" s="70" t="s">
        <v>787</v>
      </c>
      <c r="G513" s="70" t="s">
        <v>2197</v>
      </c>
      <c r="H513" s="70" t="s">
        <v>2198</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444</v>
      </c>
      <c r="C514" s="70">
        <v>2</v>
      </c>
      <c r="D514" s="70">
        <v>27</v>
      </c>
      <c r="E514" s="70">
        <v>2005</v>
      </c>
      <c r="F514" s="70" t="s">
        <v>789</v>
      </c>
      <c r="G514" s="70" t="s">
        <v>2197</v>
      </c>
      <c r="H514" s="70" t="s">
        <v>2198</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445</v>
      </c>
      <c r="C515" s="70">
        <v>3</v>
      </c>
      <c r="D515" s="70">
        <v>27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446</v>
      </c>
      <c r="C516" s="70">
        <v>4</v>
      </c>
      <c r="D516" s="70">
        <v>27</v>
      </c>
      <c r="E516" s="70">
        <v>2007</v>
      </c>
      <c r="F516" s="70" t="s">
        <v>791</v>
      </c>
      <c r="G516" s="70" t="s">
        <v>2197</v>
      </c>
      <c r="H516" s="70" t="s">
        <v>2198</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447</v>
      </c>
      <c r="C517" s="70">
        <v>5</v>
      </c>
      <c r="D517" s="70">
        <v>27</v>
      </c>
      <c r="E517" s="70">
        <v>2008</v>
      </c>
      <c r="F517" s="70" t="s">
        <v>792</v>
      </c>
      <c r="G517" s="70" t="s">
        <v>2197</v>
      </c>
      <c r="H517" s="70" t="s">
        <v>2198</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448</v>
      </c>
      <c r="C518" s="70">
        <v>6</v>
      </c>
      <c r="D518" s="70">
        <v>27</v>
      </c>
      <c r="E518" s="70">
        <v>2009</v>
      </c>
      <c r="F518" s="70" t="s">
        <v>176</v>
      </c>
      <c r="G518" s="70" t="s">
        <v>2197</v>
      </c>
      <c r="H518" s="70" t="s">
        <v>2198</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2204</v>
      </c>
      <c r="B519" s="70">
        <v>449</v>
      </c>
      <c r="C519" s="70">
        <v>7</v>
      </c>
      <c r="D519" s="70">
        <v>27</v>
      </c>
      <c r="E519" s="70">
        <v>2010</v>
      </c>
      <c r="F519" s="70" t="s">
        <v>177</v>
      </c>
      <c r="G519" s="70" t="s">
        <v>2197</v>
      </c>
      <c r="H519" s="70" t="s">
        <v>2198</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2205</v>
      </c>
      <c r="B520" s="70">
        <v>450</v>
      </c>
      <c r="C520" s="70">
        <v>8</v>
      </c>
      <c r="D520" s="70">
        <v>27</v>
      </c>
      <c r="E520" s="70">
        <v>2011</v>
      </c>
      <c r="F520" s="70" t="s">
        <v>178</v>
      </c>
      <c r="G520" s="1064" t="s">
        <v>2197</v>
      </c>
      <c r="H520" s="70" t="s">
        <v>2198</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2206</v>
      </c>
      <c r="B521" s="70">
        <v>451</v>
      </c>
      <c r="C521" s="70">
        <v>9</v>
      </c>
      <c r="D521" s="70">
        <v>27</v>
      </c>
      <c r="E521" s="70">
        <v>2012</v>
      </c>
      <c r="F521" s="70" t="s">
        <v>179</v>
      </c>
      <c r="G521" s="1064" t="s">
        <v>2197</v>
      </c>
      <c r="H521" s="70" t="s">
        <v>2198</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2207</v>
      </c>
      <c r="B522" s="70">
        <v>452</v>
      </c>
      <c r="C522" s="70">
        <v>10</v>
      </c>
      <c r="D522" s="70">
        <v>27</v>
      </c>
      <c r="E522" s="70">
        <v>2013</v>
      </c>
      <c r="F522" s="70" t="s">
        <v>180</v>
      </c>
      <c r="G522" s="70" t="s">
        <v>2197</v>
      </c>
      <c r="H522" s="70" t="s">
        <v>2198</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2208</v>
      </c>
      <c r="B523" s="70">
        <v>453</v>
      </c>
      <c r="C523" s="70">
        <v>11</v>
      </c>
      <c r="D523" s="70">
        <v>27</v>
      </c>
      <c r="E523" s="70">
        <v>2014</v>
      </c>
      <c r="F523" s="70" t="s">
        <v>181</v>
      </c>
      <c r="G523" s="70" t="s">
        <v>2197</v>
      </c>
      <c r="H523" s="70" t="s">
        <v>2198</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2209</v>
      </c>
      <c r="B524" s="70">
        <v>454</v>
      </c>
      <c r="C524" s="70">
        <v>12</v>
      </c>
      <c r="D524" s="70">
        <v>27</v>
      </c>
      <c r="E524" s="70">
        <v>2015</v>
      </c>
      <c r="F524" s="70" t="s">
        <v>182</v>
      </c>
      <c r="G524" s="70" t="s">
        <v>2197</v>
      </c>
      <c r="H524" s="70" t="s">
        <v>2198</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2210</v>
      </c>
      <c r="B525" s="70">
        <v>455</v>
      </c>
      <c r="C525" s="70">
        <v>13</v>
      </c>
      <c r="D525" s="70">
        <v>27</v>
      </c>
      <c r="E525" s="70">
        <v>2016</v>
      </c>
      <c r="F525" s="70" t="s">
        <v>155</v>
      </c>
      <c r="G525" s="70" t="s">
        <v>2197</v>
      </c>
      <c r="H525" s="70" t="s">
        <v>2198</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2211</v>
      </c>
      <c r="B526" s="70">
        <v>456</v>
      </c>
      <c r="C526" s="70">
        <v>14</v>
      </c>
      <c r="D526" s="70">
        <v>27</v>
      </c>
      <c r="E526" s="70">
        <v>2017</v>
      </c>
      <c r="F526" s="70" t="s">
        <v>156</v>
      </c>
      <c r="G526" s="70" t="s">
        <v>2197</v>
      </c>
      <c r="H526" s="70" t="s">
        <v>2198</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2212</v>
      </c>
      <c r="B527" s="70">
        <v>457</v>
      </c>
      <c r="C527" s="70">
        <v>15</v>
      </c>
      <c r="D527" s="70">
        <v>27</v>
      </c>
      <c r="E527" s="70">
        <v>2018</v>
      </c>
      <c r="F527" s="70" t="s">
        <v>183</v>
      </c>
      <c r="G527" s="70" t="s">
        <v>2197</v>
      </c>
      <c r="H527" s="70" t="s">
        <v>2198</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2213</v>
      </c>
      <c r="B528" s="70">
        <v>458</v>
      </c>
      <c r="C528" s="70">
        <v>16</v>
      </c>
      <c r="D528" s="70">
        <v>27</v>
      </c>
      <c r="E528" s="70">
        <v>2019</v>
      </c>
      <c r="F528" s="70" t="s">
        <v>158</v>
      </c>
      <c r="G528" s="70" t="s">
        <v>2197</v>
      </c>
      <c r="H528" s="70" t="s">
        <v>2198</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2214</v>
      </c>
      <c r="B529" s="70">
        <v>459</v>
      </c>
      <c r="C529" s="70">
        <v>17</v>
      </c>
      <c r="D529" s="70">
        <v>27</v>
      </c>
      <c r="E529" s="70">
        <v>2020</v>
      </c>
      <c r="F529" s="70" t="s">
        <v>159</v>
      </c>
      <c r="G529" s="70" t="s">
        <v>2197</v>
      </c>
      <c r="H529" s="70" t="s">
        <v>2198</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2215</v>
      </c>
      <c r="B530" s="70">
        <v>459</v>
      </c>
      <c r="C530" s="70">
        <v>18</v>
      </c>
      <c r="D530" s="70">
        <v>27</v>
      </c>
      <c r="E530" s="70">
        <v>2021</v>
      </c>
      <c r="F530" s="70" t="s">
        <v>160</v>
      </c>
      <c r="G530" s="70" t="s">
        <v>2197</v>
      </c>
      <c r="H530" s="70" t="s">
        <v>2198</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2216</v>
      </c>
      <c r="B531" s="70">
        <v>459</v>
      </c>
      <c r="C531" s="70">
        <v>19</v>
      </c>
      <c r="D531" s="70">
        <v>27</v>
      </c>
      <c r="E531" s="70">
        <v>2022</v>
      </c>
      <c r="F531" s="70" t="s">
        <v>161</v>
      </c>
      <c r="G531" s="70" t="s">
        <v>2197</v>
      </c>
      <c r="H531" s="70" t="s">
        <v>2198</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459</v>
      </c>
      <c r="C532" s="70">
        <v>20</v>
      </c>
      <c r="D532" s="70">
        <v>27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459</v>
      </c>
      <c r="C533" s="70">
        <v>21</v>
      </c>
      <c r="D533" s="70">
        <v>27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2274</v>
      </c>
      <c r="B583" s="70">
        <v>8</v>
      </c>
      <c r="C583" s="70">
        <v>8</v>
      </c>
      <c r="D583" s="70">
        <v>1</v>
      </c>
      <c r="E583" s="70">
        <v>2011</v>
      </c>
      <c r="F583" s="70" t="s">
        <v>178</v>
      </c>
      <c r="G583" s="70" t="s">
        <v>2266</v>
      </c>
      <c r="H583" s="70" t="s">
        <v>2267</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2275</v>
      </c>
      <c r="B584" s="70">
        <v>9</v>
      </c>
      <c r="C584" s="70">
        <v>9</v>
      </c>
      <c r="D584" s="70">
        <v>1</v>
      </c>
      <c r="E584" s="70">
        <v>2012</v>
      </c>
      <c r="F584" s="70" t="s">
        <v>179</v>
      </c>
      <c r="G584" s="70" t="s">
        <v>2266</v>
      </c>
      <c r="H584" s="70" t="s">
        <v>2267</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2276</v>
      </c>
      <c r="B585" s="70">
        <v>10</v>
      </c>
      <c r="C585" s="70">
        <v>10</v>
      </c>
      <c r="D585" s="70">
        <v>1</v>
      </c>
      <c r="E585" s="70">
        <v>2013</v>
      </c>
      <c r="F585" s="70" t="s">
        <v>180</v>
      </c>
      <c r="G585" s="70" t="s">
        <v>2266</v>
      </c>
      <c r="H585" s="70" t="s">
        <v>2267</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2277</v>
      </c>
      <c r="B586" s="70">
        <v>11</v>
      </c>
      <c r="C586" s="70">
        <v>11</v>
      </c>
      <c r="D586" s="70">
        <v>1</v>
      </c>
      <c r="E586" s="70">
        <v>2014</v>
      </c>
      <c r="F586" s="70" t="s">
        <v>181</v>
      </c>
      <c r="G586" s="70" t="s">
        <v>2266</v>
      </c>
      <c r="H586" s="70" t="s">
        <v>2267</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2278</v>
      </c>
      <c r="B587" s="70">
        <v>12</v>
      </c>
      <c r="C587" s="70">
        <v>12</v>
      </c>
      <c r="D587" s="70">
        <v>1</v>
      </c>
      <c r="E587" s="70">
        <v>2015</v>
      </c>
      <c r="F587" s="70" t="s">
        <v>182</v>
      </c>
      <c r="G587" s="70" t="s">
        <v>2266</v>
      </c>
      <c r="H587" s="70" t="s">
        <v>2267</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2279</v>
      </c>
      <c r="B588" s="70">
        <v>13</v>
      </c>
      <c r="C588" s="70">
        <v>13</v>
      </c>
      <c r="D588" s="70">
        <v>1</v>
      </c>
      <c r="E588" s="70">
        <v>2016</v>
      </c>
      <c r="F588" s="70" t="s">
        <v>155</v>
      </c>
      <c r="G588" s="70" t="s">
        <v>2266</v>
      </c>
      <c r="H588" s="70" t="s">
        <v>2267</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2280</v>
      </c>
      <c r="B589" s="70">
        <v>14</v>
      </c>
      <c r="C589" s="70">
        <v>14</v>
      </c>
      <c r="D589" s="70">
        <v>1</v>
      </c>
      <c r="E589" s="70">
        <v>2017</v>
      </c>
      <c r="F589" s="70" t="s">
        <v>156</v>
      </c>
      <c r="G589" s="70" t="s">
        <v>2266</v>
      </c>
      <c r="H589" s="70" t="s">
        <v>2267</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2281</v>
      </c>
      <c r="B590" s="70">
        <v>15</v>
      </c>
      <c r="C590" s="70">
        <v>15</v>
      </c>
      <c r="D590" s="70">
        <v>1</v>
      </c>
      <c r="E590" s="70">
        <v>2018</v>
      </c>
      <c r="F590" s="70" t="s">
        <v>183</v>
      </c>
      <c r="G590" s="70" t="s">
        <v>2266</v>
      </c>
      <c r="H590" s="70" t="s">
        <v>2267</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2284</v>
      </c>
      <c r="B593" s="70">
        <v>17</v>
      </c>
      <c r="C593" s="70">
        <v>18</v>
      </c>
      <c r="D593" s="70">
        <v>1</v>
      </c>
      <c r="E593" s="70">
        <v>2021</v>
      </c>
      <c r="F593" s="70" t="s">
        <v>160</v>
      </c>
      <c r="G593" s="70" t="s">
        <v>2266</v>
      </c>
      <c r="H593" s="70" t="s">
        <v>2267</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2285</v>
      </c>
      <c r="B594" s="70">
        <v>17</v>
      </c>
      <c r="C594" s="70">
        <v>19</v>
      </c>
      <c r="D594" s="70">
        <v>1</v>
      </c>
      <c r="E594" s="70">
        <v>2022</v>
      </c>
      <c r="F594" s="70" t="s">
        <v>161</v>
      </c>
      <c r="G594" s="70" t="s">
        <v>2266</v>
      </c>
      <c r="H594" s="70" t="s">
        <v>2267</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1763</v>
      </c>
      <c r="B9" s="70">
        <v>1</v>
      </c>
      <c r="C9" s="70">
        <v>1</v>
      </c>
      <c r="D9" s="70">
        <v>1</v>
      </c>
      <c r="E9" s="70">
        <v>1990</v>
      </c>
      <c r="F9" s="70" t="s">
        <v>787</v>
      </c>
      <c r="G9" s="1073" t="s">
        <v>1764</v>
      </c>
      <c r="H9" s="70" t="s">
        <v>1765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1766</v>
      </c>
      <c r="B10" s="70">
        <v>2</v>
      </c>
      <c r="C10" s="70">
        <v>2</v>
      </c>
      <c r="D10" s="70">
        <v>1</v>
      </c>
      <c r="E10" s="70">
        <v>2005</v>
      </c>
      <c r="F10" s="70" t="s">
        <v>789</v>
      </c>
      <c r="G10" s="1073" t="s">
        <v>1764</v>
      </c>
      <c r="H10" s="70" t="s">
        <v>1765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1767</v>
      </c>
      <c r="B11" s="70">
        <v>3</v>
      </c>
      <c r="C11" s="70">
        <v>3</v>
      </c>
      <c r="D11" s="70">
        <v>1</v>
      </c>
      <c r="E11" s="70">
        <v>2006</v>
      </c>
      <c r="F11" s="70" t="s">
        <v>790</v>
      </c>
      <c r="G11" s="1073" t="s">
        <v>1764</v>
      </c>
      <c r="H11" s="70" t="s">
        <v>1765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1768</v>
      </c>
      <c r="B12" s="70">
        <v>4</v>
      </c>
      <c r="C12" s="70">
        <v>4</v>
      </c>
      <c r="D12" s="70">
        <v>1</v>
      </c>
      <c r="E12" s="70">
        <v>2007</v>
      </c>
      <c r="F12" s="70" t="s">
        <v>791</v>
      </c>
      <c r="G12" s="1073" t="s">
        <v>1764</v>
      </c>
      <c r="H12" s="70" t="s">
        <v>1765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1769</v>
      </c>
      <c r="B13" s="70">
        <v>5</v>
      </c>
      <c r="C13" s="70">
        <v>5</v>
      </c>
      <c r="D13" s="70">
        <v>1</v>
      </c>
      <c r="E13" s="70">
        <v>2008</v>
      </c>
      <c r="F13" s="70" t="s">
        <v>792</v>
      </c>
      <c r="G13" s="1073" t="s">
        <v>1764</v>
      </c>
      <c r="H13" s="70" t="s">
        <v>1765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1770</v>
      </c>
      <c r="B14" s="70">
        <v>6</v>
      </c>
      <c r="C14" s="70">
        <v>6</v>
      </c>
      <c r="D14" s="70">
        <v>1</v>
      </c>
      <c r="E14" s="70">
        <v>2009</v>
      </c>
      <c r="F14" s="70" t="s">
        <v>176</v>
      </c>
      <c r="G14" s="1073" t="s">
        <v>1764</v>
      </c>
      <c r="H14" s="70" t="s">
        <v>1765</v>
      </c>
      <c r="I14" s="1066"/>
      <c r="J14" s="73">
        <v>0</v>
      </c>
      <c r="K14" s="73">
        <v>0</v>
      </c>
      <c r="L14" s="73">
        <v>0</v>
      </c>
      <c r="M14" s="73">
        <v>0</v>
      </c>
      <c r="N14" s="73">
        <v>0</v>
      </c>
      <c r="O14" s="73">
        <v>0</v>
      </c>
      <c r="P14" s="73">
        <v>0</v>
      </c>
      <c r="Q14" s="73">
        <v>0</v>
      </c>
      <c r="R14" s="73">
        <v>22.515999999999998</v>
      </c>
      <c r="S14" s="73">
        <v>0</v>
      </c>
      <c r="T14" s="73">
        <v>152.822</v>
      </c>
      <c r="U14" s="73">
        <v>0</v>
      </c>
      <c r="V14" s="73">
        <v>0</v>
      </c>
      <c r="W14" s="73">
        <v>0</v>
      </c>
      <c r="X14" s="73">
        <v>0</v>
      </c>
      <c r="Y14" s="73">
        <v>4.37</v>
      </c>
      <c r="Z14" s="73">
        <v>0</v>
      </c>
      <c r="AA14" s="73">
        <v>0</v>
      </c>
      <c r="AB14" s="73">
        <v>0</v>
      </c>
      <c r="AC14" s="73">
        <v>0</v>
      </c>
      <c r="AD14" s="73">
        <v>0</v>
      </c>
      <c r="AE14" s="73">
        <v>0</v>
      </c>
      <c r="AF14" s="73">
        <v>0</v>
      </c>
      <c r="AG14" s="73">
        <v>0</v>
      </c>
      <c r="AH14" s="73">
        <v>0</v>
      </c>
      <c r="AI14" s="73">
        <v>0</v>
      </c>
      <c r="AJ14" s="73">
        <v>0</v>
      </c>
      <c r="AK14" s="73">
        <v>66.548000000000002</v>
      </c>
      <c r="AL14" s="73">
        <v>0</v>
      </c>
      <c r="AM14" s="73">
        <v>0</v>
      </c>
      <c r="AN14" s="73">
        <v>4.8760000000000003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8.8800000000000008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10.199999999999999</v>
      </c>
      <c r="CM14" s="73">
        <v>0</v>
      </c>
      <c r="CN14" s="73">
        <v>2.5619999999999998</v>
      </c>
      <c r="CO14" s="73">
        <v>0</v>
      </c>
      <c r="CP14" s="73">
        <v>0</v>
      </c>
      <c r="CQ14" s="73">
        <v>0</v>
      </c>
      <c r="CR14" s="73">
        <v>0</v>
      </c>
      <c r="CS14" s="73">
        <v>18.484999999999999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22.515999999999998</v>
      </c>
      <c r="DT14" s="73">
        <v>0</v>
      </c>
      <c r="DU14" s="73">
        <v>152.822</v>
      </c>
      <c r="DV14" s="73">
        <v>0</v>
      </c>
      <c r="DW14" s="73">
        <v>0</v>
      </c>
      <c r="DX14" s="73">
        <v>0</v>
      </c>
      <c r="DY14" s="73">
        <v>0</v>
      </c>
      <c r="DZ14" s="73">
        <v>4.37</v>
      </c>
      <c r="EA14" s="73">
        <v>0</v>
      </c>
      <c r="EB14" s="73">
        <v>0</v>
      </c>
      <c r="EC14" s="73">
        <v>0</v>
      </c>
      <c r="ED14" s="73">
        <v>0</v>
      </c>
      <c r="EE14" s="73">
        <v>0</v>
      </c>
      <c r="EF14" s="73">
        <v>0</v>
      </c>
      <c r="EG14" s="73">
        <v>0</v>
      </c>
      <c r="EH14" s="73">
        <v>0</v>
      </c>
      <c r="EI14" s="73">
        <v>0</v>
      </c>
      <c r="EJ14" s="73">
        <v>0</v>
      </c>
      <c r="EK14" s="73">
        <v>0</v>
      </c>
      <c r="EL14" s="73">
        <v>66.548000000000002</v>
      </c>
      <c r="EM14" s="73">
        <v>0</v>
      </c>
      <c r="EN14" s="73">
        <v>0</v>
      </c>
      <c r="EO14" s="73">
        <v>4.8760000000000003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8.8800000000000008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10.199999999999999</v>
      </c>
      <c r="GN14" s="73">
        <v>0</v>
      </c>
      <c r="GO14" s="73">
        <v>2.5619999999999998</v>
      </c>
      <c r="GP14" s="73">
        <v>0</v>
      </c>
      <c r="GQ14" s="73">
        <v>0</v>
      </c>
      <c r="GR14" s="73">
        <v>0</v>
      </c>
      <c r="GS14" s="73">
        <v>0</v>
      </c>
      <c r="GT14" s="73">
        <v>18.484999999999999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251.13200000000001</v>
      </c>
      <c r="HL14" s="73">
        <v>0</v>
      </c>
      <c r="HM14" s="73">
        <v>0</v>
      </c>
      <c r="HN14" s="73">
        <v>0</v>
      </c>
      <c r="HO14" s="73">
        <v>8.8800000000000008</v>
      </c>
      <c r="HP14" s="73">
        <v>0</v>
      </c>
      <c r="HQ14" s="73">
        <v>0</v>
      </c>
      <c r="HR14" s="73">
        <v>0</v>
      </c>
      <c r="HS14" s="73">
        <v>0</v>
      </c>
      <c r="HT14" s="73">
        <v>0</v>
      </c>
      <c r="HU14" s="73">
        <v>10.199999999999999</v>
      </c>
      <c r="HV14" s="73">
        <v>2.5619999999999998</v>
      </c>
      <c r="HW14" s="73">
        <v>0</v>
      </c>
      <c r="HX14" s="73">
        <v>18.484999999999999</v>
      </c>
      <c r="HY14" s="73">
        <v>0</v>
      </c>
      <c r="HZ14" s="73">
        <v>0</v>
      </c>
      <c r="IA14" s="73">
        <v>0</v>
      </c>
      <c r="IB14" s="73">
        <v>0</v>
      </c>
      <c r="IC14" s="73">
        <v>0</v>
      </c>
      <c r="ID14" s="73">
        <v>0</v>
      </c>
      <c r="IE14" s="73">
        <v>0</v>
      </c>
      <c r="IF14" s="73">
        <v>251.13200000000001</v>
      </c>
      <c r="IG14" s="73">
        <v>0</v>
      </c>
      <c r="IH14" s="73">
        <v>0</v>
      </c>
      <c r="II14" s="73">
        <v>0</v>
      </c>
      <c r="IJ14" s="73">
        <v>8.8800000000000008</v>
      </c>
      <c r="IK14" s="73">
        <v>0</v>
      </c>
      <c r="IL14" s="73">
        <v>0</v>
      </c>
      <c r="IM14" s="73">
        <v>0</v>
      </c>
      <c r="IN14" s="73">
        <v>0</v>
      </c>
      <c r="IO14" s="73">
        <v>0</v>
      </c>
      <c r="IP14" s="73">
        <v>10.199999999999999</v>
      </c>
      <c r="IQ14" s="73">
        <v>2.5619999999999998</v>
      </c>
      <c r="IR14" s="73">
        <v>0</v>
      </c>
      <c r="IS14" s="73">
        <v>18.484999999999999</v>
      </c>
      <c r="IT14" s="73">
        <v>0</v>
      </c>
      <c r="IU14" s="73">
        <v>0</v>
      </c>
      <c r="IV14" s="74">
        <v>0</v>
      </c>
      <c r="IW14" s="71">
        <v>0</v>
      </c>
      <c r="IX14" s="71">
        <v>0</v>
      </c>
      <c r="IY14" s="71">
        <v>0</v>
      </c>
      <c r="IZ14" s="71">
        <v>0</v>
      </c>
      <c r="JA14" s="71">
        <v>0</v>
      </c>
      <c r="JB14" s="71">
        <v>0</v>
      </c>
      <c r="JC14" s="71">
        <v>0</v>
      </c>
      <c r="JD14" s="71">
        <v>0</v>
      </c>
      <c r="JE14" s="71">
        <v>3</v>
      </c>
      <c r="JF14" s="71">
        <v>0</v>
      </c>
      <c r="JG14" s="71">
        <v>1</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1</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3</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8</v>
      </c>
      <c r="RT14" s="71">
        <v>0</v>
      </c>
      <c r="RU14" s="71">
        <v>0</v>
      </c>
      <c r="RV14" s="71">
        <v>0</v>
      </c>
      <c r="RW14" s="71">
        <v>3</v>
      </c>
      <c r="RX14" s="71">
        <v>0</v>
      </c>
      <c r="RY14" s="71">
        <v>0</v>
      </c>
      <c r="RZ14" s="71">
        <v>0</v>
      </c>
      <c r="SA14" s="71">
        <v>0</v>
      </c>
      <c r="SB14" s="71">
        <v>0</v>
      </c>
      <c r="SC14" s="71">
        <v>1</v>
      </c>
      <c r="SD14" s="71">
        <v>1</v>
      </c>
      <c r="SE14" s="71">
        <v>0</v>
      </c>
      <c r="SF14" s="71">
        <v>1</v>
      </c>
      <c r="SG14" s="71">
        <v>0</v>
      </c>
      <c r="SH14" s="71">
        <v>0</v>
      </c>
    </row>
    <row r="15" spans="1:503">
      <c r="A15" s="16" t="s">
        <v>1771</v>
      </c>
      <c r="B15" s="70">
        <v>7</v>
      </c>
      <c r="C15" s="70">
        <v>7</v>
      </c>
      <c r="D15" s="70">
        <v>1</v>
      </c>
      <c r="E15" s="70">
        <v>2010</v>
      </c>
      <c r="F15" s="70" t="s">
        <v>177</v>
      </c>
      <c r="G15" s="1073" t="s">
        <v>1764</v>
      </c>
      <c r="H15" s="70" t="s">
        <v>1765</v>
      </c>
      <c r="I15" s="1066"/>
      <c r="J15" s="73">
        <v>0</v>
      </c>
      <c r="K15" s="73">
        <v>0</v>
      </c>
      <c r="L15" s="73">
        <v>0</v>
      </c>
      <c r="M15" s="73">
        <v>0</v>
      </c>
      <c r="N15" s="73">
        <v>0</v>
      </c>
      <c r="O15" s="73">
        <v>0</v>
      </c>
      <c r="P15" s="73">
        <v>0</v>
      </c>
      <c r="Q15" s="73">
        <v>0</v>
      </c>
      <c r="R15" s="73">
        <v>21.608000000000001</v>
      </c>
      <c r="S15" s="73">
        <v>0</v>
      </c>
      <c r="T15" s="73">
        <v>148.88300000000001</v>
      </c>
      <c r="U15" s="73">
        <v>0</v>
      </c>
      <c r="V15" s="73">
        <v>0</v>
      </c>
      <c r="W15" s="73">
        <v>0</v>
      </c>
      <c r="X15" s="73">
        <v>0</v>
      </c>
      <c r="Y15" s="73">
        <v>4.0270000000000001</v>
      </c>
      <c r="Z15" s="73">
        <v>0</v>
      </c>
      <c r="AA15" s="73">
        <v>0</v>
      </c>
      <c r="AB15" s="73">
        <v>0</v>
      </c>
      <c r="AC15" s="73">
        <v>0</v>
      </c>
      <c r="AD15" s="73">
        <v>0</v>
      </c>
      <c r="AE15" s="73">
        <v>0</v>
      </c>
      <c r="AF15" s="73">
        <v>0</v>
      </c>
      <c r="AG15" s="73">
        <v>0</v>
      </c>
      <c r="AH15" s="73">
        <v>0</v>
      </c>
      <c r="AI15" s="73">
        <v>0</v>
      </c>
      <c r="AJ15" s="73">
        <v>0</v>
      </c>
      <c r="AK15" s="73">
        <v>68.096000000000004</v>
      </c>
      <c r="AL15" s="73">
        <v>0</v>
      </c>
      <c r="AM15" s="73">
        <v>0</v>
      </c>
      <c r="AN15" s="73">
        <v>5.202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5.3179999999999996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9.6839999999999993</v>
      </c>
      <c r="CM15" s="73">
        <v>0</v>
      </c>
      <c r="CN15" s="73">
        <v>6.476</v>
      </c>
      <c r="CO15" s="73">
        <v>0</v>
      </c>
      <c r="CP15" s="73">
        <v>0</v>
      </c>
      <c r="CQ15" s="73">
        <v>0</v>
      </c>
      <c r="CR15" s="73">
        <v>0</v>
      </c>
      <c r="CS15" s="73">
        <v>18.242000000000001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21.608000000000001</v>
      </c>
      <c r="DT15" s="73">
        <v>0</v>
      </c>
      <c r="DU15" s="73">
        <v>148.88300000000001</v>
      </c>
      <c r="DV15" s="73">
        <v>0</v>
      </c>
      <c r="DW15" s="73">
        <v>0</v>
      </c>
      <c r="DX15" s="73">
        <v>0</v>
      </c>
      <c r="DY15" s="73">
        <v>0</v>
      </c>
      <c r="DZ15" s="73">
        <v>4.0270000000000001</v>
      </c>
      <c r="EA15" s="73">
        <v>0</v>
      </c>
      <c r="EB15" s="73">
        <v>0</v>
      </c>
      <c r="EC15" s="73">
        <v>0</v>
      </c>
      <c r="ED15" s="73">
        <v>0</v>
      </c>
      <c r="EE15" s="73">
        <v>0</v>
      </c>
      <c r="EF15" s="73">
        <v>0</v>
      </c>
      <c r="EG15" s="73">
        <v>0</v>
      </c>
      <c r="EH15" s="73">
        <v>0</v>
      </c>
      <c r="EI15" s="73">
        <v>0</v>
      </c>
      <c r="EJ15" s="73">
        <v>0</v>
      </c>
      <c r="EK15" s="73">
        <v>0</v>
      </c>
      <c r="EL15" s="73">
        <v>68.096000000000004</v>
      </c>
      <c r="EM15" s="73">
        <v>0</v>
      </c>
      <c r="EN15" s="73">
        <v>0</v>
      </c>
      <c r="EO15" s="73">
        <v>5.202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5.3179999999999996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9.6839999999999993</v>
      </c>
      <c r="GN15" s="73">
        <v>0</v>
      </c>
      <c r="GO15" s="73">
        <v>6.476</v>
      </c>
      <c r="GP15" s="73">
        <v>0</v>
      </c>
      <c r="GQ15" s="73">
        <v>0</v>
      </c>
      <c r="GR15" s="73">
        <v>0</v>
      </c>
      <c r="GS15" s="73">
        <v>0</v>
      </c>
      <c r="GT15" s="73">
        <v>18.242000000000001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247.816</v>
      </c>
      <c r="HL15" s="73">
        <v>0</v>
      </c>
      <c r="HM15" s="73">
        <v>0</v>
      </c>
      <c r="HN15" s="73">
        <v>0</v>
      </c>
      <c r="HO15" s="73">
        <v>5.3179999999999996</v>
      </c>
      <c r="HP15" s="73">
        <v>0</v>
      </c>
      <c r="HQ15" s="73">
        <v>0</v>
      </c>
      <c r="HR15" s="73">
        <v>0</v>
      </c>
      <c r="HS15" s="73">
        <v>0</v>
      </c>
      <c r="HT15" s="73">
        <v>0</v>
      </c>
      <c r="HU15" s="73">
        <v>9.6839999999999993</v>
      </c>
      <c r="HV15" s="73">
        <v>6.476</v>
      </c>
      <c r="HW15" s="73">
        <v>0</v>
      </c>
      <c r="HX15" s="73">
        <v>18.242000000000001</v>
      </c>
      <c r="HY15" s="73">
        <v>0</v>
      </c>
      <c r="HZ15" s="73">
        <v>0</v>
      </c>
      <c r="IA15" s="73">
        <v>0</v>
      </c>
      <c r="IB15" s="73">
        <v>0</v>
      </c>
      <c r="IC15" s="73">
        <v>0</v>
      </c>
      <c r="ID15" s="73">
        <v>0</v>
      </c>
      <c r="IE15" s="73">
        <v>0</v>
      </c>
      <c r="IF15" s="73">
        <v>247.816</v>
      </c>
      <c r="IG15" s="73">
        <v>0</v>
      </c>
      <c r="IH15" s="73">
        <v>0</v>
      </c>
      <c r="II15" s="73">
        <v>0</v>
      </c>
      <c r="IJ15" s="73">
        <v>5.3179999999999996</v>
      </c>
      <c r="IK15" s="73">
        <v>0</v>
      </c>
      <c r="IL15" s="73">
        <v>0</v>
      </c>
      <c r="IM15" s="73">
        <v>0</v>
      </c>
      <c r="IN15" s="73">
        <v>0</v>
      </c>
      <c r="IO15" s="73">
        <v>0</v>
      </c>
      <c r="IP15" s="73">
        <v>9.6839999999999993</v>
      </c>
      <c r="IQ15" s="73">
        <v>6.476</v>
      </c>
      <c r="IR15" s="73">
        <v>0</v>
      </c>
      <c r="IS15" s="73">
        <v>18.242000000000001</v>
      </c>
      <c r="IT15" s="73">
        <v>0</v>
      </c>
      <c r="IU15" s="73">
        <v>0</v>
      </c>
      <c r="IV15" s="74">
        <v>0</v>
      </c>
      <c r="IW15" s="71">
        <v>0</v>
      </c>
      <c r="IX15" s="71">
        <v>0</v>
      </c>
      <c r="IY15" s="71">
        <v>0</v>
      </c>
      <c r="IZ15" s="71">
        <v>0</v>
      </c>
      <c r="JA15" s="71">
        <v>0</v>
      </c>
      <c r="JB15" s="71">
        <v>0</v>
      </c>
      <c r="JC15" s="71">
        <v>0</v>
      </c>
      <c r="JD15" s="71">
        <v>0</v>
      </c>
      <c r="JE15" s="71">
        <v>3</v>
      </c>
      <c r="JF15" s="71">
        <v>0</v>
      </c>
      <c r="JG15" s="71">
        <v>1</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1</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2</v>
      </c>
      <c r="RC15" s="71">
        <v>0</v>
      </c>
      <c r="RD15" s="71">
        <v>0</v>
      </c>
      <c r="RE15" s="71">
        <v>0</v>
      </c>
      <c r="RF15" s="71">
        <v>0</v>
      </c>
      <c r="RG15" s="71">
        <v>0</v>
      </c>
      <c r="RH15" s="71">
        <v>1</v>
      </c>
      <c r="RI15" s="71">
        <v>2</v>
      </c>
      <c r="RJ15" s="71">
        <v>0</v>
      </c>
      <c r="RK15" s="71">
        <v>1</v>
      </c>
      <c r="RL15" s="71">
        <v>0</v>
      </c>
      <c r="RM15" s="71">
        <v>0</v>
      </c>
      <c r="RN15" s="71">
        <v>0</v>
      </c>
      <c r="RO15" s="71">
        <v>0</v>
      </c>
      <c r="RP15" s="71">
        <v>0</v>
      </c>
      <c r="RQ15" s="71">
        <v>0</v>
      </c>
      <c r="RR15" s="71">
        <v>0</v>
      </c>
      <c r="RS15" s="71">
        <v>8</v>
      </c>
      <c r="RT15" s="71">
        <v>0</v>
      </c>
      <c r="RU15" s="71">
        <v>0</v>
      </c>
      <c r="RV15" s="71">
        <v>0</v>
      </c>
      <c r="RW15" s="71">
        <v>2</v>
      </c>
      <c r="RX15" s="71">
        <v>0</v>
      </c>
      <c r="RY15" s="71">
        <v>0</v>
      </c>
      <c r="RZ15" s="71">
        <v>0</v>
      </c>
      <c r="SA15" s="71">
        <v>0</v>
      </c>
      <c r="SB15" s="71">
        <v>0</v>
      </c>
      <c r="SC15" s="71">
        <v>1</v>
      </c>
      <c r="SD15" s="71">
        <v>2</v>
      </c>
      <c r="SE15" s="71">
        <v>0</v>
      </c>
      <c r="SF15" s="71">
        <v>1</v>
      </c>
      <c r="SG15" s="71">
        <v>0</v>
      </c>
      <c r="SH15" s="71">
        <v>0</v>
      </c>
    </row>
    <row r="16" spans="1:503">
      <c r="A16" s="16" t="s">
        <v>1772</v>
      </c>
      <c r="B16" s="70">
        <v>8</v>
      </c>
      <c r="C16" s="70">
        <v>8</v>
      </c>
      <c r="D16" s="70">
        <v>1</v>
      </c>
      <c r="E16" s="70">
        <v>2011</v>
      </c>
      <c r="F16" s="70" t="s">
        <v>178</v>
      </c>
      <c r="G16" s="1073" t="s">
        <v>1764</v>
      </c>
      <c r="H16" s="70" t="s">
        <v>1765</v>
      </c>
      <c r="I16" s="1066"/>
      <c r="J16" s="73">
        <v>0</v>
      </c>
      <c r="K16" s="73">
        <v>0</v>
      </c>
      <c r="L16" s="73">
        <v>0</v>
      </c>
      <c r="M16" s="73">
        <v>0</v>
      </c>
      <c r="N16" s="73">
        <v>0</v>
      </c>
      <c r="O16" s="73">
        <v>0</v>
      </c>
      <c r="P16" s="73">
        <v>0</v>
      </c>
      <c r="Q16" s="73">
        <v>0</v>
      </c>
      <c r="R16" s="73">
        <v>21.49</v>
      </c>
      <c r="S16" s="73">
        <v>0</v>
      </c>
      <c r="T16" s="73">
        <v>144.64699999999999</v>
      </c>
      <c r="U16" s="73">
        <v>0</v>
      </c>
      <c r="V16" s="73">
        <v>0</v>
      </c>
      <c r="W16" s="73">
        <v>0</v>
      </c>
      <c r="X16" s="73">
        <v>0</v>
      </c>
      <c r="Y16" s="73">
        <v>3.532</v>
      </c>
      <c r="Z16" s="73">
        <v>0</v>
      </c>
      <c r="AA16" s="73">
        <v>0</v>
      </c>
      <c r="AB16" s="73">
        <v>0</v>
      </c>
      <c r="AC16" s="73">
        <v>0</v>
      </c>
      <c r="AD16" s="73">
        <v>0</v>
      </c>
      <c r="AE16" s="73">
        <v>0</v>
      </c>
      <c r="AF16" s="73">
        <v>0</v>
      </c>
      <c r="AG16" s="73">
        <v>0</v>
      </c>
      <c r="AH16" s="73">
        <v>0</v>
      </c>
      <c r="AI16" s="73">
        <v>0</v>
      </c>
      <c r="AJ16" s="73">
        <v>0</v>
      </c>
      <c r="AK16" s="73">
        <v>17.27</v>
      </c>
      <c r="AL16" s="73">
        <v>0</v>
      </c>
      <c r="AM16" s="73">
        <v>0</v>
      </c>
      <c r="AN16" s="73">
        <v>6.0590000000000002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4.4610000000000003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8.234</v>
      </c>
      <c r="CM16" s="73">
        <v>0</v>
      </c>
      <c r="CN16" s="73">
        <v>6.2889999999999997</v>
      </c>
      <c r="CO16" s="73">
        <v>0</v>
      </c>
      <c r="CP16" s="73">
        <v>0</v>
      </c>
      <c r="CQ16" s="73">
        <v>0</v>
      </c>
      <c r="CR16" s="73">
        <v>0</v>
      </c>
      <c r="CS16" s="73">
        <v>16.018999999999998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21.49</v>
      </c>
      <c r="DT16" s="73">
        <v>0</v>
      </c>
      <c r="DU16" s="73">
        <v>144.64699999999999</v>
      </c>
      <c r="DV16" s="73">
        <v>0</v>
      </c>
      <c r="DW16" s="73">
        <v>0</v>
      </c>
      <c r="DX16" s="73">
        <v>0</v>
      </c>
      <c r="DY16" s="73">
        <v>0</v>
      </c>
      <c r="DZ16" s="73">
        <v>3.532</v>
      </c>
      <c r="EA16" s="73">
        <v>0</v>
      </c>
      <c r="EB16" s="73">
        <v>0</v>
      </c>
      <c r="EC16" s="73">
        <v>0</v>
      </c>
      <c r="ED16" s="73">
        <v>0</v>
      </c>
      <c r="EE16" s="73">
        <v>0</v>
      </c>
      <c r="EF16" s="73">
        <v>0</v>
      </c>
      <c r="EG16" s="73">
        <v>0</v>
      </c>
      <c r="EH16" s="73">
        <v>0</v>
      </c>
      <c r="EI16" s="73">
        <v>0</v>
      </c>
      <c r="EJ16" s="73">
        <v>0</v>
      </c>
      <c r="EK16" s="73">
        <v>0</v>
      </c>
      <c r="EL16" s="73">
        <v>17.27</v>
      </c>
      <c r="EM16" s="73">
        <v>0</v>
      </c>
      <c r="EN16" s="73">
        <v>0</v>
      </c>
      <c r="EO16" s="73">
        <v>6.0590000000000002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4.4610000000000003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8.234</v>
      </c>
      <c r="GN16" s="73">
        <v>0</v>
      </c>
      <c r="GO16" s="73">
        <v>6.2889999999999997</v>
      </c>
      <c r="GP16" s="73">
        <v>0</v>
      </c>
      <c r="GQ16" s="73">
        <v>0</v>
      </c>
      <c r="GR16" s="73">
        <v>0</v>
      </c>
      <c r="GS16" s="73">
        <v>0</v>
      </c>
      <c r="GT16" s="73">
        <v>16.018999999999998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192.99799999999999</v>
      </c>
      <c r="HL16" s="73">
        <v>0</v>
      </c>
      <c r="HM16" s="73">
        <v>0</v>
      </c>
      <c r="HN16" s="73">
        <v>0</v>
      </c>
      <c r="HO16" s="73">
        <v>4.4610000000000003</v>
      </c>
      <c r="HP16" s="73">
        <v>0</v>
      </c>
      <c r="HQ16" s="73">
        <v>0</v>
      </c>
      <c r="HR16" s="73">
        <v>0</v>
      </c>
      <c r="HS16" s="73">
        <v>0</v>
      </c>
      <c r="HT16" s="73">
        <v>0</v>
      </c>
      <c r="HU16" s="73">
        <v>8.234</v>
      </c>
      <c r="HV16" s="73">
        <v>6.2889999999999997</v>
      </c>
      <c r="HW16" s="73">
        <v>0</v>
      </c>
      <c r="HX16" s="73">
        <v>16.018999999999998</v>
      </c>
      <c r="HY16" s="73">
        <v>0</v>
      </c>
      <c r="HZ16" s="73">
        <v>0</v>
      </c>
      <c r="IA16" s="73">
        <v>0</v>
      </c>
      <c r="IB16" s="73">
        <v>0</v>
      </c>
      <c r="IC16" s="73">
        <v>0</v>
      </c>
      <c r="ID16" s="73">
        <v>0</v>
      </c>
      <c r="IE16" s="73">
        <v>0</v>
      </c>
      <c r="IF16" s="73">
        <v>192.99799999999999</v>
      </c>
      <c r="IG16" s="73">
        <v>0</v>
      </c>
      <c r="IH16" s="73">
        <v>0</v>
      </c>
      <c r="II16" s="73">
        <v>0</v>
      </c>
      <c r="IJ16" s="73">
        <v>4.4610000000000003</v>
      </c>
      <c r="IK16" s="73">
        <v>0</v>
      </c>
      <c r="IL16" s="73">
        <v>0</v>
      </c>
      <c r="IM16" s="73">
        <v>0</v>
      </c>
      <c r="IN16" s="73">
        <v>0</v>
      </c>
      <c r="IO16" s="73">
        <v>0</v>
      </c>
      <c r="IP16" s="73">
        <v>8.234</v>
      </c>
      <c r="IQ16" s="73">
        <v>6.2889999999999997</v>
      </c>
      <c r="IR16" s="73">
        <v>0</v>
      </c>
      <c r="IS16" s="73">
        <v>16.018999999999998</v>
      </c>
      <c r="IT16" s="73">
        <v>0</v>
      </c>
      <c r="IU16" s="73">
        <v>0</v>
      </c>
      <c r="IV16" s="74">
        <v>0</v>
      </c>
      <c r="IW16" s="71">
        <v>0</v>
      </c>
      <c r="IX16" s="71">
        <v>0</v>
      </c>
      <c r="IY16" s="71">
        <v>0</v>
      </c>
      <c r="IZ16" s="71">
        <v>0</v>
      </c>
      <c r="JA16" s="71">
        <v>0</v>
      </c>
      <c r="JB16" s="71">
        <v>0</v>
      </c>
      <c r="JC16" s="71">
        <v>0</v>
      </c>
      <c r="JD16" s="71">
        <v>0</v>
      </c>
      <c r="JE16" s="71">
        <v>3</v>
      </c>
      <c r="JF16" s="71">
        <v>0</v>
      </c>
      <c r="JG16" s="71">
        <v>1</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1</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2</v>
      </c>
      <c r="RC16" s="71">
        <v>0</v>
      </c>
      <c r="RD16" s="71">
        <v>0</v>
      </c>
      <c r="RE16" s="71">
        <v>0</v>
      </c>
      <c r="RF16" s="71">
        <v>0</v>
      </c>
      <c r="RG16" s="71">
        <v>0</v>
      </c>
      <c r="RH16" s="71">
        <v>1</v>
      </c>
      <c r="RI16" s="71">
        <v>2</v>
      </c>
      <c r="RJ16" s="71">
        <v>0</v>
      </c>
      <c r="RK16" s="71">
        <v>1</v>
      </c>
      <c r="RL16" s="71">
        <v>0</v>
      </c>
      <c r="RM16" s="71">
        <v>0</v>
      </c>
      <c r="RN16" s="71">
        <v>0</v>
      </c>
      <c r="RO16" s="71">
        <v>0</v>
      </c>
      <c r="RP16" s="71">
        <v>0</v>
      </c>
      <c r="RQ16" s="71">
        <v>0</v>
      </c>
      <c r="RR16" s="71">
        <v>0</v>
      </c>
      <c r="RS16" s="71">
        <v>7</v>
      </c>
      <c r="RT16" s="71">
        <v>0</v>
      </c>
      <c r="RU16" s="71">
        <v>0</v>
      </c>
      <c r="RV16" s="71">
        <v>0</v>
      </c>
      <c r="RW16" s="71">
        <v>2</v>
      </c>
      <c r="RX16" s="71">
        <v>0</v>
      </c>
      <c r="RY16" s="71">
        <v>0</v>
      </c>
      <c r="RZ16" s="71">
        <v>0</v>
      </c>
      <c r="SA16" s="71">
        <v>0</v>
      </c>
      <c r="SB16" s="71">
        <v>0</v>
      </c>
      <c r="SC16" s="71">
        <v>1</v>
      </c>
      <c r="SD16" s="71">
        <v>2</v>
      </c>
      <c r="SE16" s="71">
        <v>0</v>
      </c>
      <c r="SF16" s="71">
        <v>1</v>
      </c>
      <c r="SG16" s="71">
        <v>0</v>
      </c>
      <c r="SH16" s="71">
        <v>0</v>
      </c>
    </row>
    <row r="17" spans="1:502">
      <c r="A17" s="16" t="s">
        <v>1773</v>
      </c>
      <c r="B17" s="70">
        <v>9</v>
      </c>
      <c r="C17" s="70">
        <v>9</v>
      </c>
      <c r="D17" s="70">
        <v>1</v>
      </c>
      <c r="E17" s="70">
        <v>2012</v>
      </c>
      <c r="F17" s="70" t="s">
        <v>179</v>
      </c>
      <c r="G17" s="1073" t="s">
        <v>1764</v>
      </c>
      <c r="H17" s="70" t="s">
        <v>1765</v>
      </c>
      <c r="I17" s="1066"/>
      <c r="J17" s="73">
        <v>0</v>
      </c>
      <c r="K17" s="73">
        <v>0</v>
      </c>
      <c r="L17" s="73">
        <v>0</v>
      </c>
      <c r="M17" s="73">
        <v>0</v>
      </c>
      <c r="N17" s="73">
        <v>0</v>
      </c>
      <c r="O17" s="73">
        <v>0</v>
      </c>
      <c r="P17" s="73">
        <v>0</v>
      </c>
      <c r="Q17" s="73">
        <v>0</v>
      </c>
      <c r="R17" s="73">
        <v>22.78</v>
      </c>
      <c r="S17" s="73">
        <v>0</v>
      </c>
      <c r="T17" s="73">
        <v>136.01499999999999</v>
      </c>
      <c r="U17" s="73">
        <v>0</v>
      </c>
      <c r="V17" s="73">
        <v>0</v>
      </c>
      <c r="W17" s="73">
        <v>0</v>
      </c>
      <c r="X17" s="73">
        <v>0</v>
      </c>
      <c r="Y17" s="73">
        <v>4.18</v>
      </c>
      <c r="Z17" s="73">
        <v>0</v>
      </c>
      <c r="AA17" s="73">
        <v>0</v>
      </c>
      <c r="AB17" s="73">
        <v>0</v>
      </c>
      <c r="AC17" s="73">
        <v>0</v>
      </c>
      <c r="AD17" s="73">
        <v>0</v>
      </c>
      <c r="AE17" s="73">
        <v>0</v>
      </c>
      <c r="AF17" s="73">
        <v>0</v>
      </c>
      <c r="AG17" s="73">
        <v>0</v>
      </c>
      <c r="AH17" s="73">
        <v>0</v>
      </c>
      <c r="AI17" s="73">
        <v>0</v>
      </c>
      <c r="AJ17" s="73">
        <v>0</v>
      </c>
      <c r="AK17" s="73">
        <v>16.901</v>
      </c>
      <c r="AL17" s="73">
        <v>0</v>
      </c>
      <c r="AM17" s="73">
        <v>0</v>
      </c>
      <c r="AN17" s="73">
        <v>6.2960000000000003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5.6509999999999998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11.151999999999999</v>
      </c>
      <c r="CM17" s="73">
        <v>0</v>
      </c>
      <c r="CN17" s="73">
        <v>8.1349999999999998</v>
      </c>
      <c r="CO17" s="73">
        <v>0</v>
      </c>
      <c r="CP17" s="73">
        <v>0</v>
      </c>
      <c r="CQ17" s="73">
        <v>0</v>
      </c>
      <c r="CR17" s="73">
        <v>0</v>
      </c>
      <c r="CS17" s="73">
        <v>17.335999999999999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22.78</v>
      </c>
      <c r="DT17" s="73">
        <v>0</v>
      </c>
      <c r="DU17" s="73">
        <v>136.01499999999999</v>
      </c>
      <c r="DV17" s="73">
        <v>0</v>
      </c>
      <c r="DW17" s="73">
        <v>0</v>
      </c>
      <c r="DX17" s="73">
        <v>0</v>
      </c>
      <c r="DY17" s="73">
        <v>0</v>
      </c>
      <c r="DZ17" s="73">
        <v>4.18</v>
      </c>
      <c r="EA17" s="73">
        <v>0</v>
      </c>
      <c r="EB17" s="73">
        <v>0</v>
      </c>
      <c r="EC17" s="73">
        <v>0</v>
      </c>
      <c r="ED17" s="73">
        <v>0</v>
      </c>
      <c r="EE17" s="73">
        <v>0</v>
      </c>
      <c r="EF17" s="73">
        <v>0</v>
      </c>
      <c r="EG17" s="73">
        <v>0</v>
      </c>
      <c r="EH17" s="73">
        <v>0</v>
      </c>
      <c r="EI17" s="73">
        <v>0</v>
      </c>
      <c r="EJ17" s="73">
        <v>0</v>
      </c>
      <c r="EK17" s="73">
        <v>0</v>
      </c>
      <c r="EL17" s="73">
        <v>16.901</v>
      </c>
      <c r="EM17" s="73">
        <v>0</v>
      </c>
      <c r="EN17" s="73">
        <v>0</v>
      </c>
      <c r="EO17" s="73">
        <v>6.2960000000000003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5.6509999999999998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11.151999999999999</v>
      </c>
      <c r="GN17" s="73">
        <v>0</v>
      </c>
      <c r="GO17" s="73">
        <v>8.1349999999999998</v>
      </c>
      <c r="GP17" s="73">
        <v>0</v>
      </c>
      <c r="GQ17" s="73">
        <v>0</v>
      </c>
      <c r="GR17" s="73">
        <v>0</v>
      </c>
      <c r="GS17" s="73">
        <v>0</v>
      </c>
      <c r="GT17" s="73">
        <v>17.335999999999999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186.172</v>
      </c>
      <c r="HL17" s="73">
        <v>0</v>
      </c>
      <c r="HM17" s="73">
        <v>0</v>
      </c>
      <c r="HN17" s="73">
        <v>0</v>
      </c>
      <c r="HO17" s="73">
        <v>5.6509999999999998</v>
      </c>
      <c r="HP17" s="73">
        <v>0</v>
      </c>
      <c r="HQ17" s="73">
        <v>0</v>
      </c>
      <c r="HR17" s="73">
        <v>0</v>
      </c>
      <c r="HS17" s="73">
        <v>0</v>
      </c>
      <c r="HT17" s="73">
        <v>0</v>
      </c>
      <c r="HU17" s="73">
        <v>11.151999999999999</v>
      </c>
      <c r="HV17" s="73">
        <v>8.1349999999999998</v>
      </c>
      <c r="HW17" s="73">
        <v>0</v>
      </c>
      <c r="HX17" s="73">
        <v>17.335999999999999</v>
      </c>
      <c r="HY17" s="73">
        <v>0</v>
      </c>
      <c r="HZ17" s="73">
        <v>0</v>
      </c>
      <c r="IA17" s="73">
        <v>0</v>
      </c>
      <c r="IB17" s="73">
        <v>0</v>
      </c>
      <c r="IC17" s="73">
        <v>0</v>
      </c>
      <c r="ID17" s="73">
        <v>0</v>
      </c>
      <c r="IE17" s="73">
        <v>0</v>
      </c>
      <c r="IF17" s="73">
        <v>186.172</v>
      </c>
      <c r="IG17" s="73">
        <v>0</v>
      </c>
      <c r="IH17" s="73">
        <v>0</v>
      </c>
      <c r="II17" s="73">
        <v>0</v>
      </c>
      <c r="IJ17" s="73">
        <v>5.6509999999999998</v>
      </c>
      <c r="IK17" s="73">
        <v>0</v>
      </c>
      <c r="IL17" s="73">
        <v>0</v>
      </c>
      <c r="IM17" s="73">
        <v>0</v>
      </c>
      <c r="IN17" s="73">
        <v>0</v>
      </c>
      <c r="IO17" s="73">
        <v>0</v>
      </c>
      <c r="IP17" s="73">
        <v>11.151999999999999</v>
      </c>
      <c r="IQ17" s="73">
        <v>8.1349999999999998</v>
      </c>
      <c r="IR17" s="73">
        <v>0</v>
      </c>
      <c r="IS17" s="73">
        <v>17.335999999999999</v>
      </c>
      <c r="IT17" s="73">
        <v>0</v>
      </c>
      <c r="IU17" s="73">
        <v>0</v>
      </c>
      <c r="IV17" s="74">
        <v>0</v>
      </c>
      <c r="IW17" s="71">
        <v>0</v>
      </c>
      <c r="IX17" s="71">
        <v>0</v>
      </c>
      <c r="IY17" s="71">
        <v>0</v>
      </c>
      <c r="IZ17" s="71">
        <v>0</v>
      </c>
      <c r="JA17" s="71">
        <v>0</v>
      </c>
      <c r="JB17" s="71">
        <v>0</v>
      </c>
      <c r="JC17" s="71">
        <v>0</v>
      </c>
      <c r="JD17" s="71">
        <v>0</v>
      </c>
      <c r="JE17" s="71">
        <v>3</v>
      </c>
      <c r="JF17" s="71">
        <v>0</v>
      </c>
      <c r="JG17" s="71">
        <v>1</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1</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2</v>
      </c>
      <c r="RC17" s="71">
        <v>0</v>
      </c>
      <c r="RD17" s="71">
        <v>0</v>
      </c>
      <c r="RE17" s="71">
        <v>0</v>
      </c>
      <c r="RF17" s="71">
        <v>0</v>
      </c>
      <c r="RG17" s="71">
        <v>0</v>
      </c>
      <c r="RH17" s="71">
        <v>1</v>
      </c>
      <c r="RI17" s="71">
        <v>2</v>
      </c>
      <c r="RJ17" s="71">
        <v>0</v>
      </c>
      <c r="RK17" s="71">
        <v>1</v>
      </c>
      <c r="RL17" s="71">
        <v>0</v>
      </c>
      <c r="RM17" s="71">
        <v>0</v>
      </c>
      <c r="RN17" s="71">
        <v>0</v>
      </c>
      <c r="RO17" s="71">
        <v>0</v>
      </c>
      <c r="RP17" s="71">
        <v>0</v>
      </c>
      <c r="RQ17" s="71">
        <v>0</v>
      </c>
      <c r="RR17" s="71">
        <v>0</v>
      </c>
      <c r="RS17" s="71">
        <v>7</v>
      </c>
      <c r="RT17" s="71">
        <v>0</v>
      </c>
      <c r="RU17" s="71">
        <v>0</v>
      </c>
      <c r="RV17" s="71">
        <v>0</v>
      </c>
      <c r="RW17" s="71">
        <v>2</v>
      </c>
      <c r="RX17" s="71">
        <v>0</v>
      </c>
      <c r="RY17" s="71">
        <v>0</v>
      </c>
      <c r="RZ17" s="71">
        <v>0</v>
      </c>
      <c r="SA17" s="71">
        <v>0</v>
      </c>
      <c r="SB17" s="71">
        <v>0</v>
      </c>
      <c r="SC17" s="71">
        <v>1</v>
      </c>
      <c r="SD17" s="71">
        <v>2</v>
      </c>
      <c r="SE17" s="71">
        <v>0</v>
      </c>
      <c r="SF17" s="71">
        <v>1</v>
      </c>
      <c r="SG17" s="71">
        <v>0</v>
      </c>
      <c r="SH17" s="71">
        <v>0</v>
      </c>
    </row>
    <row r="18" spans="1:502">
      <c r="A18" s="16" t="s">
        <v>1774</v>
      </c>
      <c r="B18" s="70">
        <v>10</v>
      </c>
      <c r="C18" s="70">
        <v>10</v>
      </c>
      <c r="D18" s="70">
        <v>1</v>
      </c>
      <c r="E18" s="70">
        <v>2013</v>
      </c>
      <c r="F18" s="70" t="s">
        <v>180</v>
      </c>
      <c r="G18" s="1073" t="s">
        <v>1764</v>
      </c>
      <c r="H18" s="70" t="s">
        <v>1765</v>
      </c>
      <c r="I18" s="1066"/>
      <c r="J18" s="73">
        <v>0</v>
      </c>
      <c r="K18" s="73">
        <v>0</v>
      </c>
      <c r="L18" s="73">
        <v>0</v>
      </c>
      <c r="M18" s="73">
        <v>0</v>
      </c>
      <c r="N18" s="73">
        <v>0</v>
      </c>
      <c r="O18" s="73">
        <v>0</v>
      </c>
      <c r="P18" s="73">
        <v>0</v>
      </c>
      <c r="Q18" s="73">
        <v>0</v>
      </c>
      <c r="R18" s="73">
        <v>23.405999999999999</v>
      </c>
      <c r="S18" s="73">
        <v>0</v>
      </c>
      <c r="T18" s="73">
        <v>135.34700000000001</v>
      </c>
      <c r="U18" s="73">
        <v>0</v>
      </c>
      <c r="V18" s="73">
        <v>0</v>
      </c>
      <c r="W18" s="73">
        <v>0</v>
      </c>
      <c r="X18" s="73">
        <v>0</v>
      </c>
      <c r="Y18" s="73">
        <v>4.5620000000000003</v>
      </c>
      <c r="Z18" s="73">
        <v>0</v>
      </c>
      <c r="AA18" s="73">
        <v>0</v>
      </c>
      <c r="AB18" s="73">
        <v>0</v>
      </c>
      <c r="AC18" s="73">
        <v>0</v>
      </c>
      <c r="AD18" s="73">
        <v>0</v>
      </c>
      <c r="AE18" s="73">
        <v>0</v>
      </c>
      <c r="AF18" s="73">
        <v>0</v>
      </c>
      <c r="AG18" s="73">
        <v>0</v>
      </c>
      <c r="AH18" s="73">
        <v>0</v>
      </c>
      <c r="AI18" s="73">
        <v>0</v>
      </c>
      <c r="AJ18" s="73">
        <v>0</v>
      </c>
      <c r="AK18" s="73">
        <v>61.677999999999997</v>
      </c>
      <c r="AL18" s="73">
        <v>0</v>
      </c>
      <c r="AM18" s="73">
        <v>0</v>
      </c>
      <c r="AN18" s="73">
        <v>7.38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6.0839999999999996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12.201000000000001</v>
      </c>
      <c r="CM18" s="73">
        <v>0</v>
      </c>
      <c r="CN18" s="73">
        <v>9.1310000000000002</v>
      </c>
      <c r="CO18" s="73">
        <v>0</v>
      </c>
      <c r="CP18" s="73">
        <v>0</v>
      </c>
      <c r="CQ18" s="73">
        <v>0</v>
      </c>
      <c r="CR18" s="73">
        <v>0</v>
      </c>
      <c r="CS18" s="73">
        <v>17.100000000000001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23.405999999999999</v>
      </c>
      <c r="DT18" s="73">
        <v>0</v>
      </c>
      <c r="DU18" s="73">
        <v>135.34700000000001</v>
      </c>
      <c r="DV18" s="73">
        <v>0</v>
      </c>
      <c r="DW18" s="73">
        <v>0</v>
      </c>
      <c r="DX18" s="73">
        <v>0</v>
      </c>
      <c r="DY18" s="73">
        <v>0</v>
      </c>
      <c r="DZ18" s="73">
        <v>4.5620000000000003</v>
      </c>
      <c r="EA18" s="73">
        <v>0</v>
      </c>
      <c r="EB18" s="73">
        <v>0</v>
      </c>
      <c r="EC18" s="73">
        <v>0</v>
      </c>
      <c r="ED18" s="73">
        <v>0</v>
      </c>
      <c r="EE18" s="73">
        <v>0</v>
      </c>
      <c r="EF18" s="73">
        <v>0</v>
      </c>
      <c r="EG18" s="73">
        <v>0</v>
      </c>
      <c r="EH18" s="73">
        <v>0</v>
      </c>
      <c r="EI18" s="73">
        <v>0</v>
      </c>
      <c r="EJ18" s="73">
        <v>0</v>
      </c>
      <c r="EK18" s="73">
        <v>0</v>
      </c>
      <c r="EL18" s="73">
        <v>61.677999999999997</v>
      </c>
      <c r="EM18" s="73">
        <v>0</v>
      </c>
      <c r="EN18" s="73">
        <v>0</v>
      </c>
      <c r="EO18" s="73">
        <v>7.38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6.0839999999999996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12.201000000000001</v>
      </c>
      <c r="GN18" s="73">
        <v>0</v>
      </c>
      <c r="GO18" s="73">
        <v>9.1310000000000002</v>
      </c>
      <c r="GP18" s="73">
        <v>0</v>
      </c>
      <c r="GQ18" s="73">
        <v>0</v>
      </c>
      <c r="GR18" s="73">
        <v>0</v>
      </c>
      <c r="GS18" s="73">
        <v>0</v>
      </c>
      <c r="GT18" s="73">
        <v>17.100000000000001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232.37299999999999</v>
      </c>
      <c r="HL18" s="73">
        <v>0</v>
      </c>
      <c r="HM18" s="73">
        <v>0</v>
      </c>
      <c r="HN18" s="73">
        <v>0</v>
      </c>
      <c r="HO18" s="73">
        <v>6.0839999999999996</v>
      </c>
      <c r="HP18" s="73">
        <v>0</v>
      </c>
      <c r="HQ18" s="73">
        <v>0</v>
      </c>
      <c r="HR18" s="73">
        <v>0</v>
      </c>
      <c r="HS18" s="73">
        <v>0</v>
      </c>
      <c r="HT18" s="73">
        <v>0</v>
      </c>
      <c r="HU18" s="73">
        <v>12.201000000000001</v>
      </c>
      <c r="HV18" s="73">
        <v>9.1310000000000002</v>
      </c>
      <c r="HW18" s="73">
        <v>0</v>
      </c>
      <c r="HX18" s="73">
        <v>17.100000000000001</v>
      </c>
      <c r="HY18" s="73">
        <v>0</v>
      </c>
      <c r="HZ18" s="73">
        <v>0</v>
      </c>
      <c r="IA18" s="73">
        <v>0</v>
      </c>
      <c r="IB18" s="73">
        <v>0</v>
      </c>
      <c r="IC18" s="73">
        <v>0</v>
      </c>
      <c r="ID18" s="73">
        <v>0</v>
      </c>
      <c r="IE18" s="73">
        <v>0</v>
      </c>
      <c r="IF18" s="73">
        <v>232.37299999999999</v>
      </c>
      <c r="IG18" s="73">
        <v>0</v>
      </c>
      <c r="IH18" s="73">
        <v>0</v>
      </c>
      <c r="II18" s="73">
        <v>0</v>
      </c>
      <c r="IJ18" s="73">
        <v>6.0839999999999996</v>
      </c>
      <c r="IK18" s="73">
        <v>0</v>
      </c>
      <c r="IL18" s="73">
        <v>0</v>
      </c>
      <c r="IM18" s="73">
        <v>0</v>
      </c>
      <c r="IN18" s="73">
        <v>0</v>
      </c>
      <c r="IO18" s="73">
        <v>0</v>
      </c>
      <c r="IP18" s="73">
        <v>12.201000000000001</v>
      </c>
      <c r="IQ18" s="73">
        <v>9.1310000000000002</v>
      </c>
      <c r="IR18" s="73">
        <v>0</v>
      </c>
      <c r="IS18" s="73">
        <v>17.100000000000001</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2</v>
      </c>
      <c r="RC18" s="71">
        <v>0</v>
      </c>
      <c r="RD18" s="71">
        <v>0</v>
      </c>
      <c r="RE18" s="71">
        <v>0</v>
      </c>
      <c r="RF18" s="71">
        <v>0</v>
      </c>
      <c r="RG18" s="71">
        <v>0</v>
      </c>
      <c r="RH18" s="71">
        <v>1</v>
      </c>
      <c r="RI18" s="71">
        <v>2</v>
      </c>
      <c r="RJ18" s="71">
        <v>0</v>
      </c>
      <c r="RK18" s="71">
        <v>1</v>
      </c>
      <c r="RL18" s="71">
        <v>0</v>
      </c>
      <c r="RM18" s="71">
        <v>0</v>
      </c>
      <c r="RN18" s="71">
        <v>0</v>
      </c>
      <c r="RO18" s="71">
        <v>0</v>
      </c>
      <c r="RP18" s="71">
        <v>0</v>
      </c>
      <c r="RQ18" s="71">
        <v>0</v>
      </c>
      <c r="RR18" s="71">
        <v>0</v>
      </c>
      <c r="RS18" s="71">
        <v>7</v>
      </c>
      <c r="RT18" s="71">
        <v>0</v>
      </c>
      <c r="RU18" s="71">
        <v>0</v>
      </c>
      <c r="RV18" s="71">
        <v>0</v>
      </c>
      <c r="RW18" s="71">
        <v>2</v>
      </c>
      <c r="RX18" s="71">
        <v>0</v>
      </c>
      <c r="RY18" s="71">
        <v>0</v>
      </c>
      <c r="RZ18" s="71">
        <v>0</v>
      </c>
      <c r="SA18" s="71">
        <v>0</v>
      </c>
      <c r="SB18" s="71">
        <v>0</v>
      </c>
      <c r="SC18" s="71">
        <v>1</v>
      </c>
      <c r="SD18" s="71">
        <v>2</v>
      </c>
      <c r="SE18" s="71">
        <v>0</v>
      </c>
      <c r="SF18" s="71">
        <v>1</v>
      </c>
      <c r="SG18" s="71">
        <v>0</v>
      </c>
      <c r="SH18" s="71">
        <v>0</v>
      </c>
    </row>
    <row r="19" spans="1:502">
      <c r="A19" s="16" t="s">
        <v>1775</v>
      </c>
      <c r="B19" s="70">
        <v>11</v>
      </c>
      <c r="C19" s="70">
        <v>11</v>
      </c>
      <c r="D19" s="70">
        <v>1</v>
      </c>
      <c r="E19" s="70">
        <v>2014</v>
      </c>
      <c r="F19" s="70" t="s">
        <v>181</v>
      </c>
      <c r="G19" s="1073" t="s">
        <v>1764</v>
      </c>
      <c r="H19" s="70" t="s">
        <v>1765</v>
      </c>
      <c r="I19" s="1066"/>
      <c r="J19" s="73">
        <v>0</v>
      </c>
      <c r="K19" s="73">
        <v>0</v>
      </c>
      <c r="L19" s="73">
        <v>0</v>
      </c>
      <c r="M19" s="73">
        <v>0</v>
      </c>
      <c r="N19" s="73">
        <v>0</v>
      </c>
      <c r="O19" s="73">
        <v>0</v>
      </c>
      <c r="P19" s="73">
        <v>0</v>
      </c>
      <c r="Q19" s="73">
        <v>0</v>
      </c>
      <c r="R19" s="73">
        <v>24.414000000000001</v>
      </c>
      <c r="S19" s="73">
        <v>0</v>
      </c>
      <c r="T19" s="73">
        <v>133.041</v>
      </c>
      <c r="U19" s="73">
        <v>0</v>
      </c>
      <c r="V19" s="73">
        <v>0</v>
      </c>
      <c r="W19" s="73">
        <v>0</v>
      </c>
      <c r="X19" s="73">
        <v>0</v>
      </c>
      <c r="Y19" s="73">
        <v>4.5</v>
      </c>
      <c r="Z19" s="73">
        <v>0</v>
      </c>
      <c r="AA19" s="73">
        <v>0</v>
      </c>
      <c r="AB19" s="73">
        <v>0</v>
      </c>
      <c r="AC19" s="73">
        <v>0</v>
      </c>
      <c r="AD19" s="73">
        <v>0</v>
      </c>
      <c r="AE19" s="73">
        <v>0</v>
      </c>
      <c r="AF19" s="73">
        <v>0</v>
      </c>
      <c r="AG19" s="73">
        <v>0</v>
      </c>
      <c r="AH19" s="73">
        <v>0</v>
      </c>
      <c r="AI19" s="73">
        <v>0</v>
      </c>
      <c r="AJ19" s="73">
        <v>0</v>
      </c>
      <c r="AK19" s="73">
        <v>57.487000000000002</v>
      </c>
      <c r="AL19" s="73">
        <v>0</v>
      </c>
      <c r="AM19" s="73">
        <v>0</v>
      </c>
      <c r="AN19" s="73">
        <v>6.867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5.492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12.742000000000001</v>
      </c>
      <c r="CM19" s="73">
        <v>0</v>
      </c>
      <c r="CN19" s="73">
        <v>9.6690000000000005</v>
      </c>
      <c r="CO19" s="73">
        <v>0</v>
      </c>
      <c r="CP19" s="73">
        <v>0</v>
      </c>
      <c r="CQ19" s="73">
        <v>0</v>
      </c>
      <c r="CR19" s="73">
        <v>0</v>
      </c>
      <c r="CS19" s="73">
        <v>23.065000000000001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24.414000000000001</v>
      </c>
      <c r="DT19" s="73">
        <v>0</v>
      </c>
      <c r="DU19" s="73">
        <v>133.041</v>
      </c>
      <c r="DV19" s="73">
        <v>0</v>
      </c>
      <c r="DW19" s="73">
        <v>0</v>
      </c>
      <c r="DX19" s="73">
        <v>0</v>
      </c>
      <c r="DY19" s="73">
        <v>0</v>
      </c>
      <c r="DZ19" s="73">
        <v>4.5</v>
      </c>
      <c r="EA19" s="73">
        <v>0</v>
      </c>
      <c r="EB19" s="73">
        <v>0</v>
      </c>
      <c r="EC19" s="73">
        <v>0</v>
      </c>
      <c r="ED19" s="73">
        <v>0</v>
      </c>
      <c r="EE19" s="73">
        <v>0</v>
      </c>
      <c r="EF19" s="73">
        <v>0</v>
      </c>
      <c r="EG19" s="73">
        <v>0</v>
      </c>
      <c r="EH19" s="73">
        <v>0</v>
      </c>
      <c r="EI19" s="73">
        <v>0</v>
      </c>
      <c r="EJ19" s="73">
        <v>0</v>
      </c>
      <c r="EK19" s="73">
        <v>0</v>
      </c>
      <c r="EL19" s="73">
        <v>57.487000000000002</v>
      </c>
      <c r="EM19" s="73">
        <v>0</v>
      </c>
      <c r="EN19" s="73">
        <v>0</v>
      </c>
      <c r="EO19" s="73">
        <v>6.867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5.492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12.742000000000001</v>
      </c>
      <c r="GN19" s="73">
        <v>0</v>
      </c>
      <c r="GO19" s="73">
        <v>9.6690000000000005</v>
      </c>
      <c r="GP19" s="73">
        <v>0</v>
      </c>
      <c r="GQ19" s="73">
        <v>0</v>
      </c>
      <c r="GR19" s="73">
        <v>0</v>
      </c>
      <c r="GS19" s="73">
        <v>0</v>
      </c>
      <c r="GT19" s="73">
        <v>23.065000000000001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226.309</v>
      </c>
      <c r="HL19" s="73">
        <v>0</v>
      </c>
      <c r="HM19" s="73">
        <v>0</v>
      </c>
      <c r="HN19" s="73">
        <v>0</v>
      </c>
      <c r="HO19" s="73">
        <v>5.492</v>
      </c>
      <c r="HP19" s="73">
        <v>0</v>
      </c>
      <c r="HQ19" s="73">
        <v>0</v>
      </c>
      <c r="HR19" s="73">
        <v>0</v>
      </c>
      <c r="HS19" s="73">
        <v>0</v>
      </c>
      <c r="HT19" s="73">
        <v>0</v>
      </c>
      <c r="HU19" s="73">
        <v>12.742000000000001</v>
      </c>
      <c r="HV19" s="73">
        <v>9.6690000000000005</v>
      </c>
      <c r="HW19" s="73">
        <v>0</v>
      </c>
      <c r="HX19" s="73">
        <v>23.065000000000001</v>
      </c>
      <c r="HY19" s="73">
        <v>0</v>
      </c>
      <c r="HZ19" s="73">
        <v>0</v>
      </c>
      <c r="IA19" s="73">
        <v>0</v>
      </c>
      <c r="IB19" s="73">
        <v>0</v>
      </c>
      <c r="IC19" s="73">
        <v>0</v>
      </c>
      <c r="ID19" s="73">
        <v>0</v>
      </c>
      <c r="IE19" s="73">
        <v>0</v>
      </c>
      <c r="IF19" s="73">
        <v>226.309</v>
      </c>
      <c r="IG19" s="73">
        <v>0</v>
      </c>
      <c r="IH19" s="73">
        <v>0</v>
      </c>
      <c r="II19" s="73">
        <v>0</v>
      </c>
      <c r="IJ19" s="73">
        <v>5.492</v>
      </c>
      <c r="IK19" s="73">
        <v>0</v>
      </c>
      <c r="IL19" s="73">
        <v>0</v>
      </c>
      <c r="IM19" s="73">
        <v>0</v>
      </c>
      <c r="IN19" s="73">
        <v>0</v>
      </c>
      <c r="IO19" s="73">
        <v>0</v>
      </c>
      <c r="IP19" s="73">
        <v>12.742000000000001</v>
      </c>
      <c r="IQ19" s="73">
        <v>9.6690000000000005</v>
      </c>
      <c r="IR19" s="73">
        <v>0</v>
      </c>
      <c r="IS19" s="73">
        <v>23.065000000000001</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2</v>
      </c>
      <c r="RC19" s="71">
        <v>0</v>
      </c>
      <c r="RD19" s="71">
        <v>0</v>
      </c>
      <c r="RE19" s="71">
        <v>0</v>
      </c>
      <c r="RF19" s="71">
        <v>0</v>
      </c>
      <c r="RG19" s="71">
        <v>0</v>
      </c>
      <c r="RH19" s="71">
        <v>1</v>
      </c>
      <c r="RI19" s="71">
        <v>2</v>
      </c>
      <c r="RJ19" s="71">
        <v>0</v>
      </c>
      <c r="RK19" s="71">
        <v>1</v>
      </c>
      <c r="RL19" s="71">
        <v>0</v>
      </c>
      <c r="RM19" s="71">
        <v>0</v>
      </c>
      <c r="RN19" s="71">
        <v>0</v>
      </c>
      <c r="RO19" s="71">
        <v>0</v>
      </c>
      <c r="RP19" s="71">
        <v>0</v>
      </c>
      <c r="RQ19" s="71">
        <v>0</v>
      </c>
      <c r="RR19" s="71">
        <v>0</v>
      </c>
      <c r="RS19" s="71">
        <v>7</v>
      </c>
      <c r="RT19" s="71">
        <v>0</v>
      </c>
      <c r="RU19" s="71">
        <v>0</v>
      </c>
      <c r="RV19" s="71">
        <v>0</v>
      </c>
      <c r="RW19" s="71">
        <v>2</v>
      </c>
      <c r="RX19" s="71">
        <v>0</v>
      </c>
      <c r="RY19" s="71">
        <v>0</v>
      </c>
      <c r="RZ19" s="71">
        <v>0</v>
      </c>
      <c r="SA19" s="71">
        <v>0</v>
      </c>
      <c r="SB19" s="71">
        <v>0</v>
      </c>
      <c r="SC19" s="71">
        <v>1</v>
      </c>
      <c r="SD19" s="71">
        <v>2</v>
      </c>
      <c r="SE19" s="71">
        <v>0</v>
      </c>
      <c r="SF19" s="71">
        <v>1</v>
      </c>
      <c r="SG19" s="71">
        <v>0</v>
      </c>
      <c r="SH19" s="71">
        <v>0</v>
      </c>
    </row>
    <row r="20" spans="1:502">
      <c r="A20" s="16" t="s">
        <v>1776</v>
      </c>
      <c r="B20" s="70">
        <v>12</v>
      </c>
      <c r="C20" s="70">
        <v>12</v>
      </c>
      <c r="D20" s="70">
        <v>1</v>
      </c>
      <c r="E20" s="70">
        <v>2015</v>
      </c>
      <c r="F20" s="70" t="s">
        <v>182</v>
      </c>
      <c r="G20" s="1073" t="s">
        <v>1764</v>
      </c>
      <c r="H20" s="70" t="s">
        <v>1765</v>
      </c>
      <c r="I20" s="1066"/>
      <c r="J20" s="73">
        <v>0</v>
      </c>
      <c r="K20" s="73">
        <v>0</v>
      </c>
      <c r="L20" s="73">
        <v>0</v>
      </c>
      <c r="M20" s="73">
        <v>0</v>
      </c>
      <c r="N20" s="73">
        <v>0</v>
      </c>
      <c r="O20" s="73">
        <v>0</v>
      </c>
      <c r="P20" s="73">
        <v>0</v>
      </c>
      <c r="Q20" s="73">
        <v>0</v>
      </c>
      <c r="R20" s="73">
        <v>25.297999999999998</v>
      </c>
      <c r="S20" s="73">
        <v>0</v>
      </c>
      <c r="T20" s="73">
        <v>122.876</v>
      </c>
      <c r="U20" s="73">
        <v>0</v>
      </c>
      <c r="V20" s="73">
        <v>0</v>
      </c>
      <c r="W20" s="73">
        <v>0</v>
      </c>
      <c r="X20" s="73">
        <v>0</v>
      </c>
      <c r="Y20" s="73">
        <v>4.5469999999999997</v>
      </c>
      <c r="Z20" s="73">
        <v>0</v>
      </c>
      <c r="AA20" s="73">
        <v>0</v>
      </c>
      <c r="AB20" s="73">
        <v>0</v>
      </c>
      <c r="AC20" s="73">
        <v>0</v>
      </c>
      <c r="AD20" s="73">
        <v>0</v>
      </c>
      <c r="AE20" s="73">
        <v>0</v>
      </c>
      <c r="AF20" s="73">
        <v>0</v>
      </c>
      <c r="AG20" s="73">
        <v>0</v>
      </c>
      <c r="AH20" s="73">
        <v>0</v>
      </c>
      <c r="AI20" s="73">
        <v>0</v>
      </c>
      <c r="AJ20" s="73">
        <v>0</v>
      </c>
      <c r="AK20" s="73">
        <v>46.72</v>
      </c>
      <c r="AL20" s="73">
        <v>0</v>
      </c>
      <c r="AM20" s="73">
        <v>0</v>
      </c>
      <c r="AN20" s="73">
        <v>6.82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2.843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11.286</v>
      </c>
      <c r="CM20" s="73">
        <v>0</v>
      </c>
      <c r="CN20" s="73">
        <v>10.743</v>
      </c>
      <c r="CO20" s="73">
        <v>0</v>
      </c>
      <c r="CP20" s="73">
        <v>0</v>
      </c>
      <c r="CQ20" s="73">
        <v>0</v>
      </c>
      <c r="CR20" s="73">
        <v>0</v>
      </c>
      <c r="CS20" s="73">
        <v>20.617999999999999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25.297999999999998</v>
      </c>
      <c r="DT20" s="73">
        <v>0</v>
      </c>
      <c r="DU20" s="73">
        <v>122.876</v>
      </c>
      <c r="DV20" s="73">
        <v>0</v>
      </c>
      <c r="DW20" s="73">
        <v>0</v>
      </c>
      <c r="DX20" s="73">
        <v>0</v>
      </c>
      <c r="DY20" s="73">
        <v>0</v>
      </c>
      <c r="DZ20" s="73">
        <v>4.5469999999999997</v>
      </c>
      <c r="EA20" s="73">
        <v>0</v>
      </c>
      <c r="EB20" s="73">
        <v>0</v>
      </c>
      <c r="EC20" s="73">
        <v>0</v>
      </c>
      <c r="ED20" s="73">
        <v>0</v>
      </c>
      <c r="EE20" s="73">
        <v>0</v>
      </c>
      <c r="EF20" s="73">
        <v>0</v>
      </c>
      <c r="EG20" s="73">
        <v>0</v>
      </c>
      <c r="EH20" s="73">
        <v>0</v>
      </c>
      <c r="EI20" s="73">
        <v>0</v>
      </c>
      <c r="EJ20" s="73">
        <v>0</v>
      </c>
      <c r="EK20" s="73">
        <v>0</v>
      </c>
      <c r="EL20" s="73">
        <v>46.72</v>
      </c>
      <c r="EM20" s="73">
        <v>0</v>
      </c>
      <c r="EN20" s="73">
        <v>0</v>
      </c>
      <c r="EO20" s="73">
        <v>6.82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2.843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11.286</v>
      </c>
      <c r="GN20" s="73">
        <v>0</v>
      </c>
      <c r="GO20" s="73">
        <v>10.743</v>
      </c>
      <c r="GP20" s="73">
        <v>0</v>
      </c>
      <c r="GQ20" s="73">
        <v>0</v>
      </c>
      <c r="GR20" s="73">
        <v>0</v>
      </c>
      <c r="GS20" s="73">
        <v>0</v>
      </c>
      <c r="GT20" s="73">
        <v>20.617999999999999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206.261</v>
      </c>
      <c r="HL20" s="73">
        <v>0</v>
      </c>
      <c r="HM20" s="73">
        <v>0</v>
      </c>
      <c r="HN20" s="73">
        <v>0</v>
      </c>
      <c r="HO20" s="73">
        <v>2.843</v>
      </c>
      <c r="HP20" s="73">
        <v>0</v>
      </c>
      <c r="HQ20" s="73">
        <v>0</v>
      </c>
      <c r="HR20" s="73">
        <v>0</v>
      </c>
      <c r="HS20" s="73">
        <v>0</v>
      </c>
      <c r="HT20" s="73">
        <v>0</v>
      </c>
      <c r="HU20" s="73">
        <v>11.286</v>
      </c>
      <c r="HV20" s="73">
        <v>10.743</v>
      </c>
      <c r="HW20" s="73">
        <v>0</v>
      </c>
      <c r="HX20" s="73">
        <v>20.617999999999999</v>
      </c>
      <c r="HY20" s="73">
        <v>0</v>
      </c>
      <c r="HZ20" s="73">
        <v>0</v>
      </c>
      <c r="IA20" s="73">
        <v>0</v>
      </c>
      <c r="IB20" s="73">
        <v>0</v>
      </c>
      <c r="IC20" s="73">
        <v>0</v>
      </c>
      <c r="ID20" s="73">
        <v>0</v>
      </c>
      <c r="IE20" s="73">
        <v>0</v>
      </c>
      <c r="IF20" s="73">
        <v>206.261</v>
      </c>
      <c r="IG20" s="73">
        <v>0</v>
      </c>
      <c r="IH20" s="73">
        <v>0</v>
      </c>
      <c r="II20" s="73">
        <v>0</v>
      </c>
      <c r="IJ20" s="73">
        <v>2.843</v>
      </c>
      <c r="IK20" s="73">
        <v>0</v>
      </c>
      <c r="IL20" s="73">
        <v>0</v>
      </c>
      <c r="IM20" s="73">
        <v>0</v>
      </c>
      <c r="IN20" s="73">
        <v>0</v>
      </c>
      <c r="IO20" s="73">
        <v>0</v>
      </c>
      <c r="IP20" s="73">
        <v>11.286</v>
      </c>
      <c r="IQ20" s="73">
        <v>10.743</v>
      </c>
      <c r="IR20" s="73">
        <v>0</v>
      </c>
      <c r="IS20" s="73">
        <v>20.617999999999999</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1</v>
      </c>
      <c r="RC20" s="71">
        <v>0</v>
      </c>
      <c r="RD20" s="71">
        <v>0</v>
      </c>
      <c r="RE20" s="71">
        <v>0</v>
      </c>
      <c r="RF20" s="71">
        <v>0</v>
      </c>
      <c r="RG20" s="71">
        <v>0</v>
      </c>
      <c r="RH20" s="71">
        <v>1</v>
      </c>
      <c r="RI20" s="71">
        <v>2</v>
      </c>
      <c r="RJ20" s="71">
        <v>0</v>
      </c>
      <c r="RK20" s="71">
        <v>1</v>
      </c>
      <c r="RL20" s="71">
        <v>0</v>
      </c>
      <c r="RM20" s="71">
        <v>0</v>
      </c>
      <c r="RN20" s="71">
        <v>0</v>
      </c>
      <c r="RO20" s="71">
        <v>0</v>
      </c>
      <c r="RP20" s="71">
        <v>0</v>
      </c>
      <c r="RQ20" s="71">
        <v>0</v>
      </c>
      <c r="RR20" s="71">
        <v>0</v>
      </c>
      <c r="RS20" s="71">
        <v>7</v>
      </c>
      <c r="RT20" s="71">
        <v>0</v>
      </c>
      <c r="RU20" s="71">
        <v>0</v>
      </c>
      <c r="RV20" s="71">
        <v>0</v>
      </c>
      <c r="RW20" s="71">
        <v>1</v>
      </c>
      <c r="RX20" s="71">
        <v>0</v>
      </c>
      <c r="RY20" s="71">
        <v>0</v>
      </c>
      <c r="RZ20" s="71">
        <v>0</v>
      </c>
      <c r="SA20" s="71">
        <v>0</v>
      </c>
      <c r="SB20" s="71">
        <v>0</v>
      </c>
      <c r="SC20" s="71">
        <v>1</v>
      </c>
      <c r="SD20" s="71">
        <v>2</v>
      </c>
      <c r="SE20" s="71">
        <v>0</v>
      </c>
      <c r="SF20" s="71">
        <v>1</v>
      </c>
      <c r="SG20" s="71">
        <v>0</v>
      </c>
      <c r="SH20" s="71">
        <v>0</v>
      </c>
    </row>
    <row r="21" spans="1:502">
      <c r="A21" s="16" t="s">
        <v>1777</v>
      </c>
      <c r="B21" s="70">
        <v>13</v>
      </c>
      <c r="C21" s="70">
        <v>13</v>
      </c>
      <c r="D21" s="70">
        <v>1</v>
      </c>
      <c r="E21" s="70">
        <v>2016</v>
      </c>
      <c r="F21" s="70" t="s">
        <v>155</v>
      </c>
      <c r="G21" s="1073" t="s">
        <v>1764</v>
      </c>
      <c r="H21" s="70" t="s">
        <v>1765</v>
      </c>
      <c r="I21" s="1066"/>
      <c r="J21" s="73">
        <v>0</v>
      </c>
      <c r="K21" s="73">
        <v>0</v>
      </c>
      <c r="L21" s="73">
        <v>0</v>
      </c>
      <c r="M21" s="73">
        <v>0</v>
      </c>
      <c r="N21" s="73">
        <v>0</v>
      </c>
      <c r="O21" s="73">
        <v>0</v>
      </c>
      <c r="P21" s="73">
        <v>0</v>
      </c>
      <c r="Q21" s="73">
        <v>0</v>
      </c>
      <c r="R21" s="73">
        <v>25.015000000000001</v>
      </c>
      <c r="S21" s="73">
        <v>0</v>
      </c>
      <c r="T21" s="73">
        <v>127.03100000000001</v>
      </c>
      <c r="U21" s="73">
        <v>0</v>
      </c>
      <c r="V21" s="73">
        <v>0</v>
      </c>
      <c r="W21" s="73">
        <v>0</v>
      </c>
      <c r="X21" s="73">
        <v>0</v>
      </c>
      <c r="Y21" s="73">
        <v>4.516</v>
      </c>
      <c r="Z21" s="73">
        <v>0</v>
      </c>
      <c r="AA21" s="73">
        <v>0</v>
      </c>
      <c r="AB21" s="73">
        <v>0</v>
      </c>
      <c r="AC21" s="73">
        <v>0</v>
      </c>
      <c r="AD21" s="73">
        <v>0</v>
      </c>
      <c r="AE21" s="73">
        <v>0</v>
      </c>
      <c r="AF21" s="73">
        <v>0</v>
      </c>
      <c r="AG21" s="73">
        <v>0</v>
      </c>
      <c r="AH21" s="73">
        <v>0</v>
      </c>
      <c r="AI21" s="73">
        <v>0</v>
      </c>
      <c r="AJ21" s="73">
        <v>0</v>
      </c>
      <c r="AK21" s="73">
        <v>45.176000000000002</v>
      </c>
      <c r="AL21" s="73">
        <v>0</v>
      </c>
      <c r="AM21" s="73">
        <v>0</v>
      </c>
      <c r="AN21" s="73">
        <v>6.6189999999999998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10.032999999999999</v>
      </c>
      <c r="CM21" s="73">
        <v>0</v>
      </c>
      <c r="CN21" s="73">
        <v>8.625</v>
      </c>
      <c r="CO21" s="73">
        <v>0</v>
      </c>
      <c r="CP21" s="73">
        <v>0</v>
      </c>
      <c r="CQ21" s="73">
        <v>0</v>
      </c>
      <c r="CR21" s="73">
        <v>0</v>
      </c>
      <c r="CS21" s="73">
        <v>3.6549999999999998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25.015000000000001</v>
      </c>
      <c r="DT21" s="73">
        <v>0</v>
      </c>
      <c r="DU21" s="73">
        <v>127.03100000000001</v>
      </c>
      <c r="DV21" s="73">
        <v>0</v>
      </c>
      <c r="DW21" s="73">
        <v>0</v>
      </c>
      <c r="DX21" s="73">
        <v>0</v>
      </c>
      <c r="DY21" s="73">
        <v>0</v>
      </c>
      <c r="DZ21" s="73">
        <v>4.516</v>
      </c>
      <c r="EA21" s="73">
        <v>0</v>
      </c>
      <c r="EB21" s="73">
        <v>0</v>
      </c>
      <c r="EC21" s="73">
        <v>0</v>
      </c>
      <c r="ED21" s="73">
        <v>0</v>
      </c>
      <c r="EE21" s="73">
        <v>0</v>
      </c>
      <c r="EF21" s="73">
        <v>0</v>
      </c>
      <c r="EG21" s="73">
        <v>0</v>
      </c>
      <c r="EH21" s="73">
        <v>0</v>
      </c>
      <c r="EI21" s="73">
        <v>0</v>
      </c>
      <c r="EJ21" s="73">
        <v>0</v>
      </c>
      <c r="EK21" s="73">
        <v>0</v>
      </c>
      <c r="EL21" s="73">
        <v>45.176000000000002</v>
      </c>
      <c r="EM21" s="73">
        <v>0</v>
      </c>
      <c r="EN21" s="73">
        <v>0</v>
      </c>
      <c r="EO21" s="73">
        <v>6.6189999999999998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10.032999999999999</v>
      </c>
      <c r="GN21" s="73">
        <v>0</v>
      </c>
      <c r="GO21" s="73">
        <v>8.625</v>
      </c>
      <c r="GP21" s="73">
        <v>0</v>
      </c>
      <c r="GQ21" s="73">
        <v>0</v>
      </c>
      <c r="GR21" s="73">
        <v>0</v>
      </c>
      <c r="GS21" s="73">
        <v>0</v>
      </c>
      <c r="GT21" s="73">
        <v>3.6549999999999998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208.357</v>
      </c>
      <c r="HL21" s="73">
        <v>0</v>
      </c>
      <c r="HM21" s="73">
        <v>0</v>
      </c>
      <c r="HN21" s="73">
        <v>0</v>
      </c>
      <c r="HO21" s="73">
        <v>0</v>
      </c>
      <c r="HP21" s="73">
        <v>0</v>
      </c>
      <c r="HQ21" s="73">
        <v>0</v>
      </c>
      <c r="HR21" s="73">
        <v>0</v>
      </c>
      <c r="HS21" s="73">
        <v>0</v>
      </c>
      <c r="HT21" s="73">
        <v>0</v>
      </c>
      <c r="HU21" s="73">
        <v>10.032999999999999</v>
      </c>
      <c r="HV21" s="73">
        <v>8.625</v>
      </c>
      <c r="HW21" s="73">
        <v>0</v>
      </c>
      <c r="HX21" s="73">
        <v>3.6549999999999998</v>
      </c>
      <c r="HY21" s="73">
        <v>0</v>
      </c>
      <c r="HZ21" s="73">
        <v>0</v>
      </c>
      <c r="IA21" s="73">
        <v>0</v>
      </c>
      <c r="IB21" s="73">
        <v>0</v>
      </c>
      <c r="IC21" s="73">
        <v>0</v>
      </c>
      <c r="ID21" s="73">
        <v>0</v>
      </c>
      <c r="IE21" s="73">
        <v>0</v>
      </c>
      <c r="IF21" s="73">
        <v>208.357</v>
      </c>
      <c r="IG21" s="73">
        <v>0</v>
      </c>
      <c r="IH21" s="73">
        <v>0</v>
      </c>
      <c r="II21" s="73">
        <v>0</v>
      </c>
      <c r="IJ21" s="73">
        <v>0</v>
      </c>
      <c r="IK21" s="73">
        <v>0</v>
      </c>
      <c r="IL21" s="73">
        <v>0</v>
      </c>
      <c r="IM21" s="73">
        <v>0</v>
      </c>
      <c r="IN21" s="73">
        <v>0</v>
      </c>
      <c r="IO21" s="73">
        <v>0</v>
      </c>
      <c r="IP21" s="73">
        <v>10.032999999999999</v>
      </c>
      <c r="IQ21" s="73">
        <v>8.625</v>
      </c>
      <c r="IR21" s="73">
        <v>0</v>
      </c>
      <c r="IS21" s="73">
        <v>3.6549999999999998</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1</v>
      </c>
      <c r="SD21" s="71">
        <v>1</v>
      </c>
      <c r="SE21" s="71">
        <v>0</v>
      </c>
      <c r="SF21" s="71">
        <v>1</v>
      </c>
      <c r="SG21" s="71">
        <v>0</v>
      </c>
      <c r="SH21" s="71">
        <v>0</v>
      </c>
    </row>
    <row r="22" spans="1:502">
      <c r="A22" s="16" t="s">
        <v>1778</v>
      </c>
      <c r="B22" s="70">
        <v>14</v>
      </c>
      <c r="C22" s="70">
        <v>14</v>
      </c>
      <c r="D22" s="70">
        <v>1</v>
      </c>
      <c r="E22" s="70">
        <v>2017</v>
      </c>
      <c r="F22" s="70" t="s">
        <v>156</v>
      </c>
      <c r="G22" s="1073" t="s">
        <v>1764</v>
      </c>
      <c r="H22" s="70" t="s">
        <v>1765</v>
      </c>
      <c r="I22" s="1066"/>
      <c r="J22" s="73">
        <v>0</v>
      </c>
      <c r="K22" s="73">
        <v>0</v>
      </c>
      <c r="L22" s="73">
        <v>0</v>
      </c>
      <c r="M22" s="73">
        <v>0</v>
      </c>
      <c r="N22" s="73">
        <v>0</v>
      </c>
      <c r="O22" s="73">
        <v>0</v>
      </c>
      <c r="P22" s="73">
        <v>0</v>
      </c>
      <c r="Q22" s="73">
        <v>0</v>
      </c>
      <c r="R22" s="73">
        <v>24.861000000000001</v>
      </c>
      <c r="S22" s="73">
        <v>0</v>
      </c>
      <c r="T22" s="73">
        <v>129.953</v>
      </c>
      <c r="U22" s="73">
        <v>0</v>
      </c>
      <c r="V22" s="73">
        <v>0</v>
      </c>
      <c r="W22" s="73">
        <v>0</v>
      </c>
      <c r="X22" s="73">
        <v>0</v>
      </c>
      <c r="Y22" s="73">
        <v>4.4370000000000003</v>
      </c>
      <c r="Z22" s="73">
        <v>0</v>
      </c>
      <c r="AA22" s="73">
        <v>0</v>
      </c>
      <c r="AB22" s="73">
        <v>0</v>
      </c>
      <c r="AC22" s="73">
        <v>0</v>
      </c>
      <c r="AD22" s="73">
        <v>0</v>
      </c>
      <c r="AE22" s="73">
        <v>0</v>
      </c>
      <c r="AF22" s="73">
        <v>0</v>
      </c>
      <c r="AG22" s="73">
        <v>0</v>
      </c>
      <c r="AH22" s="73">
        <v>0</v>
      </c>
      <c r="AI22" s="73">
        <v>0</v>
      </c>
      <c r="AJ22" s="73">
        <v>0</v>
      </c>
      <c r="AK22" s="73">
        <v>56.18</v>
      </c>
      <c r="AL22" s="73">
        <v>0</v>
      </c>
      <c r="AM22" s="73">
        <v>0</v>
      </c>
      <c r="AN22" s="73">
        <v>6.0979999999999999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12.939</v>
      </c>
      <c r="CM22" s="73">
        <v>0</v>
      </c>
      <c r="CN22" s="73">
        <v>8.8569999999999993</v>
      </c>
      <c r="CO22" s="73">
        <v>0</v>
      </c>
      <c r="CP22" s="73">
        <v>0</v>
      </c>
      <c r="CQ22" s="73">
        <v>0</v>
      </c>
      <c r="CR22" s="73">
        <v>0</v>
      </c>
      <c r="CS22" s="73">
        <v>16.466999999999999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24.861000000000001</v>
      </c>
      <c r="DT22" s="73">
        <v>0</v>
      </c>
      <c r="DU22" s="73">
        <v>129.953</v>
      </c>
      <c r="DV22" s="73">
        <v>0</v>
      </c>
      <c r="DW22" s="73">
        <v>0</v>
      </c>
      <c r="DX22" s="73">
        <v>0</v>
      </c>
      <c r="DY22" s="73">
        <v>0</v>
      </c>
      <c r="DZ22" s="73">
        <v>4.4370000000000003</v>
      </c>
      <c r="EA22" s="73">
        <v>0</v>
      </c>
      <c r="EB22" s="73">
        <v>0</v>
      </c>
      <c r="EC22" s="73">
        <v>0</v>
      </c>
      <c r="ED22" s="73">
        <v>0</v>
      </c>
      <c r="EE22" s="73">
        <v>0</v>
      </c>
      <c r="EF22" s="73">
        <v>0</v>
      </c>
      <c r="EG22" s="73">
        <v>0</v>
      </c>
      <c r="EH22" s="73">
        <v>0</v>
      </c>
      <c r="EI22" s="73">
        <v>0</v>
      </c>
      <c r="EJ22" s="73">
        <v>0</v>
      </c>
      <c r="EK22" s="73">
        <v>0</v>
      </c>
      <c r="EL22" s="73">
        <v>56.18</v>
      </c>
      <c r="EM22" s="73">
        <v>0</v>
      </c>
      <c r="EN22" s="73">
        <v>0</v>
      </c>
      <c r="EO22" s="73">
        <v>6.0979999999999999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12.939</v>
      </c>
      <c r="GN22" s="73">
        <v>0</v>
      </c>
      <c r="GO22" s="73">
        <v>8.8569999999999993</v>
      </c>
      <c r="GP22" s="73">
        <v>0</v>
      </c>
      <c r="GQ22" s="73">
        <v>0</v>
      </c>
      <c r="GR22" s="73">
        <v>0</v>
      </c>
      <c r="GS22" s="73">
        <v>0</v>
      </c>
      <c r="GT22" s="73">
        <v>16.466999999999999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221.529</v>
      </c>
      <c r="HL22" s="73">
        <v>0</v>
      </c>
      <c r="HM22" s="73">
        <v>0</v>
      </c>
      <c r="HN22" s="73">
        <v>0</v>
      </c>
      <c r="HO22" s="73">
        <v>0</v>
      </c>
      <c r="HP22" s="73">
        <v>0</v>
      </c>
      <c r="HQ22" s="73">
        <v>0</v>
      </c>
      <c r="HR22" s="73">
        <v>0</v>
      </c>
      <c r="HS22" s="73">
        <v>0</v>
      </c>
      <c r="HT22" s="73">
        <v>0</v>
      </c>
      <c r="HU22" s="73">
        <v>12.939</v>
      </c>
      <c r="HV22" s="73">
        <v>8.8569999999999993</v>
      </c>
      <c r="HW22" s="73">
        <v>0</v>
      </c>
      <c r="HX22" s="73">
        <v>16.466999999999999</v>
      </c>
      <c r="HY22" s="73">
        <v>0</v>
      </c>
      <c r="HZ22" s="73">
        <v>0</v>
      </c>
      <c r="IA22" s="73">
        <v>0</v>
      </c>
      <c r="IB22" s="73">
        <v>0</v>
      </c>
      <c r="IC22" s="73">
        <v>0</v>
      </c>
      <c r="ID22" s="73">
        <v>0</v>
      </c>
      <c r="IE22" s="73">
        <v>0</v>
      </c>
      <c r="IF22" s="73">
        <v>221.529</v>
      </c>
      <c r="IG22" s="73">
        <v>0</v>
      </c>
      <c r="IH22" s="73">
        <v>0</v>
      </c>
      <c r="II22" s="73">
        <v>0</v>
      </c>
      <c r="IJ22" s="73">
        <v>0</v>
      </c>
      <c r="IK22" s="73">
        <v>0</v>
      </c>
      <c r="IL22" s="73">
        <v>0</v>
      </c>
      <c r="IM22" s="73">
        <v>0</v>
      </c>
      <c r="IN22" s="73">
        <v>0</v>
      </c>
      <c r="IO22" s="73">
        <v>0</v>
      </c>
      <c r="IP22" s="73">
        <v>12.939</v>
      </c>
      <c r="IQ22" s="73">
        <v>8.8569999999999993</v>
      </c>
      <c r="IR22" s="73">
        <v>0</v>
      </c>
      <c r="IS22" s="73">
        <v>16.466999999999999</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1</v>
      </c>
      <c r="RI22" s="71">
        <v>1</v>
      </c>
      <c r="RJ22" s="71">
        <v>0</v>
      </c>
      <c r="RK22" s="71">
        <v>2</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1</v>
      </c>
      <c r="SD22" s="71">
        <v>1</v>
      </c>
      <c r="SE22" s="71">
        <v>0</v>
      </c>
      <c r="SF22" s="71">
        <v>2</v>
      </c>
      <c r="SG22" s="71">
        <v>0</v>
      </c>
      <c r="SH22" s="71">
        <v>0</v>
      </c>
    </row>
    <row r="23" spans="1:502">
      <c r="A23" s="16" t="s">
        <v>1779</v>
      </c>
      <c r="B23" s="70">
        <v>15</v>
      </c>
      <c r="C23" s="70">
        <v>15</v>
      </c>
      <c r="D23" s="70">
        <v>1</v>
      </c>
      <c r="E23" s="70">
        <v>2018</v>
      </c>
      <c r="F23" s="70" t="s">
        <v>183</v>
      </c>
      <c r="G23" s="1073" t="s">
        <v>1764</v>
      </c>
      <c r="H23" s="70" t="s">
        <v>1765</v>
      </c>
      <c r="I23" s="1066"/>
      <c r="J23" s="73">
        <v>0</v>
      </c>
      <c r="K23" s="73">
        <v>0</v>
      </c>
      <c r="L23" s="73">
        <v>0</v>
      </c>
      <c r="M23" s="73">
        <v>0</v>
      </c>
      <c r="N23" s="73">
        <v>0</v>
      </c>
      <c r="O23" s="73">
        <v>0</v>
      </c>
      <c r="P23" s="73">
        <v>0</v>
      </c>
      <c r="Q23" s="73">
        <v>0</v>
      </c>
      <c r="R23" s="73">
        <v>23.442</v>
      </c>
      <c r="S23" s="73">
        <v>0</v>
      </c>
      <c r="T23" s="73">
        <v>124.14</v>
      </c>
      <c r="U23" s="73">
        <v>0</v>
      </c>
      <c r="V23" s="73">
        <v>0</v>
      </c>
      <c r="W23" s="73">
        <v>0</v>
      </c>
      <c r="X23" s="73">
        <v>0</v>
      </c>
      <c r="Y23" s="73">
        <v>3.8140000000000001</v>
      </c>
      <c r="Z23" s="73">
        <v>0</v>
      </c>
      <c r="AA23" s="73">
        <v>0</v>
      </c>
      <c r="AB23" s="73">
        <v>0</v>
      </c>
      <c r="AC23" s="73">
        <v>0</v>
      </c>
      <c r="AD23" s="73">
        <v>0</v>
      </c>
      <c r="AE23" s="73">
        <v>0</v>
      </c>
      <c r="AF23" s="73">
        <v>0</v>
      </c>
      <c r="AG23" s="73">
        <v>0</v>
      </c>
      <c r="AH23" s="73">
        <v>0</v>
      </c>
      <c r="AI23" s="73">
        <v>0</v>
      </c>
      <c r="AJ23" s="73">
        <v>0</v>
      </c>
      <c r="AK23" s="73">
        <v>54.098999999999997</v>
      </c>
      <c r="AL23" s="73">
        <v>0</v>
      </c>
      <c r="AM23" s="73">
        <v>0</v>
      </c>
      <c r="AN23" s="73">
        <v>5.968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13.291</v>
      </c>
      <c r="CM23" s="73">
        <v>0</v>
      </c>
      <c r="CN23" s="73">
        <v>7.9909999999999997</v>
      </c>
      <c r="CO23" s="73">
        <v>0</v>
      </c>
      <c r="CP23" s="73">
        <v>0</v>
      </c>
      <c r="CQ23" s="73">
        <v>0</v>
      </c>
      <c r="CR23" s="73">
        <v>0</v>
      </c>
      <c r="CS23" s="73">
        <v>11.972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23.442</v>
      </c>
      <c r="DT23" s="73">
        <v>0</v>
      </c>
      <c r="DU23" s="73">
        <v>124.14</v>
      </c>
      <c r="DV23" s="73">
        <v>0</v>
      </c>
      <c r="DW23" s="73">
        <v>0</v>
      </c>
      <c r="DX23" s="73">
        <v>0</v>
      </c>
      <c r="DY23" s="73">
        <v>0</v>
      </c>
      <c r="DZ23" s="73">
        <v>3.8140000000000001</v>
      </c>
      <c r="EA23" s="73">
        <v>0</v>
      </c>
      <c r="EB23" s="73">
        <v>0</v>
      </c>
      <c r="EC23" s="73">
        <v>0</v>
      </c>
      <c r="ED23" s="73">
        <v>0</v>
      </c>
      <c r="EE23" s="73">
        <v>0</v>
      </c>
      <c r="EF23" s="73">
        <v>0</v>
      </c>
      <c r="EG23" s="73">
        <v>0</v>
      </c>
      <c r="EH23" s="73">
        <v>0</v>
      </c>
      <c r="EI23" s="73">
        <v>0</v>
      </c>
      <c r="EJ23" s="73">
        <v>0</v>
      </c>
      <c r="EK23" s="73">
        <v>0</v>
      </c>
      <c r="EL23" s="73">
        <v>54.098999999999997</v>
      </c>
      <c r="EM23" s="73">
        <v>0</v>
      </c>
      <c r="EN23" s="73">
        <v>0</v>
      </c>
      <c r="EO23" s="73">
        <v>5.968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13.291</v>
      </c>
      <c r="GN23" s="73">
        <v>0</v>
      </c>
      <c r="GO23" s="73">
        <v>7.9909999999999997</v>
      </c>
      <c r="GP23" s="73">
        <v>0</v>
      </c>
      <c r="GQ23" s="73">
        <v>0</v>
      </c>
      <c r="GR23" s="73">
        <v>0</v>
      </c>
      <c r="GS23" s="73">
        <v>0</v>
      </c>
      <c r="GT23" s="73">
        <v>11.972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211.46299999999999</v>
      </c>
      <c r="HL23" s="73">
        <v>0</v>
      </c>
      <c r="HM23" s="73">
        <v>0</v>
      </c>
      <c r="HN23" s="73">
        <v>0</v>
      </c>
      <c r="HO23" s="73">
        <v>0</v>
      </c>
      <c r="HP23" s="73">
        <v>0</v>
      </c>
      <c r="HQ23" s="73">
        <v>0</v>
      </c>
      <c r="HR23" s="73">
        <v>0</v>
      </c>
      <c r="HS23" s="73">
        <v>0</v>
      </c>
      <c r="HT23" s="73">
        <v>0</v>
      </c>
      <c r="HU23" s="73">
        <v>13.291</v>
      </c>
      <c r="HV23" s="73">
        <v>7.9909999999999997</v>
      </c>
      <c r="HW23" s="73">
        <v>0</v>
      </c>
      <c r="HX23" s="73">
        <v>11.972</v>
      </c>
      <c r="HY23" s="73">
        <v>0</v>
      </c>
      <c r="HZ23" s="73">
        <v>0</v>
      </c>
      <c r="IA23" s="73">
        <v>0</v>
      </c>
      <c r="IB23" s="73">
        <v>0</v>
      </c>
      <c r="IC23" s="73">
        <v>0</v>
      </c>
      <c r="ID23" s="73">
        <v>0</v>
      </c>
      <c r="IE23" s="73">
        <v>0</v>
      </c>
      <c r="IF23" s="73">
        <v>211.46299999999999</v>
      </c>
      <c r="IG23" s="73">
        <v>0</v>
      </c>
      <c r="IH23" s="73">
        <v>0</v>
      </c>
      <c r="II23" s="73">
        <v>0</v>
      </c>
      <c r="IJ23" s="73">
        <v>0</v>
      </c>
      <c r="IK23" s="73">
        <v>0</v>
      </c>
      <c r="IL23" s="73">
        <v>0</v>
      </c>
      <c r="IM23" s="73">
        <v>0</v>
      </c>
      <c r="IN23" s="73">
        <v>0</v>
      </c>
      <c r="IO23" s="73">
        <v>0</v>
      </c>
      <c r="IP23" s="73">
        <v>13.291</v>
      </c>
      <c r="IQ23" s="73">
        <v>7.9909999999999997</v>
      </c>
      <c r="IR23" s="73">
        <v>0</v>
      </c>
      <c r="IS23" s="73">
        <v>11.972</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1</v>
      </c>
      <c r="SD23" s="71">
        <v>1</v>
      </c>
      <c r="SE23" s="71">
        <v>0</v>
      </c>
      <c r="SF23" s="71">
        <v>1</v>
      </c>
      <c r="SG23" s="71">
        <v>0</v>
      </c>
      <c r="SH23" s="71">
        <v>0</v>
      </c>
    </row>
    <row r="24" spans="1:502">
      <c r="A24" s="16" t="s">
        <v>1780</v>
      </c>
      <c r="B24" s="70">
        <v>16</v>
      </c>
      <c r="C24" s="70">
        <v>16</v>
      </c>
      <c r="D24" s="70">
        <v>1</v>
      </c>
      <c r="E24" s="70">
        <v>2019</v>
      </c>
      <c r="F24" s="70" t="s">
        <v>158</v>
      </c>
      <c r="G24" s="1073" t="s">
        <v>1764</v>
      </c>
      <c r="H24" s="70" t="s">
        <v>1765</v>
      </c>
      <c r="I24" s="1066"/>
      <c r="J24" s="73">
        <v>0</v>
      </c>
      <c r="K24" s="73">
        <v>0</v>
      </c>
      <c r="L24" s="73">
        <v>0</v>
      </c>
      <c r="M24" s="73">
        <v>0</v>
      </c>
      <c r="N24" s="73">
        <v>0</v>
      </c>
      <c r="O24" s="73">
        <v>0</v>
      </c>
      <c r="P24" s="73">
        <v>0</v>
      </c>
      <c r="Q24" s="73">
        <v>0</v>
      </c>
      <c r="R24" s="73">
        <v>20.466999999999999</v>
      </c>
      <c r="S24" s="73">
        <v>0</v>
      </c>
      <c r="T24" s="73">
        <v>116.346</v>
      </c>
      <c r="U24" s="73">
        <v>0</v>
      </c>
      <c r="V24" s="73">
        <v>0</v>
      </c>
      <c r="W24" s="73">
        <v>0</v>
      </c>
      <c r="X24" s="73">
        <v>0</v>
      </c>
      <c r="Y24" s="73">
        <v>3.3069999999999999</v>
      </c>
      <c r="Z24" s="73">
        <v>0</v>
      </c>
      <c r="AA24" s="73">
        <v>0</v>
      </c>
      <c r="AB24" s="73">
        <v>0</v>
      </c>
      <c r="AC24" s="73">
        <v>0</v>
      </c>
      <c r="AD24" s="73">
        <v>0</v>
      </c>
      <c r="AE24" s="73">
        <v>0</v>
      </c>
      <c r="AF24" s="73">
        <v>0</v>
      </c>
      <c r="AG24" s="73">
        <v>0</v>
      </c>
      <c r="AH24" s="73">
        <v>0</v>
      </c>
      <c r="AI24" s="73">
        <v>0</v>
      </c>
      <c r="AJ24" s="73">
        <v>0</v>
      </c>
      <c r="AK24" s="73">
        <v>22.433</v>
      </c>
      <c r="AL24" s="73">
        <v>0</v>
      </c>
      <c r="AM24" s="73">
        <v>0</v>
      </c>
      <c r="AN24" s="73">
        <v>5.3570000000000002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10.81</v>
      </c>
      <c r="CM24" s="73">
        <v>0</v>
      </c>
      <c r="CN24" s="73">
        <v>7.24</v>
      </c>
      <c r="CO24" s="73">
        <v>0</v>
      </c>
      <c r="CP24" s="73">
        <v>0</v>
      </c>
      <c r="CQ24" s="73">
        <v>0</v>
      </c>
      <c r="CR24" s="73">
        <v>0</v>
      </c>
      <c r="CS24" s="73">
        <v>11.856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20.466999999999999</v>
      </c>
      <c r="DT24" s="73">
        <v>0</v>
      </c>
      <c r="DU24" s="73">
        <v>116.346</v>
      </c>
      <c r="DV24" s="73">
        <v>0</v>
      </c>
      <c r="DW24" s="73">
        <v>0</v>
      </c>
      <c r="DX24" s="73">
        <v>0</v>
      </c>
      <c r="DY24" s="73">
        <v>0</v>
      </c>
      <c r="DZ24" s="73">
        <v>3.3069999999999999</v>
      </c>
      <c r="EA24" s="73">
        <v>0</v>
      </c>
      <c r="EB24" s="73">
        <v>0</v>
      </c>
      <c r="EC24" s="73">
        <v>0</v>
      </c>
      <c r="ED24" s="73">
        <v>0</v>
      </c>
      <c r="EE24" s="73">
        <v>0</v>
      </c>
      <c r="EF24" s="73">
        <v>0</v>
      </c>
      <c r="EG24" s="73">
        <v>0</v>
      </c>
      <c r="EH24" s="73">
        <v>0</v>
      </c>
      <c r="EI24" s="73">
        <v>0</v>
      </c>
      <c r="EJ24" s="73">
        <v>0</v>
      </c>
      <c r="EK24" s="73">
        <v>0</v>
      </c>
      <c r="EL24" s="73">
        <v>22.433</v>
      </c>
      <c r="EM24" s="73">
        <v>0</v>
      </c>
      <c r="EN24" s="73">
        <v>0</v>
      </c>
      <c r="EO24" s="73">
        <v>5.3570000000000002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10.81</v>
      </c>
      <c r="GN24" s="73">
        <v>0</v>
      </c>
      <c r="GO24" s="73">
        <v>7.24</v>
      </c>
      <c r="GP24" s="73">
        <v>0</v>
      </c>
      <c r="GQ24" s="73">
        <v>0</v>
      </c>
      <c r="GR24" s="73">
        <v>0</v>
      </c>
      <c r="GS24" s="73">
        <v>0</v>
      </c>
      <c r="GT24" s="73">
        <v>11.856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167.91</v>
      </c>
      <c r="HL24" s="73">
        <v>0</v>
      </c>
      <c r="HM24" s="73">
        <v>0</v>
      </c>
      <c r="HN24" s="73">
        <v>0</v>
      </c>
      <c r="HO24" s="73">
        <v>0</v>
      </c>
      <c r="HP24" s="73">
        <v>0</v>
      </c>
      <c r="HQ24" s="73">
        <v>0</v>
      </c>
      <c r="HR24" s="73">
        <v>0</v>
      </c>
      <c r="HS24" s="73">
        <v>0</v>
      </c>
      <c r="HT24" s="73">
        <v>0</v>
      </c>
      <c r="HU24" s="73">
        <v>10.81</v>
      </c>
      <c r="HV24" s="73">
        <v>7.24</v>
      </c>
      <c r="HW24" s="73">
        <v>0</v>
      </c>
      <c r="HX24" s="73">
        <v>11.856</v>
      </c>
      <c r="HY24" s="73">
        <v>0</v>
      </c>
      <c r="HZ24" s="73">
        <v>0</v>
      </c>
      <c r="IA24" s="73">
        <v>0</v>
      </c>
      <c r="IB24" s="73">
        <v>0</v>
      </c>
      <c r="IC24" s="73">
        <v>0</v>
      </c>
      <c r="ID24" s="73">
        <v>0</v>
      </c>
      <c r="IE24" s="73">
        <v>0</v>
      </c>
      <c r="IF24" s="73">
        <v>167.91</v>
      </c>
      <c r="IG24" s="73">
        <v>0</v>
      </c>
      <c r="IH24" s="73">
        <v>0</v>
      </c>
      <c r="II24" s="73">
        <v>0</v>
      </c>
      <c r="IJ24" s="73">
        <v>0</v>
      </c>
      <c r="IK24" s="73">
        <v>0</v>
      </c>
      <c r="IL24" s="73">
        <v>0</v>
      </c>
      <c r="IM24" s="73">
        <v>0</v>
      </c>
      <c r="IN24" s="73">
        <v>0</v>
      </c>
      <c r="IO24" s="73">
        <v>0</v>
      </c>
      <c r="IP24" s="73">
        <v>10.81</v>
      </c>
      <c r="IQ24" s="73">
        <v>7.24</v>
      </c>
      <c r="IR24" s="73">
        <v>0</v>
      </c>
      <c r="IS24" s="73">
        <v>11.856</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1</v>
      </c>
      <c r="SD24" s="71">
        <v>1</v>
      </c>
      <c r="SE24" s="71">
        <v>0</v>
      </c>
      <c r="SF24" s="71">
        <v>1</v>
      </c>
      <c r="SG24" s="71">
        <v>0</v>
      </c>
      <c r="SH24" s="71">
        <v>0</v>
      </c>
    </row>
    <row r="25" spans="1:502">
      <c r="A25" s="16" t="s">
        <v>1781</v>
      </c>
      <c r="B25" s="70">
        <v>17</v>
      </c>
      <c r="C25" s="70">
        <v>17</v>
      </c>
      <c r="D25" s="70">
        <v>1</v>
      </c>
      <c r="E25" s="70">
        <v>2020</v>
      </c>
      <c r="F25" s="70" t="s">
        <v>159</v>
      </c>
      <c r="G25" s="1073" t="s">
        <v>1764</v>
      </c>
      <c r="H25" s="70" t="s">
        <v>1765</v>
      </c>
      <c r="I25" s="1066"/>
      <c r="J25" s="73">
        <v>0</v>
      </c>
      <c r="K25" s="73">
        <v>0</v>
      </c>
      <c r="L25" s="73">
        <v>0</v>
      </c>
      <c r="M25" s="73">
        <v>0</v>
      </c>
      <c r="N25" s="73">
        <v>0</v>
      </c>
      <c r="O25" s="73">
        <v>0</v>
      </c>
      <c r="P25" s="73">
        <v>0</v>
      </c>
      <c r="Q25" s="73">
        <v>0</v>
      </c>
      <c r="R25" s="73">
        <v>19.670000000000002</v>
      </c>
      <c r="S25" s="73">
        <v>0</v>
      </c>
      <c r="T25" s="73">
        <v>121.511</v>
      </c>
      <c r="U25" s="73">
        <v>0</v>
      </c>
      <c r="V25" s="73">
        <v>0</v>
      </c>
      <c r="W25" s="73">
        <v>0</v>
      </c>
      <c r="X25" s="73">
        <v>0</v>
      </c>
      <c r="Y25" s="73">
        <v>3.0990000000000002</v>
      </c>
      <c r="Z25" s="73">
        <v>0</v>
      </c>
      <c r="AA25" s="73">
        <v>0</v>
      </c>
      <c r="AB25" s="73">
        <v>0</v>
      </c>
      <c r="AC25" s="73">
        <v>0</v>
      </c>
      <c r="AD25" s="73">
        <v>0</v>
      </c>
      <c r="AE25" s="73">
        <v>0</v>
      </c>
      <c r="AF25" s="73">
        <v>0</v>
      </c>
      <c r="AG25" s="73">
        <v>0</v>
      </c>
      <c r="AH25" s="73">
        <v>0</v>
      </c>
      <c r="AI25" s="73">
        <v>0</v>
      </c>
      <c r="AJ25" s="73">
        <v>0</v>
      </c>
      <c r="AK25" s="73">
        <v>24.213999999999999</v>
      </c>
      <c r="AL25" s="73">
        <v>0</v>
      </c>
      <c r="AM25" s="73">
        <v>0</v>
      </c>
      <c r="AN25" s="73">
        <v>5.3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9.3770000000000007</v>
      </c>
      <c r="CM25" s="73">
        <v>0</v>
      </c>
      <c r="CN25" s="73">
        <v>7.4930000000000003</v>
      </c>
      <c r="CO25" s="73">
        <v>0</v>
      </c>
      <c r="CP25" s="73">
        <v>0</v>
      </c>
      <c r="CQ25" s="73">
        <v>0</v>
      </c>
      <c r="CR25" s="73">
        <v>0</v>
      </c>
      <c r="CS25" s="73">
        <v>13.195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19.670000000000002</v>
      </c>
      <c r="DT25" s="73">
        <v>0</v>
      </c>
      <c r="DU25" s="73">
        <v>121.511</v>
      </c>
      <c r="DV25" s="73">
        <v>0</v>
      </c>
      <c r="DW25" s="73">
        <v>0</v>
      </c>
      <c r="DX25" s="73">
        <v>0</v>
      </c>
      <c r="DY25" s="73">
        <v>0</v>
      </c>
      <c r="DZ25" s="73">
        <v>3.0990000000000002</v>
      </c>
      <c r="EA25" s="73">
        <v>0</v>
      </c>
      <c r="EB25" s="73">
        <v>0</v>
      </c>
      <c r="EC25" s="73">
        <v>0</v>
      </c>
      <c r="ED25" s="73">
        <v>0</v>
      </c>
      <c r="EE25" s="73">
        <v>0</v>
      </c>
      <c r="EF25" s="73">
        <v>0</v>
      </c>
      <c r="EG25" s="73">
        <v>0</v>
      </c>
      <c r="EH25" s="73">
        <v>0</v>
      </c>
      <c r="EI25" s="73">
        <v>0</v>
      </c>
      <c r="EJ25" s="73">
        <v>0</v>
      </c>
      <c r="EK25" s="73">
        <v>0</v>
      </c>
      <c r="EL25" s="73">
        <v>24.213999999999999</v>
      </c>
      <c r="EM25" s="73">
        <v>0</v>
      </c>
      <c r="EN25" s="73">
        <v>0</v>
      </c>
      <c r="EO25" s="73">
        <v>5.3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9.3770000000000007</v>
      </c>
      <c r="GN25" s="73">
        <v>0</v>
      </c>
      <c r="GO25" s="73">
        <v>7.4930000000000003</v>
      </c>
      <c r="GP25" s="73">
        <v>0</v>
      </c>
      <c r="GQ25" s="73">
        <v>0</v>
      </c>
      <c r="GR25" s="73">
        <v>0</v>
      </c>
      <c r="GS25" s="73">
        <v>0</v>
      </c>
      <c r="GT25" s="73">
        <v>13.195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173.79400000000001</v>
      </c>
      <c r="HL25" s="73">
        <v>0</v>
      </c>
      <c r="HM25" s="73">
        <v>0</v>
      </c>
      <c r="HN25" s="73">
        <v>0</v>
      </c>
      <c r="HO25" s="73">
        <v>0</v>
      </c>
      <c r="HP25" s="73">
        <v>0</v>
      </c>
      <c r="HQ25" s="73">
        <v>0</v>
      </c>
      <c r="HR25" s="73">
        <v>0</v>
      </c>
      <c r="HS25" s="73">
        <v>0</v>
      </c>
      <c r="HT25" s="73">
        <v>0</v>
      </c>
      <c r="HU25" s="73">
        <v>9.3770000000000007</v>
      </c>
      <c r="HV25" s="73">
        <v>7.4930000000000003</v>
      </c>
      <c r="HW25" s="73">
        <v>0</v>
      </c>
      <c r="HX25" s="73">
        <v>13.195</v>
      </c>
      <c r="HY25" s="73">
        <v>0</v>
      </c>
      <c r="HZ25" s="73">
        <v>0</v>
      </c>
      <c r="IA25" s="73">
        <v>0</v>
      </c>
      <c r="IB25" s="73">
        <v>0</v>
      </c>
      <c r="IC25" s="73">
        <v>0</v>
      </c>
      <c r="ID25" s="73">
        <v>0</v>
      </c>
      <c r="IE25" s="73">
        <v>0</v>
      </c>
      <c r="IF25" s="73">
        <v>173.79400000000001</v>
      </c>
      <c r="IG25" s="73">
        <v>0</v>
      </c>
      <c r="IH25" s="73">
        <v>0</v>
      </c>
      <c r="II25" s="73">
        <v>0</v>
      </c>
      <c r="IJ25" s="73">
        <v>0</v>
      </c>
      <c r="IK25" s="73">
        <v>0</v>
      </c>
      <c r="IL25" s="73">
        <v>0</v>
      </c>
      <c r="IM25" s="73">
        <v>0</v>
      </c>
      <c r="IN25" s="73">
        <v>0</v>
      </c>
      <c r="IO25" s="73">
        <v>0</v>
      </c>
      <c r="IP25" s="73">
        <v>9.3770000000000007</v>
      </c>
      <c r="IQ25" s="73">
        <v>7.4930000000000003</v>
      </c>
      <c r="IR25" s="73">
        <v>0</v>
      </c>
      <c r="IS25" s="73">
        <v>13.195</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1</v>
      </c>
      <c r="SD25" s="71">
        <v>1</v>
      </c>
      <c r="SE25" s="71">
        <v>0</v>
      </c>
      <c r="SF25" s="71">
        <v>1</v>
      </c>
      <c r="SG25" s="71">
        <v>0</v>
      </c>
      <c r="SH25" s="71">
        <v>0</v>
      </c>
    </row>
    <row r="26" spans="1:502">
      <c r="A26" s="16" t="s">
        <v>1782</v>
      </c>
      <c r="B26" s="70">
        <v>18</v>
      </c>
      <c r="C26" s="70">
        <v>18</v>
      </c>
      <c r="D26" s="70">
        <v>1</v>
      </c>
      <c r="E26" s="70">
        <v>2021</v>
      </c>
      <c r="F26" s="70" t="s">
        <v>160</v>
      </c>
      <c r="G26" s="1073" t="s">
        <v>1764</v>
      </c>
      <c r="H26" s="70" t="s">
        <v>1765</v>
      </c>
      <c r="I26" s="1066"/>
      <c r="J26" s="73">
        <v>0</v>
      </c>
      <c r="K26" s="73">
        <v>0</v>
      </c>
      <c r="L26" s="73">
        <v>0</v>
      </c>
      <c r="M26" s="73">
        <v>0</v>
      </c>
      <c r="N26" s="73">
        <v>0</v>
      </c>
      <c r="O26" s="73">
        <v>0</v>
      </c>
      <c r="P26" s="73">
        <v>0</v>
      </c>
      <c r="Q26" s="73">
        <v>0</v>
      </c>
      <c r="R26" s="73">
        <v>20.46</v>
      </c>
      <c r="S26" s="73">
        <v>0</v>
      </c>
      <c r="T26" s="73">
        <v>126.99</v>
      </c>
      <c r="U26" s="73">
        <v>0</v>
      </c>
      <c r="V26" s="73">
        <v>0</v>
      </c>
      <c r="W26" s="73">
        <v>0</v>
      </c>
      <c r="X26" s="73">
        <v>0</v>
      </c>
      <c r="Y26" s="73">
        <v>3.24</v>
      </c>
      <c r="Z26" s="73">
        <v>0</v>
      </c>
      <c r="AA26" s="73">
        <v>0</v>
      </c>
      <c r="AB26" s="73">
        <v>0</v>
      </c>
      <c r="AC26" s="73">
        <v>0</v>
      </c>
      <c r="AD26" s="73">
        <v>0</v>
      </c>
      <c r="AE26" s="73">
        <v>0</v>
      </c>
      <c r="AF26" s="73">
        <v>0</v>
      </c>
      <c r="AG26" s="73">
        <v>0</v>
      </c>
      <c r="AH26" s="73">
        <v>0</v>
      </c>
      <c r="AI26" s="73">
        <v>0</v>
      </c>
      <c r="AJ26" s="73">
        <v>0</v>
      </c>
      <c r="AK26" s="73">
        <v>25.588999999999999</v>
      </c>
      <c r="AL26" s="73">
        <v>0</v>
      </c>
      <c r="AM26" s="73">
        <v>0</v>
      </c>
      <c r="AN26" s="73">
        <v>2.8279999999999998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9.6869999999999994</v>
      </c>
      <c r="CM26" s="73">
        <v>0</v>
      </c>
      <c r="CN26" s="73">
        <v>6.6180000000000003</v>
      </c>
      <c r="CO26" s="73">
        <v>0</v>
      </c>
      <c r="CP26" s="73">
        <v>0</v>
      </c>
      <c r="CQ26" s="73">
        <v>0</v>
      </c>
      <c r="CR26" s="73">
        <v>0</v>
      </c>
      <c r="CS26" s="73">
        <v>11.315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20.46</v>
      </c>
      <c r="DT26" s="73">
        <v>0</v>
      </c>
      <c r="DU26" s="73">
        <v>126.99</v>
      </c>
      <c r="DV26" s="73">
        <v>0</v>
      </c>
      <c r="DW26" s="73">
        <v>0</v>
      </c>
      <c r="DX26" s="73">
        <v>0</v>
      </c>
      <c r="DY26" s="73">
        <v>0</v>
      </c>
      <c r="DZ26" s="73">
        <v>3.24</v>
      </c>
      <c r="EA26" s="73">
        <v>0</v>
      </c>
      <c r="EB26" s="73">
        <v>0</v>
      </c>
      <c r="EC26" s="73">
        <v>0</v>
      </c>
      <c r="ED26" s="73">
        <v>0</v>
      </c>
      <c r="EE26" s="73">
        <v>0</v>
      </c>
      <c r="EF26" s="73">
        <v>0</v>
      </c>
      <c r="EG26" s="73">
        <v>0</v>
      </c>
      <c r="EH26" s="73">
        <v>0</v>
      </c>
      <c r="EI26" s="73">
        <v>0</v>
      </c>
      <c r="EJ26" s="73">
        <v>0</v>
      </c>
      <c r="EK26" s="73">
        <v>0</v>
      </c>
      <c r="EL26" s="73">
        <v>25.588999999999999</v>
      </c>
      <c r="EM26" s="73">
        <v>0</v>
      </c>
      <c r="EN26" s="73">
        <v>0</v>
      </c>
      <c r="EO26" s="73">
        <v>2.8279999999999998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9.6869999999999994</v>
      </c>
      <c r="GN26" s="73">
        <v>0</v>
      </c>
      <c r="GO26" s="73">
        <v>6.6180000000000003</v>
      </c>
      <c r="GP26" s="73">
        <v>0</v>
      </c>
      <c r="GQ26" s="73">
        <v>0</v>
      </c>
      <c r="GR26" s="73">
        <v>0</v>
      </c>
      <c r="GS26" s="73">
        <v>0</v>
      </c>
      <c r="GT26" s="73">
        <v>11.315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179.107</v>
      </c>
      <c r="HL26" s="73">
        <v>0</v>
      </c>
      <c r="HM26" s="73">
        <v>0</v>
      </c>
      <c r="HN26" s="73">
        <v>0</v>
      </c>
      <c r="HO26" s="73">
        <v>0</v>
      </c>
      <c r="HP26" s="73">
        <v>0</v>
      </c>
      <c r="HQ26" s="73">
        <v>0</v>
      </c>
      <c r="HR26" s="73">
        <v>0</v>
      </c>
      <c r="HS26" s="73">
        <v>0</v>
      </c>
      <c r="HT26" s="73">
        <v>0</v>
      </c>
      <c r="HU26" s="73">
        <v>9.6869999999999994</v>
      </c>
      <c r="HV26" s="73">
        <v>6.6180000000000003</v>
      </c>
      <c r="HW26" s="73">
        <v>0</v>
      </c>
      <c r="HX26" s="73">
        <v>11.315</v>
      </c>
      <c r="HY26" s="73">
        <v>0</v>
      </c>
      <c r="HZ26" s="73">
        <v>0</v>
      </c>
      <c r="IA26" s="73">
        <v>0</v>
      </c>
      <c r="IB26" s="73">
        <v>0</v>
      </c>
      <c r="IC26" s="73">
        <v>0</v>
      </c>
      <c r="ID26" s="73">
        <v>0</v>
      </c>
      <c r="IE26" s="73">
        <v>0</v>
      </c>
      <c r="IF26" s="73">
        <v>179.107</v>
      </c>
      <c r="IG26" s="73">
        <v>0</v>
      </c>
      <c r="IH26" s="73">
        <v>0</v>
      </c>
      <c r="II26" s="73">
        <v>0</v>
      </c>
      <c r="IJ26" s="73">
        <v>0</v>
      </c>
      <c r="IK26" s="73">
        <v>0</v>
      </c>
      <c r="IL26" s="73">
        <v>0</v>
      </c>
      <c r="IM26" s="73">
        <v>0</v>
      </c>
      <c r="IN26" s="73">
        <v>0</v>
      </c>
      <c r="IO26" s="73">
        <v>0</v>
      </c>
      <c r="IP26" s="73">
        <v>9.6869999999999994</v>
      </c>
      <c r="IQ26" s="73">
        <v>6.6180000000000003</v>
      </c>
      <c r="IR26" s="73">
        <v>0</v>
      </c>
      <c r="IS26" s="73">
        <v>11.315</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1</v>
      </c>
      <c r="SD26" s="71">
        <v>1</v>
      </c>
      <c r="SE26" s="71">
        <v>0</v>
      </c>
      <c r="SF26" s="71">
        <v>1</v>
      </c>
      <c r="SG26" s="71">
        <v>0</v>
      </c>
      <c r="SH26" s="71">
        <v>0</v>
      </c>
    </row>
    <row r="27" spans="1:502">
      <c r="A27" s="16" t="s">
        <v>1783</v>
      </c>
      <c r="B27" s="70">
        <v>19</v>
      </c>
      <c r="C27" s="70">
        <v>19</v>
      </c>
      <c r="D27" s="70">
        <v>1</v>
      </c>
      <c r="E27" s="70">
        <v>2022</v>
      </c>
      <c r="F27" s="70" t="s">
        <v>161</v>
      </c>
      <c r="G27" s="1073" t="s">
        <v>1764</v>
      </c>
      <c r="H27" s="70" t="s">
        <v>1765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1784</v>
      </c>
      <c r="B28" s="70">
        <v>20</v>
      </c>
      <c r="C28" s="70">
        <v>20</v>
      </c>
      <c r="D28" s="70">
        <v>1</v>
      </c>
      <c r="E28" s="70">
        <v>2023</v>
      </c>
      <c r="F28" s="70" t="s">
        <v>1539</v>
      </c>
      <c r="G28" s="1073" t="s">
        <v>1764</v>
      </c>
      <c r="H28" s="70" t="s">
        <v>1765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1785</v>
      </c>
      <c r="B29" s="70">
        <v>21</v>
      </c>
      <c r="C29" s="70">
        <v>21</v>
      </c>
      <c r="D29" s="70">
        <v>1</v>
      </c>
      <c r="E29" s="70">
        <v>2024</v>
      </c>
      <c r="F29" s="70" t="s">
        <v>1554</v>
      </c>
      <c r="G29" s="1073" t="s">
        <v>1764</v>
      </c>
      <c r="H29" s="70" t="s">
        <v>1765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1764</v>
      </c>
      <c r="H30" s="70" t="s">
        <v>1765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1764</v>
      </c>
      <c r="H31" s="70" t="s">
        <v>1765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1764</v>
      </c>
      <c r="H32" s="70" t="s">
        <v>1765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1764</v>
      </c>
      <c r="H33" s="70" t="s">
        <v>1765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1764</v>
      </c>
      <c r="H34" s="70" t="s">
        <v>1765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1764</v>
      </c>
      <c r="H35" s="70" t="s">
        <v>1765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1785</v>
      </c>
      <c r="B13" s="70">
        <v>5</v>
      </c>
      <c r="C13" s="70">
        <v>18</v>
      </c>
      <c r="D13" s="70">
        <v>5</v>
      </c>
      <c r="E13" s="70">
        <v>2024</v>
      </c>
      <c r="F13" s="70" t="s">
        <v>1554</v>
      </c>
      <c r="G13" s="1073" t="s">
        <v>1764</v>
      </c>
      <c r="H13" s="70" t="s">
        <v>1765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1554</v>
      </c>
      <c r="G25" s="1073" t="s">
        <v>2319</v>
      </c>
      <c r="H25" s="70" t="s">
        <v>2320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1554</v>
      </c>
      <c r="G34" s="1073" t="s">
        <v>2315</v>
      </c>
      <c r="H34" s="70" t="s">
        <v>2316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1783</v>
      </c>
      <c r="B193" s="70">
        <v>185</v>
      </c>
      <c r="C193" s="70">
        <v>16</v>
      </c>
      <c r="D193" s="70">
        <v>5</v>
      </c>
      <c r="E193" s="70">
        <v>2022</v>
      </c>
      <c r="F193" s="70" t="s">
        <v>161</v>
      </c>
      <c r="G193" s="1073" t="s">
        <v>1764</v>
      </c>
      <c r="H193" s="70" t="s">
        <v>1765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1764</v>
      </c>
      <c r="H6" s="77" t="s">
        <v>1765</v>
      </c>
      <c r="I6" s="77" t="s">
        <v>2396</v>
      </c>
      <c r="J6" s="77" t="s">
        <v>2397</v>
      </c>
      <c r="K6" s="1080">
        <v>6</v>
      </c>
      <c r="L6" s="1081">
        <v>29</v>
      </c>
      <c r="M6" s="1044"/>
      <c r="N6" s="988">
        <v>1</v>
      </c>
      <c r="O6" s="77" t="s">
        <v>1649</v>
      </c>
      <c r="P6" s="77" t="s">
        <v>1650</v>
      </c>
      <c r="Q6" s="77" t="s">
        <v>1501</v>
      </c>
      <c r="R6" s="16"/>
      <c r="S6" s="77">
        <v>1</v>
      </c>
      <c r="T6" s="77" t="s">
        <v>1764</v>
      </c>
      <c r="U6" s="77" t="s">
        <v>1765</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2347</v>
      </c>
      <c r="AE9" s="77" t="s">
        <v>2348</v>
      </c>
      <c r="AF9" s="77" t="s">
        <v>1501</v>
      </c>
    </row>
    <row r="10" spans="1:32" ht="12">
      <c r="A10" s="16"/>
      <c r="B10" s="16"/>
      <c r="C10" s="16"/>
      <c r="D10" s="16"/>
      <c r="F10" s="75" t="s">
        <v>1501</v>
      </c>
      <c r="G10" s="76" t="s">
        <v>1764</v>
      </c>
      <c r="H10" s="77" t="s">
        <v>1765</v>
      </c>
      <c r="I10" s="77" t="s">
        <v>2396</v>
      </c>
      <c r="J10" s="77" t="s">
        <v>2397</v>
      </c>
      <c r="K10" s="1079">
        <v>6</v>
      </c>
      <c r="L10" s="1045">
        <v>29</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1764</v>
      </c>
      <c r="AE10" s="77" t="s">
        <v>1765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2367</v>
      </c>
      <c r="AE11" s="77" t="s">
        <v>2368</v>
      </c>
      <c r="AF11" s="77" t="s">
        <v>1501</v>
      </c>
    </row>
    <row r="12" spans="1:32" ht="12">
      <c r="A12" s="16"/>
      <c r="B12" s="16"/>
      <c r="C12" s="16"/>
      <c r="D12" s="16"/>
      <c r="F12" s="75" t="s">
        <v>1505</v>
      </c>
      <c r="G12" s="76" t="s">
        <v>1764</v>
      </c>
      <c r="H12" s="77"/>
      <c r="I12" s="77" t="s">
        <v>1764</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1633</v>
      </c>
      <c r="P21" s="77" t="s">
        <v>1634</v>
      </c>
      <c r="Q21" s="77" t="s">
        <v>1501</v>
      </c>
      <c r="R21" s="16"/>
      <c r="S21" s="16"/>
      <c r="T21" s="16"/>
      <c r="U21" s="16"/>
      <c r="V21" s="16"/>
      <c r="W21" s="16"/>
      <c r="X21" s="77">
        <v>16</v>
      </c>
      <c r="Y21" s="692" t="s">
        <v>1633</v>
      </c>
      <c r="Z21" s="77" t="s">
        <v>1634</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宇治市</v>
      </c>
      <c r="K4" s="70" t="str">
        <f>HLOOKUP(K3,比較地域マスタ!$E$5:$L$6,2,0)</f>
        <v>26204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376.61667348409827</v>
      </c>
      <c r="BB5" s="29"/>
      <c r="BC5" s="17"/>
      <c r="BD5" s="1005">
        <f>SUM(BC6:BC8)</f>
        <v>396.32985583644233</v>
      </c>
      <c r="BE5" s="29"/>
      <c r="BF5" s="17"/>
      <c r="BG5" s="1005">
        <f>AK35</f>
        <v>272.16202127493199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346.82413377721451</v>
      </c>
      <c r="BA6" s="17"/>
      <c r="BB6" s="29"/>
      <c r="BC6" s="1005">
        <f>O32</f>
        <v>379.59673194746279</v>
      </c>
      <c r="BD6" s="17"/>
      <c r="BE6" s="29"/>
      <c r="BF6" s="1005">
        <f>AK36</f>
        <v>260.93684902377009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9.1342308793156786</v>
      </c>
      <c r="BA7" s="17"/>
      <c r="BB7" s="29"/>
      <c r="BC7" s="1005">
        <f>O33</f>
        <v>6.4711600833234248</v>
      </c>
      <c r="BD7" s="17"/>
      <c r="BE7" s="29"/>
      <c r="BF7" s="1005">
        <f t="shared" ref="BF7:BF8" si="0">AK37</f>
        <v>5.41763393205893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20.658308827568089</v>
      </c>
      <c r="BA8" s="17"/>
      <c r="BB8" s="29"/>
      <c r="BC8" s="1005">
        <f>O34</f>
        <v>10.261963805656141</v>
      </c>
      <c r="BD8" s="17"/>
      <c r="BE8" s="29"/>
      <c r="BF8" s="1005">
        <f t="shared" si="0"/>
        <v>5.8075383191029539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1024.3329548953698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175.1986344592521</v>
      </c>
      <c r="BA9" s="1005">
        <f>AZ9</f>
        <v>175.1986344592521</v>
      </c>
      <c r="BB9" s="29"/>
      <c r="BC9" s="1005">
        <f>O35</f>
        <v>237.10690019988789</v>
      </c>
      <c r="BD9" s="1005">
        <f>BC9</f>
        <v>237.10690019988789</v>
      </c>
      <c r="BE9" s="29"/>
      <c r="BF9" s="1005">
        <f>AK39</f>
        <v>169.14179563592518</v>
      </c>
      <c r="BG9" s="1005">
        <f>AK39</f>
        <v>169.14179563592518</v>
      </c>
      <c r="BH9" s="29"/>
    </row>
    <row r="10" spans="1:62" ht="17.100000000000001" customHeight="1" thickBot="1">
      <c r="B10" s="323"/>
      <c r="C10" s="324"/>
      <c r="D10" s="326"/>
      <c r="E10" s="326"/>
      <c r="F10" s="326"/>
      <c r="G10" s="325"/>
      <c r="H10" s="325"/>
      <c r="I10" s="326"/>
      <c r="J10" s="327"/>
      <c r="K10" s="334"/>
      <c r="L10" s="246" t="s">
        <v>114</v>
      </c>
      <c r="M10" s="246"/>
      <c r="N10" s="563"/>
      <c r="O10" s="906">
        <f>SUM(O11:O13)</f>
        <v>376.61667348409827</v>
      </c>
      <c r="P10" s="453">
        <f t="shared" ref="P10:P22" si="1">O10/$O$9</f>
        <v>0.36767017177785488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219.0983080617159</v>
      </c>
      <c r="BA10" s="1005">
        <f>AZ10</f>
        <v>219.0983080617159</v>
      </c>
      <c r="BB10" s="29"/>
      <c r="BC10" s="1005">
        <f>O36</f>
        <v>287.56931067966138</v>
      </c>
      <c r="BD10" s="1005">
        <f>BC10</f>
        <v>287.56931067966138</v>
      </c>
      <c r="BE10" s="29"/>
      <c r="BF10" s="1005">
        <f>AK40</f>
        <v>201.06597610244461</v>
      </c>
      <c r="BG10" s="1005">
        <f>AK40</f>
        <v>201.06597610244461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346.82413377721451</v>
      </c>
      <c r="P11" s="454">
        <f t="shared" si="1"/>
        <v>0.33858535168639653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241.16463849298793</v>
      </c>
      <c r="BB11" s="29"/>
      <c r="BC11" s="1005"/>
      <c r="BD11" s="1005">
        <f>SUM(BC12:BC14)</f>
        <v>217.26003160029666</v>
      </c>
      <c r="BE11" s="29"/>
      <c r="BF11" s="17"/>
      <c r="BG11" s="1005">
        <f>AK41</f>
        <v>179.26119342456718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9.1342308793156786</v>
      </c>
      <c r="P12" s="454">
        <f t="shared" si="1"/>
        <v>8.9172478886503197E-3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230.04314722686644</v>
      </c>
      <c r="BA12" s="17"/>
      <c r="BB12" s="29"/>
      <c r="BC12" s="1005">
        <f>O38</f>
        <v>202.42320826005246</v>
      </c>
      <c r="BD12" s="17"/>
      <c r="BE12" s="29"/>
      <c r="BF12" s="1005">
        <f>AK42</f>
        <v>168.53840483095684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20.658308827568089</v>
      </c>
      <c r="P13" s="454">
        <f t="shared" si="1"/>
        <v>2.0167572202808046E-2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11.121491266121501</v>
      </c>
      <c r="BA13" s="17"/>
      <c r="BB13" s="29"/>
      <c r="BC13" s="1005">
        <f>O41</f>
        <v>14.8368233402442</v>
      </c>
      <c r="BD13" s="17"/>
      <c r="BE13" s="29"/>
      <c r="BF13" s="1005">
        <f>AK45</f>
        <v>10.722788593610357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175.1986344592521</v>
      </c>
      <c r="P14" s="453">
        <f t="shared" si="1"/>
        <v>0.17103680363104956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219.0983080617159</v>
      </c>
      <c r="P15" s="453">
        <f t="shared" si="1"/>
        <v>0.21389364367770014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12.254700397315521</v>
      </c>
      <c r="BA15" s="1005">
        <f>AZ15</f>
        <v>12.254700397315521</v>
      </c>
      <c r="BB15" s="29"/>
      <c r="BC15" s="1005">
        <f>O43</f>
        <v>12.78031865304404</v>
      </c>
      <c r="BD15" s="1005">
        <f>BC15</f>
        <v>12.78031865304404</v>
      </c>
      <c r="BE15" s="29"/>
      <c r="BF15" s="1005">
        <f>AK47</f>
        <v>17.143229231330881</v>
      </c>
      <c r="BG15" s="1005">
        <f>AK47</f>
        <v>17.143229231330881</v>
      </c>
      <c r="BH15" s="29"/>
    </row>
    <row r="16" spans="1:62" ht="17.100000000000001" customHeight="1" thickBot="1">
      <c r="B16" s="323"/>
      <c r="C16" s="324"/>
      <c r="D16" s="326"/>
      <c r="E16" s="326"/>
      <c r="F16" s="326"/>
      <c r="G16" s="325"/>
      <c r="H16" s="325"/>
      <c r="I16" s="326"/>
      <c r="J16" s="327"/>
      <c r="K16" s="335"/>
      <c r="L16" s="246" t="s">
        <v>128</v>
      </c>
      <c r="M16" s="344"/>
      <c r="N16" s="345"/>
      <c r="O16" s="906">
        <f>SUM(O18:O21)</f>
        <v>241.16463849298793</v>
      </c>
      <c r="P16" s="453">
        <f t="shared" si="1"/>
        <v>0.23543579003335066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230.04314722686644</v>
      </c>
      <c r="P17" s="454">
        <f t="shared" si="1"/>
        <v>0.22457848898394969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158.49029417104751</v>
      </c>
      <c r="P18" s="454">
        <f t="shared" si="1"/>
        <v>0.1547253687520348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71.552853055818929</v>
      </c>
      <c r="P19" s="454">
        <f t="shared" si="1"/>
        <v>6.9853120231914909E-2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11.121491266121501</v>
      </c>
      <c r="P20" s="454">
        <f t="shared" si="1"/>
        <v>1.0857301049400976E-2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12.254700397315521</v>
      </c>
      <c r="P22" s="612">
        <f t="shared" si="1"/>
        <v>1.1963590880044735E-2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319.6107344801037</v>
      </c>
      <c r="AZ22" s="1005">
        <f t="shared" si="3"/>
        <v>334.31160355536116</v>
      </c>
      <c r="BA22" s="1005">
        <f t="shared" si="3"/>
        <v>360.23009696161557</v>
      </c>
      <c r="BB22" s="1005">
        <f t="shared" si="3"/>
        <v>363.36770101851852</v>
      </c>
      <c r="BC22" s="1005">
        <f t="shared" si="3"/>
        <v>396.32985583644233</v>
      </c>
      <c r="BD22" s="1005">
        <f t="shared" si="3"/>
        <v>360.77313662485369</v>
      </c>
      <c r="BE22" s="1005">
        <f t="shared" si="3"/>
        <v>293.93083313285752</v>
      </c>
      <c r="BF22" s="1005">
        <f t="shared" si="3"/>
        <v>249.95586009672974</v>
      </c>
      <c r="BG22" s="1005">
        <f t="shared" si="3"/>
        <v>345.53679690063592</v>
      </c>
      <c r="BH22" s="1005">
        <f t="shared" si="3"/>
        <v>318.73917328183774</v>
      </c>
      <c r="BI22" s="1005">
        <f t="shared" si="3"/>
        <v>297.7776340291158</v>
      </c>
      <c r="BJ22" s="1005">
        <f t="shared" si="3"/>
        <v>354.42870919443436</v>
      </c>
      <c r="BK22" s="1005">
        <f t="shared" si="3"/>
        <v>297.6762745413775</v>
      </c>
      <c r="BL22" s="1005">
        <f t="shared" si="3"/>
        <v>272.16202127493199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155.03426539104251</v>
      </c>
      <c r="AZ23" s="1005">
        <f t="shared" ref="AZ23:BL23" si="4">Y39</f>
        <v>170.31047184709351</v>
      </c>
      <c r="BA23" s="1005">
        <f t="shared" si="4"/>
        <v>224.79285388441019</v>
      </c>
      <c r="BB23" s="1005">
        <f t="shared" si="4"/>
        <v>248.79799009392789</v>
      </c>
      <c r="BC23" s="1005">
        <f t="shared" si="4"/>
        <v>237.10690019988789</v>
      </c>
      <c r="BD23" s="1005">
        <f t="shared" si="4"/>
        <v>242.88650534626569</v>
      </c>
      <c r="BE23" s="1005">
        <f t="shared" si="4"/>
        <v>221.18020296294679</v>
      </c>
      <c r="BF23" s="1005">
        <f t="shared" si="4"/>
        <v>216.15916232541116</v>
      </c>
      <c r="BG23" s="1005">
        <f t="shared" si="4"/>
        <v>188.86981353468892</v>
      </c>
      <c r="BH23" s="1005">
        <f t="shared" si="4"/>
        <v>168.17416608630796</v>
      </c>
      <c r="BI23" s="1005">
        <f t="shared" si="4"/>
        <v>155.56953962576398</v>
      </c>
      <c r="BJ23" s="1005">
        <f t="shared" si="4"/>
        <v>156.18252866289455</v>
      </c>
      <c r="BK23" s="1005">
        <f t="shared" si="4"/>
        <v>146.76860046821881</v>
      </c>
      <c r="BL23" s="1005">
        <f t="shared" si="4"/>
        <v>169.14179563592518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205.74825953396771</v>
      </c>
      <c r="AZ24" s="1005">
        <f t="shared" ref="AZ24:BL24" si="5">Y40</f>
        <v>211.07256557618891</v>
      </c>
      <c r="BA24" s="1005">
        <f t="shared" si="5"/>
        <v>251.21580961610181</v>
      </c>
      <c r="BB24" s="1005">
        <f t="shared" si="5"/>
        <v>295.23797987021942</v>
      </c>
      <c r="BC24" s="1005">
        <f t="shared" si="5"/>
        <v>287.56931067966138</v>
      </c>
      <c r="BD24" s="1005">
        <f t="shared" si="5"/>
        <v>274.02955908765762</v>
      </c>
      <c r="BE24" s="1005">
        <f t="shared" si="5"/>
        <v>260.20913866337628</v>
      </c>
      <c r="BF24" s="1005">
        <f t="shared" si="5"/>
        <v>257.7219536529941</v>
      </c>
      <c r="BG24" s="1005">
        <f t="shared" si="5"/>
        <v>235.09430066567521</v>
      </c>
      <c r="BH24" s="1005">
        <f t="shared" si="5"/>
        <v>184.94514426559761</v>
      </c>
      <c r="BI24" s="1005">
        <f t="shared" si="5"/>
        <v>182.0100596484188</v>
      </c>
      <c r="BJ24" s="1005">
        <f t="shared" si="5"/>
        <v>208.19609696279591</v>
      </c>
      <c r="BK24" s="1005">
        <f t="shared" si="5"/>
        <v>184.71211951841249</v>
      </c>
      <c r="BL24" s="1005">
        <f t="shared" si="5"/>
        <v>201.06597610244461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225.15730529072906</v>
      </c>
      <c r="AZ25" s="1005">
        <f t="shared" ref="AZ25:BL25" si="6">Y41</f>
        <v>225.53012027195388</v>
      </c>
      <c r="BA25" s="1005">
        <f t="shared" si="6"/>
        <v>222.36329455506839</v>
      </c>
      <c r="BB25" s="1005">
        <f t="shared" si="6"/>
        <v>223.02343387891642</v>
      </c>
      <c r="BC25" s="1005">
        <f t="shared" si="6"/>
        <v>217.26003160029666</v>
      </c>
      <c r="BD25" s="1005">
        <f t="shared" si="6"/>
        <v>209.69269439334306</v>
      </c>
      <c r="BE25" s="1005">
        <f t="shared" si="6"/>
        <v>208.21149272765652</v>
      </c>
      <c r="BF25" s="1005">
        <f t="shared" si="6"/>
        <v>205.20370293312897</v>
      </c>
      <c r="BG25" s="1005">
        <f t="shared" si="6"/>
        <v>203.27866997250342</v>
      </c>
      <c r="BH25" s="1005">
        <f t="shared" si="6"/>
        <v>198.33303773731271</v>
      </c>
      <c r="BI25" s="1005">
        <f t="shared" si="6"/>
        <v>194.26375616900842</v>
      </c>
      <c r="BJ25" s="1005">
        <f t="shared" si="6"/>
        <v>175.82011816539466</v>
      </c>
      <c r="BK25" s="1005">
        <f t="shared" si="6"/>
        <v>173.90589440606243</v>
      </c>
      <c r="BL25" s="1005">
        <f t="shared" si="6"/>
        <v>179.26119342456718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13.65178921525003</v>
      </c>
      <c r="AZ26" s="1005">
        <f t="shared" si="7"/>
        <v>13.84194544191217</v>
      </c>
      <c r="BA26" s="1005">
        <f t="shared" si="7"/>
        <v>12.57665280165811</v>
      </c>
      <c r="BB26" s="1005">
        <f t="shared" si="7"/>
        <v>12.0622844605704</v>
      </c>
      <c r="BC26" s="1005">
        <f t="shared" si="7"/>
        <v>12.78031865304404</v>
      </c>
      <c r="BD26" s="1005">
        <f t="shared" si="7"/>
        <v>13.07677542778521</v>
      </c>
      <c r="BE26" s="1005">
        <f t="shared" si="7"/>
        <v>13.79643910745221</v>
      </c>
      <c r="BF26" s="1005">
        <f t="shared" si="7"/>
        <v>21.296450455577808</v>
      </c>
      <c r="BG26" s="1005">
        <f t="shared" si="7"/>
        <v>21.875981868379466</v>
      </c>
      <c r="BH26" s="1005">
        <f t="shared" si="7"/>
        <v>21.061533549917165</v>
      </c>
      <c r="BI26" s="1005">
        <f t="shared" si="7"/>
        <v>22.417246243651029</v>
      </c>
      <c r="BJ26" s="1005">
        <f t="shared" si="7"/>
        <v>20.09223568957518</v>
      </c>
      <c r="BK26" s="1005">
        <f t="shared" si="7"/>
        <v>16.09932254784756</v>
      </c>
      <c r="BL26" s="1005">
        <f t="shared" si="7"/>
        <v>17.143229231330881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919.20235391109293</v>
      </c>
      <c r="AZ27" s="1005">
        <f t="shared" si="8"/>
        <v>955.06670669250968</v>
      </c>
      <c r="BA27" s="1005">
        <f t="shared" si="8"/>
        <v>1071.1787078188543</v>
      </c>
      <c r="BB27" s="1005">
        <f t="shared" si="8"/>
        <v>1142.4893893221529</v>
      </c>
      <c r="BC27" s="1005">
        <f t="shared" si="8"/>
        <v>1151.0464169693323</v>
      </c>
      <c r="BD27" s="1005">
        <f t="shared" si="8"/>
        <v>1100.4586708799052</v>
      </c>
      <c r="BE27" s="1005">
        <f t="shared" si="8"/>
        <v>997.32810659428935</v>
      </c>
      <c r="BF27" s="1005">
        <f t="shared" si="8"/>
        <v>950.33712946384173</v>
      </c>
      <c r="BG27" s="1005">
        <f t="shared" si="8"/>
        <v>994.65556294188286</v>
      </c>
      <c r="BH27" s="1005">
        <f t="shared" si="8"/>
        <v>891.25305492097311</v>
      </c>
      <c r="BI27" s="1005">
        <f t="shared" si="8"/>
        <v>852.03823571595797</v>
      </c>
      <c r="BJ27" s="1005">
        <f t="shared" si="8"/>
        <v>914.71968867509463</v>
      </c>
      <c r="BK27" s="1005">
        <f t="shared" si="8"/>
        <v>819.1622114819188</v>
      </c>
      <c r="BL27" s="1005">
        <f t="shared" si="8"/>
        <v>838.77421566919986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1151.0464169693323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396.32985583644233</v>
      </c>
      <c r="P31" s="453">
        <f t="shared" ref="P31:P43" si="9">O31/$O$30</f>
        <v>0.34432134968107186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379.59673194746279</v>
      </c>
      <c r="P32" s="454">
        <f t="shared" si="9"/>
        <v>0.32978403507560416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6.4711600833234248</v>
      </c>
      <c r="P33" s="454">
        <f t="shared" si="9"/>
        <v>5.6219801286222486E-3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10.261963805656141</v>
      </c>
      <c r="P34" s="454">
        <f t="shared" si="9"/>
        <v>8.915334476845475E-3</v>
      </c>
      <c r="Q34" s="328"/>
      <c r="R34" s="13"/>
      <c r="S34" s="323"/>
      <c r="T34" s="563" t="s">
        <v>112</v>
      </c>
      <c r="U34" s="332"/>
      <c r="V34" s="332"/>
      <c r="W34" s="332"/>
      <c r="X34" s="893">
        <f>X35+X39+X40+X41+X47</f>
        <v>919.20235391109293</v>
      </c>
      <c r="Y34" s="894">
        <f t="shared" ref="Y34:AK34" si="10">Y35+Y39+Y40+Y41+Y47</f>
        <v>955.06670669250968</v>
      </c>
      <c r="Z34" s="894">
        <f t="shared" si="10"/>
        <v>1071.1787078188543</v>
      </c>
      <c r="AA34" s="894">
        <f t="shared" si="10"/>
        <v>1142.4893893221529</v>
      </c>
      <c r="AB34" s="894">
        <f t="shared" si="10"/>
        <v>1151.0464169693323</v>
      </c>
      <c r="AC34" s="894">
        <f t="shared" si="10"/>
        <v>1100.4586708799052</v>
      </c>
      <c r="AD34" s="894">
        <f t="shared" si="10"/>
        <v>997.32810659428935</v>
      </c>
      <c r="AE34" s="894">
        <f t="shared" si="10"/>
        <v>950.33712946384173</v>
      </c>
      <c r="AF34" s="894">
        <f t="shared" si="10"/>
        <v>994.65556294188286</v>
      </c>
      <c r="AG34" s="894">
        <f t="shared" si="10"/>
        <v>891.25305492097311</v>
      </c>
      <c r="AH34" s="894">
        <f t="shared" si="10"/>
        <v>852.03823571595797</v>
      </c>
      <c r="AI34" s="894">
        <f t="shared" si="10"/>
        <v>914.71968867509463</v>
      </c>
      <c r="AJ34" s="894">
        <f t="shared" si="10"/>
        <v>819.1622114819188</v>
      </c>
      <c r="AK34" s="895">
        <f t="shared" si="10"/>
        <v>838.77421566919986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237.10690019988789</v>
      </c>
      <c r="P35" s="453">
        <f t="shared" si="9"/>
        <v>0.20599247493787665</v>
      </c>
      <c r="Q35" s="328"/>
      <c r="R35" s="13"/>
      <c r="S35" s="323"/>
      <c r="T35" s="334"/>
      <c r="U35" s="246" t="s">
        <v>114</v>
      </c>
      <c r="V35" s="344"/>
      <c r="W35" s="344"/>
      <c r="X35" s="896">
        <f>SUM(X36:X38)</f>
        <v>319.6107344801037</v>
      </c>
      <c r="Y35" s="897">
        <f t="shared" ref="Y35:AK35" si="11">SUM(Y36:Y38)</f>
        <v>334.31160355536116</v>
      </c>
      <c r="Z35" s="897">
        <f t="shared" si="11"/>
        <v>360.23009696161557</v>
      </c>
      <c r="AA35" s="897">
        <f t="shared" si="11"/>
        <v>363.36770101851852</v>
      </c>
      <c r="AB35" s="897">
        <f t="shared" si="11"/>
        <v>396.32985583644233</v>
      </c>
      <c r="AC35" s="897">
        <f t="shared" si="11"/>
        <v>360.77313662485369</v>
      </c>
      <c r="AD35" s="897">
        <f t="shared" si="11"/>
        <v>293.93083313285752</v>
      </c>
      <c r="AE35" s="897">
        <f t="shared" si="11"/>
        <v>249.95586009672974</v>
      </c>
      <c r="AF35" s="897">
        <f t="shared" si="11"/>
        <v>345.53679690063592</v>
      </c>
      <c r="AG35" s="897">
        <f t="shared" si="11"/>
        <v>318.73917328183774</v>
      </c>
      <c r="AH35" s="897">
        <f t="shared" si="11"/>
        <v>297.7776340291158</v>
      </c>
      <c r="AI35" s="897">
        <f t="shared" si="11"/>
        <v>354.42870919443436</v>
      </c>
      <c r="AJ35" s="897">
        <f t="shared" si="11"/>
        <v>297.6762745413775</v>
      </c>
      <c r="AK35" s="898">
        <f t="shared" si="11"/>
        <v>272.16202127493199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287.56931067966138</v>
      </c>
      <c r="P36" s="453">
        <f t="shared" si="9"/>
        <v>0.24983294021871161</v>
      </c>
      <c r="Q36" s="328"/>
      <c r="R36" s="13"/>
      <c r="S36" s="356" t="s">
        <v>184</v>
      </c>
      <c r="T36" s="335"/>
      <c r="U36" s="346"/>
      <c r="V36" s="336" t="s">
        <v>184</v>
      </c>
      <c r="W36" s="357"/>
      <c r="X36" s="899">
        <f>VLOOKUP(年度マスタ!$K$4&amp;"_"&amp;X$33,データシート1!$A:$BT,MATCH("aa_"&amp;$S36,データシート1!$A$1:$BT$1,0),0)</f>
        <v>303.50818935153251</v>
      </c>
      <c r="Y36" s="900">
        <f>VLOOKUP(年度マスタ!$K$4&amp;"_"&amp;Y$33,データシート1!$A:$BT,MATCH("aa_"&amp;$S36,データシート1!$A$1:$BT$1,0),0)</f>
        <v>318.70153399863591</v>
      </c>
      <c r="Z36" s="900">
        <f>VLOOKUP(年度マスタ!$K$4&amp;"_"&amp;Z$33,データシート1!$A:$BT,MATCH("aa_"&amp;$S36,データシート1!$A$1:$BT$1,0),0)</f>
        <v>342.15276492325432</v>
      </c>
      <c r="AA36" s="900">
        <f>VLOOKUP(年度マスタ!$K$4&amp;"_"&amp;AA$33,データシート1!$A:$BT,MATCH("aa_"&amp;$S36,データシート1!$A$1:$BT$1,0),0)</f>
        <v>345.77829532841042</v>
      </c>
      <c r="AB36" s="900">
        <f>VLOOKUP(年度マスタ!$K$4&amp;"_"&amp;AB$33,データシート1!$A:$BT,MATCH("aa_"&amp;$S36,データシート1!$A$1:$BT$1,0),0)</f>
        <v>379.59673194746279</v>
      </c>
      <c r="AC36" s="900">
        <f>VLOOKUP(年度マスタ!$K$4&amp;"_"&amp;AC$33,データシート1!$A:$BT,MATCH("aa_"&amp;$S36,データシート1!$A$1:$BT$1,0),0)</f>
        <v>345.63633061970978</v>
      </c>
      <c r="AD36" s="900">
        <f>VLOOKUP(年度マスタ!$K$4&amp;"_"&amp;AD$33,データシート1!$A:$BT,MATCH("aa_"&amp;$S36,データシート1!$A$1:$BT$1,0),0)</f>
        <v>277.84270978057958</v>
      </c>
      <c r="AE36" s="900">
        <f>VLOOKUP(年度マスタ!$K$4&amp;"_"&amp;AE$33,データシート1!$A:$BT,MATCH("aa_"&amp;$S36,データシート1!$A$1:$BT$1,0),0)</f>
        <v>232.39959211252432</v>
      </c>
      <c r="AF36" s="900">
        <f>VLOOKUP(年度マスタ!$K$4&amp;"_"&amp;AF$33,データシート1!$A:$BT,MATCH("aa_"&amp;$S36,データシート1!$A$1:$BT$1,0),0)</f>
        <v>329.2068884220788</v>
      </c>
      <c r="AG36" s="900">
        <f>VLOOKUP(年度マスタ!$K$4&amp;"_"&amp;AG$33,データシート1!$A:$BT,MATCH("aa_"&amp;$S36,データシート1!$A$1:$BT$1,0),0)</f>
        <v>304.3606604086558</v>
      </c>
      <c r="AH36" s="900">
        <f>VLOOKUP(年度マスタ!$K$4&amp;"_"&amp;AH$33,データシート1!$A:$BT,MATCH("aa_"&amp;$S36,データシート1!$A$1:$BT$1,0),0)</f>
        <v>283.54228610003395</v>
      </c>
      <c r="AI36" s="900">
        <f>VLOOKUP(年度マスタ!$K$4&amp;"_"&amp;AI$33,データシート1!$A:$BT,MATCH("aa_"&amp;$S36,データシート1!$A$1:$BT$1,0),0)</f>
        <v>341.62557262066269</v>
      </c>
      <c r="AJ36" s="900">
        <f>VLOOKUP(年度マスタ!$K$4&amp;"_"&amp;AJ$33,データシート1!$A:$BT,MATCH("aa_"&amp;$S36,データシート1!$A$1:$BT$1,0),0)</f>
        <v>284.14062379593281</v>
      </c>
      <c r="AK36" s="901">
        <f>VLOOKUP(年度マスタ!$K$4&amp;"_"&amp;AK$33,データシート1!$A:$BT,MATCH("aa_"&amp;$S36,データシート1!$A$1:$BT$1,0),0)</f>
        <v>260.93684902377009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217.26003160029666</v>
      </c>
      <c r="P37" s="453">
        <f t="shared" si="9"/>
        <v>0.18875001772068867</v>
      </c>
      <c r="Q37" s="328"/>
      <c r="R37" s="13"/>
      <c r="S37" s="356" t="s">
        <v>187</v>
      </c>
      <c r="T37" s="335"/>
      <c r="U37" s="346"/>
      <c r="V37" s="336" t="s">
        <v>194</v>
      </c>
      <c r="W37" s="357"/>
      <c r="X37" s="899">
        <f>VLOOKUP(年度マスタ!$K$4&amp;"_"&amp;X$33,データシート1!$A:$BT,MATCH("aa_"&amp;$S37,データシート1!$A$1:$BT$1,0),0)</f>
        <v>4.8969092069599656</v>
      </c>
      <c r="Y37" s="900">
        <f>VLOOKUP(年度マスタ!$K$4&amp;"_"&amp;Y$33,データシート1!$A:$BT,MATCH("aa_"&amp;$S37,データシート1!$A$1:$BT$1,0),0)</f>
        <v>5.2988169061802504</v>
      </c>
      <c r="Z37" s="900">
        <f>VLOOKUP(年度マスタ!$K$4&amp;"_"&amp;Z$33,データシート1!$A:$BT,MATCH("aa_"&amp;$S37,データシート1!$A$1:$BT$1,0),0)</f>
        <v>7.4383320736412788</v>
      </c>
      <c r="AA37" s="900">
        <f>VLOOKUP(年度マスタ!$K$4&amp;"_"&amp;AA$33,データシート1!$A:$BT,MATCH("aa_"&amp;$S37,データシート1!$A$1:$BT$1,0),0)</f>
        <v>7.1560311578014097</v>
      </c>
      <c r="AB37" s="900">
        <f>VLOOKUP(年度マスタ!$K$4&amp;"_"&amp;AB$33,データシート1!$A:$BT,MATCH("aa_"&amp;$S37,データシート1!$A$1:$BT$1,0),0)</f>
        <v>6.4711600833234248</v>
      </c>
      <c r="AC37" s="900">
        <f>VLOOKUP(年度マスタ!$K$4&amp;"_"&amp;AC$33,データシート1!$A:$BT,MATCH("aa_"&amp;$S37,データシート1!$A$1:$BT$1,0),0)</f>
        <v>6.8024073474133102</v>
      </c>
      <c r="AD37" s="900">
        <f>VLOOKUP(年度マスタ!$K$4&amp;"_"&amp;AD$33,データシート1!$A:$BT,MATCH("aa_"&amp;$S37,データシート1!$A$1:$BT$1,0),0)</f>
        <v>6.4660216180921024</v>
      </c>
      <c r="AE37" s="900">
        <f>VLOOKUP(年度マスタ!$K$4&amp;"_"&amp;AE$33,データシート1!$A:$BT,MATCH("aa_"&amp;$S37,データシート1!$A$1:$BT$1,0),0)</f>
        <v>5.9535248792474604</v>
      </c>
      <c r="AF37" s="900">
        <f>VLOOKUP(年度マスタ!$K$4&amp;"_"&amp;AF$33,データシート1!$A:$BT,MATCH("aa_"&amp;$S37,データシート1!$A$1:$BT$1,0),0)</f>
        <v>6.0698935326167884</v>
      </c>
      <c r="AG37" s="900">
        <f>VLOOKUP(年度マスタ!$K$4&amp;"_"&amp;AG$33,データシート1!$A:$BT,MATCH("aa_"&amp;$S37,データシート1!$A$1:$BT$1,0),0)</f>
        <v>5.1594359690317759</v>
      </c>
      <c r="AH37" s="900">
        <f>VLOOKUP(年度マスタ!$K$4&amp;"_"&amp;AH$33,データシート1!$A:$BT,MATCH("aa_"&amp;$S37,データシート1!$A$1:$BT$1,0),0)</f>
        <v>4.9343730013434497</v>
      </c>
      <c r="AI37" s="900">
        <f>VLOOKUP(年度マスタ!$K$4&amp;"_"&amp;AI$33,データシート1!$A:$BT,MATCH("aa_"&amp;$S37,データシート1!$A$1:$BT$1,0),0)</f>
        <v>5.1221096862190043</v>
      </c>
      <c r="AJ37" s="900">
        <f>VLOOKUP(年度マスタ!$K$4&amp;"_"&amp;AJ$33,データシート1!$A:$BT,MATCH("aa_"&amp;$S37,データシート1!$A$1:$BT$1,0),0)</f>
        <v>5.7720549778912176</v>
      </c>
      <c r="AK37" s="901">
        <f>VLOOKUP(年度マスタ!$K$4&amp;"_"&amp;AK$33,データシート1!$A:$BT,MATCH("aa_"&amp;$S37,データシート1!$A$1:$BT$1,0),0)</f>
        <v>5.41763393205893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202.42320826005246</v>
      </c>
      <c r="P38" s="454">
        <f t="shared" si="9"/>
        <v>0.17586016104635135</v>
      </c>
      <c r="Q38" s="328"/>
      <c r="R38" s="13"/>
      <c r="S38" s="356" t="s">
        <v>188</v>
      </c>
      <c r="T38" s="335"/>
      <c r="U38" s="348"/>
      <c r="V38" s="358" t="s">
        <v>197</v>
      </c>
      <c r="W38" s="358"/>
      <c r="X38" s="899">
        <f>VLOOKUP(年度マスタ!$K$4&amp;"_"&amp;X$33,データシート1!$A:$BT,MATCH("aa_"&amp;$S38,データシート1!$A$1:$BT$1,0),0)</f>
        <v>11.20563592161124</v>
      </c>
      <c r="Y38" s="900">
        <f>VLOOKUP(年度マスタ!$K$4&amp;"_"&amp;Y$33,データシート1!$A:$BT,MATCH("aa_"&amp;$S38,データシート1!$A$1:$BT$1,0),0)</f>
        <v>10.311252650544979</v>
      </c>
      <c r="Z38" s="900">
        <f>VLOOKUP(年度マスタ!$K$4&amp;"_"&amp;Z$33,データシート1!$A:$BT,MATCH("aa_"&amp;$S38,データシート1!$A$1:$BT$1,0),0)</f>
        <v>10.638999964719959</v>
      </c>
      <c r="AA38" s="900">
        <f>VLOOKUP(年度マスタ!$K$4&amp;"_"&amp;AA$33,データシート1!$A:$BT,MATCH("aa_"&amp;$S38,データシート1!$A$1:$BT$1,0),0)</f>
        <v>10.43337453230671</v>
      </c>
      <c r="AB38" s="900">
        <f>VLOOKUP(年度マスタ!$K$4&amp;"_"&amp;AB$33,データシート1!$A:$BT,MATCH("aa_"&amp;$S38,データシート1!$A$1:$BT$1,0),0)</f>
        <v>10.261963805656141</v>
      </c>
      <c r="AC38" s="900">
        <f>VLOOKUP(年度マスタ!$K$4&amp;"_"&amp;AC$33,データシート1!$A:$BT,MATCH("aa_"&amp;$S38,データシート1!$A$1:$BT$1,0),0)</f>
        <v>8.3343986577305955</v>
      </c>
      <c r="AD38" s="900">
        <f>VLOOKUP(年度マスタ!$K$4&amp;"_"&amp;AD$33,データシート1!$A:$BT,MATCH("aa_"&amp;$S38,データシート1!$A$1:$BT$1,0),0)</f>
        <v>9.6221017341858062</v>
      </c>
      <c r="AE38" s="900">
        <f>VLOOKUP(年度マスタ!$K$4&amp;"_"&amp;AE$33,データシート1!$A:$BT,MATCH("aa_"&amp;$S38,データシート1!$A$1:$BT$1,0),0)</f>
        <v>11.602743104957968</v>
      </c>
      <c r="AF38" s="900">
        <f>VLOOKUP(年度マスタ!$K$4&amp;"_"&amp;AF$33,データシート1!$A:$BT,MATCH("aa_"&amp;$S38,データシート1!$A$1:$BT$1,0),0)</f>
        <v>10.260014945940311</v>
      </c>
      <c r="AG38" s="900">
        <f>VLOOKUP(年度マスタ!$K$4&amp;"_"&amp;AG$33,データシート1!$A:$BT,MATCH("aa_"&amp;$S38,データシート1!$A$1:$BT$1,0),0)</f>
        <v>9.2190769041501301</v>
      </c>
      <c r="AH38" s="900">
        <f>VLOOKUP(年度マスタ!$K$4&amp;"_"&amp;AH$33,データシート1!$A:$BT,MATCH("aa_"&amp;$S38,データシート1!$A$1:$BT$1,0),0)</f>
        <v>9.3009749277384497</v>
      </c>
      <c r="AI38" s="900">
        <f>VLOOKUP(年度マスタ!$K$4&amp;"_"&amp;AI$33,データシート1!$A:$BT,MATCH("aa_"&amp;$S38,データシート1!$A$1:$BT$1,0),0)</f>
        <v>7.6810268875526466</v>
      </c>
      <c r="AJ38" s="900">
        <f>VLOOKUP(年度マスタ!$K$4&amp;"_"&amp;AJ$33,データシート1!$A:$BT,MATCH("aa_"&amp;$S38,データシート1!$A$1:$BT$1,0),0)</f>
        <v>7.7635957675534728</v>
      </c>
      <c r="AK38" s="901">
        <f>VLOOKUP(年度マスタ!$K$4&amp;"_"&amp;AK$33,データシート1!$A:$BT,MATCH("aa_"&amp;$S38,データシート1!$A$1:$BT$1,0),0)</f>
        <v>5.8075383191029539</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140.87033403920077</v>
      </c>
      <c r="P39" s="454">
        <f t="shared" si="9"/>
        <v>0.12238458150984716</v>
      </c>
      <c r="Q39" s="328"/>
      <c r="R39" s="13"/>
      <c r="S39" s="356" t="s">
        <v>189</v>
      </c>
      <c r="T39" s="335"/>
      <c r="U39" s="343" t="s">
        <v>199</v>
      </c>
      <c r="V39" s="344"/>
      <c r="W39" s="344"/>
      <c r="X39" s="896">
        <f>VLOOKUP(年度マスタ!$K$4&amp;"_"&amp;X$33,データシート1!$A:$BT,MATCH("aa_"&amp;$S39,データシート1!$A$1:$BT$1,0),0)</f>
        <v>155.03426539104251</v>
      </c>
      <c r="Y39" s="897">
        <f>VLOOKUP(年度マスタ!$K$4&amp;"_"&amp;Y$33,データシート1!$A:$BT,MATCH("aa_"&amp;$S39,データシート1!$A$1:$BT$1,0),0)</f>
        <v>170.31047184709351</v>
      </c>
      <c r="Z39" s="897">
        <f>VLOOKUP(年度マスタ!$K$4&amp;"_"&amp;Z$33,データシート1!$A:$BT,MATCH("aa_"&amp;$S39,データシート1!$A$1:$BT$1,0),0)</f>
        <v>224.79285388441019</v>
      </c>
      <c r="AA39" s="897">
        <f>VLOOKUP(年度マスタ!$K$4&amp;"_"&amp;AA$33,データシート1!$A:$BT,MATCH("aa_"&amp;$S39,データシート1!$A$1:$BT$1,0),0)</f>
        <v>248.79799009392789</v>
      </c>
      <c r="AB39" s="897">
        <f>VLOOKUP(年度マスタ!$K$4&amp;"_"&amp;AB$33,データシート1!$A:$BT,MATCH("aa_"&amp;$S39,データシート1!$A$1:$BT$1,0),0)</f>
        <v>237.10690019988789</v>
      </c>
      <c r="AC39" s="897">
        <f>VLOOKUP(年度マスタ!$K$4&amp;"_"&amp;AC$33,データシート1!$A:$BT,MATCH("aa_"&amp;$S39,データシート1!$A$1:$BT$1,0),0)</f>
        <v>242.88650534626569</v>
      </c>
      <c r="AD39" s="897">
        <f>VLOOKUP(年度マスタ!$K$4&amp;"_"&amp;AD$33,データシート1!$A:$BT,MATCH("aa_"&amp;$S39,データシート1!$A$1:$BT$1,0),0)</f>
        <v>221.18020296294679</v>
      </c>
      <c r="AE39" s="897">
        <f>VLOOKUP(年度マスタ!$K$4&amp;"_"&amp;AE$33,データシート1!$A:$BT,MATCH("aa_"&amp;$S39,データシート1!$A$1:$BT$1,0),0)</f>
        <v>216.15916232541116</v>
      </c>
      <c r="AF39" s="897">
        <f>VLOOKUP(年度マスタ!$K$4&amp;"_"&amp;AF$33,データシート1!$A:$BT,MATCH("aa_"&amp;$S39,データシート1!$A$1:$BT$1,0),0)</f>
        <v>188.86981353468892</v>
      </c>
      <c r="AG39" s="897">
        <f>VLOOKUP(年度マスタ!$K$4&amp;"_"&amp;AG$33,データシート1!$A:$BT,MATCH("aa_"&amp;$S39,データシート1!$A$1:$BT$1,0),0)</f>
        <v>168.17416608630796</v>
      </c>
      <c r="AH39" s="897">
        <f>VLOOKUP(年度マスタ!$K$4&amp;"_"&amp;AH$33,データシート1!$A:$BT,MATCH("aa_"&amp;$S39,データシート1!$A$1:$BT$1,0),0)</f>
        <v>155.56953962576398</v>
      </c>
      <c r="AI39" s="897">
        <f>VLOOKUP(年度マスタ!$K$4&amp;"_"&amp;AI$33,データシート1!$A:$BT,MATCH("aa_"&amp;$S39,データシート1!$A$1:$BT$1,0),0)</f>
        <v>156.18252866289455</v>
      </c>
      <c r="AJ39" s="897">
        <f>VLOOKUP(年度マスタ!$K$4&amp;"_"&amp;AJ$33,データシート1!$A:$BT,MATCH("aa_"&amp;$S39,データシート1!$A$1:$BT$1,0),0)</f>
        <v>146.76860046821881</v>
      </c>
      <c r="AK39" s="898">
        <f>VLOOKUP(年度マスタ!$K$4&amp;"_"&amp;AK$33,データシート1!$A:$BT,MATCH("aa_"&amp;$S39,データシート1!$A$1:$BT$1,0),0)</f>
        <v>169.14179563592518</v>
      </c>
      <c r="AL39" s="330"/>
      <c r="AW39" s="17" t="str">
        <f>年度マスタ!K4</f>
        <v>26204</v>
      </c>
      <c r="AX39" s="17" t="s">
        <v>200</v>
      </c>
      <c r="AY39" s="17">
        <f>VLOOKUP($AW39&amp;"_"&amp;$AY$34,データシート1!$A:$BT,MATCH($AY$31&amp;"_"&amp;AY$36,データシート1!$A$1:$BT$1,0),0)</f>
        <v>260.93684902377009</v>
      </c>
      <c r="AZ39" s="17">
        <f>VLOOKUP($AW39&amp;"_"&amp;$AY$34,データシート1!$A:$BT,MATCH($AY$31&amp;"_"&amp;AZ$36,データシート1!$A$1:$BT$1,0),0)</f>
        <v>5.41763393205893</v>
      </c>
      <c r="BA39" s="17">
        <f>VLOOKUP($AW39&amp;"_"&amp;$AY$34,データシート1!$A:$BT,MATCH($AY$31&amp;"_"&amp;BA$36,データシート1!$A$1:$BT$1,0),0)</f>
        <v>5.8075383191029539</v>
      </c>
      <c r="BB39" s="17">
        <f>VLOOKUP($AW39&amp;"_"&amp;$AY$34,データシート1!$A:$BT,MATCH($AY$31&amp;"_"&amp;BB$36,データシート1!$A$1:$BT$1,0),0)</f>
        <v>169.14179563592518</v>
      </c>
      <c r="BC39" s="17">
        <f>VLOOKUP($AW39&amp;"_"&amp;$AY$34,データシート1!$A:$BT,MATCH($AY$31&amp;"_"&amp;BC$36,データシート1!$A$1:$BT$1,0),0)</f>
        <v>201.06597610244461</v>
      </c>
      <c r="BD39" s="17">
        <f>VLOOKUP($AW39&amp;"_"&amp;$AY$34,データシート1!$A:$BT,MATCH($AY$31&amp;"_"&amp;BD$36,データシート1!$A$1:$BT$1,0),0)</f>
        <v>110.63681912816637</v>
      </c>
      <c r="BE39" s="17">
        <f>VLOOKUP($AW39&amp;"_"&amp;$AY$34,データシート1!$A:$BT,MATCH($AY$31&amp;"_"&amp;BE$36,データシート1!$A$1:$BT$1,0),0)</f>
        <v>57.901585702790456</v>
      </c>
      <c r="BF39" s="17">
        <f>VLOOKUP($AW39&amp;"_"&amp;$AY$34,データシート1!$A:$BT,MATCH($AY$31&amp;"_"&amp;BF$36,データシート1!$A$1:$BT$1,0),0)</f>
        <v>10.722788593610357</v>
      </c>
      <c r="BG39" s="17">
        <f>VLOOKUP($AW39&amp;"_"&amp;$AY$34,データシート1!$A:$BT,MATCH($AY$31&amp;"_"&amp;BG$36,データシート1!$A$1:$BT$1,0),0)</f>
        <v>0</v>
      </c>
      <c r="BH39" s="17">
        <f>VLOOKUP($AW39&amp;"_"&amp;$AY$34,データシート1!$A:$BT,MATCH($AY$31&amp;"_"&amp;BH$36,データシート1!$A$1:$BT$1,0),0)</f>
        <v>17.143229231330881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61.552874220851685</v>
      </c>
      <c r="P40" s="454">
        <f t="shared" si="9"/>
        <v>5.3475579536504177E-2</v>
      </c>
      <c r="Q40" s="328"/>
      <c r="R40" s="13"/>
      <c r="S40" s="356" t="s">
        <v>165</v>
      </c>
      <c r="T40" s="335"/>
      <c r="U40" s="343" t="s">
        <v>165</v>
      </c>
      <c r="V40" s="344"/>
      <c r="W40" s="344"/>
      <c r="X40" s="896">
        <f>VLOOKUP(年度マスタ!$K$4&amp;"_"&amp;X$33,データシート1!$A:$BT,MATCH("aa_"&amp;$S40,データシート1!$A$1:$BT$1,0),0)</f>
        <v>205.74825953396771</v>
      </c>
      <c r="Y40" s="897">
        <f>VLOOKUP(年度マスタ!$K$4&amp;"_"&amp;Y$33,データシート1!$A:$BT,MATCH("aa_"&amp;$S40,データシート1!$A$1:$BT$1,0),0)</f>
        <v>211.07256557618891</v>
      </c>
      <c r="Z40" s="897">
        <f>VLOOKUP(年度マスタ!$K$4&amp;"_"&amp;Z$33,データシート1!$A:$BT,MATCH("aa_"&amp;$S40,データシート1!$A$1:$BT$1,0),0)</f>
        <v>251.21580961610181</v>
      </c>
      <c r="AA40" s="897">
        <f>VLOOKUP(年度マスタ!$K$4&amp;"_"&amp;AA$33,データシート1!$A:$BT,MATCH("aa_"&amp;$S40,データシート1!$A$1:$BT$1,0),0)</f>
        <v>295.23797987021942</v>
      </c>
      <c r="AB40" s="897">
        <f>VLOOKUP(年度マスタ!$K$4&amp;"_"&amp;AB$33,データシート1!$A:$BT,MATCH("aa_"&amp;$S40,データシート1!$A$1:$BT$1,0),0)</f>
        <v>287.56931067966138</v>
      </c>
      <c r="AC40" s="897">
        <f>VLOOKUP(年度マスタ!$K$4&amp;"_"&amp;AC$33,データシート1!$A:$BT,MATCH("aa_"&amp;$S40,データシート1!$A$1:$BT$1,0),0)</f>
        <v>274.02955908765762</v>
      </c>
      <c r="AD40" s="897">
        <f>VLOOKUP(年度マスタ!$K$4&amp;"_"&amp;AD$33,データシート1!$A:$BT,MATCH("aa_"&amp;$S40,データシート1!$A$1:$BT$1,0),0)</f>
        <v>260.20913866337628</v>
      </c>
      <c r="AE40" s="897">
        <f>VLOOKUP(年度マスタ!$K$4&amp;"_"&amp;AE$33,データシート1!$A:$BT,MATCH("aa_"&amp;$S40,データシート1!$A$1:$BT$1,0),0)</f>
        <v>257.7219536529941</v>
      </c>
      <c r="AF40" s="897">
        <f>VLOOKUP(年度マスタ!$K$4&amp;"_"&amp;AF$33,データシート1!$A:$BT,MATCH("aa_"&amp;$S40,データシート1!$A$1:$BT$1,0),0)</f>
        <v>235.09430066567521</v>
      </c>
      <c r="AG40" s="897">
        <f>VLOOKUP(年度マスタ!$K$4&amp;"_"&amp;AG$33,データシート1!$A:$BT,MATCH("aa_"&amp;$S40,データシート1!$A$1:$BT$1,0),0)</f>
        <v>184.94514426559761</v>
      </c>
      <c r="AH40" s="897">
        <f>VLOOKUP(年度マスタ!$K$4&amp;"_"&amp;AH$33,データシート1!$A:$BT,MATCH("aa_"&amp;$S40,データシート1!$A$1:$BT$1,0),0)</f>
        <v>182.0100596484188</v>
      </c>
      <c r="AI40" s="897">
        <f>VLOOKUP(年度マスタ!$K$4&amp;"_"&amp;AI$33,データシート1!$A:$BT,MATCH("aa_"&amp;$S40,データシート1!$A$1:$BT$1,0),0)</f>
        <v>208.19609696279591</v>
      </c>
      <c r="AJ40" s="897">
        <f>VLOOKUP(年度マスタ!$K$4&amp;"_"&amp;AJ$33,データシート1!$A:$BT,MATCH("aa_"&amp;$S40,データシート1!$A$1:$BT$1,0),0)</f>
        <v>184.71211951841249</v>
      </c>
      <c r="AK40" s="898">
        <f>VLOOKUP(年度マスタ!$K$4&amp;"_"&amp;AK$33,データシート1!$A:$BT,MATCH("aa_"&amp;$S40,データシート1!$A$1:$BT$1,0),0)</f>
        <v>201.06597610244461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14.8368233402442</v>
      </c>
      <c r="P41" s="454">
        <f t="shared" si="9"/>
        <v>1.2889856674337315E-2</v>
      </c>
      <c r="Q41" s="328"/>
      <c r="R41" s="13"/>
      <c r="S41" s="356" t="s">
        <v>201</v>
      </c>
      <c r="T41" s="335"/>
      <c r="U41" s="246" t="s">
        <v>128</v>
      </c>
      <c r="V41" s="344"/>
      <c r="W41" s="344"/>
      <c r="X41" s="896">
        <f>X42+X45+X46</f>
        <v>225.15730529072906</v>
      </c>
      <c r="Y41" s="897">
        <f t="shared" ref="Y41:AH41" si="12">Y42+Y45+Y46</f>
        <v>225.53012027195388</v>
      </c>
      <c r="Z41" s="897">
        <f t="shared" si="12"/>
        <v>222.36329455506839</v>
      </c>
      <c r="AA41" s="897">
        <f t="shared" si="12"/>
        <v>223.02343387891642</v>
      </c>
      <c r="AB41" s="897">
        <f t="shared" si="12"/>
        <v>217.26003160029666</v>
      </c>
      <c r="AC41" s="897">
        <f t="shared" si="12"/>
        <v>209.69269439334306</v>
      </c>
      <c r="AD41" s="897">
        <f t="shared" si="12"/>
        <v>208.21149272765652</v>
      </c>
      <c r="AE41" s="897">
        <f t="shared" si="12"/>
        <v>205.20370293312897</v>
      </c>
      <c r="AF41" s="897">
        <f t="shared" si="12"/>
        <v>203.27866997250342</v>
      </c>
      <c r="AG41" s="897">
        <f t="shared" si="12"/>
        <v>198.33303773731271</v>
      </c>
      <c r="AH41" s="897">
        <f t="shared" si="12"/>
        <v>194.26375616900842</v>
      </c>
      <c r="AI41" s="897">
        <f>AI42+AI45+AI46</f>
        <v>175.82011816539466</v>
      </c>
      <c r="AJ41" s="897">
        <f>AJ42+AJ45+AJ46</f>
        <v>173.90589440606243</v>
      </c>
      <c r="AK41" s="898">
        <f>AK42+AK45+AK46</f>
        <v>179.26119342456718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214.07550214336567</v>
      </c>
      <c r="Y42" s="900">
        <f t="shared" ref="Y42:AK42" si="13">SUM(Y43:Y44)</f>
        <v>213.93792449097418</v>
      </c>
      <c r="Z42" s="900">
        <f t="shared" si="13"/>
        <v>209.0185686397709</v>
      </c>
      <c r="AA42" s="900">
        <f t="shared" si="13"/>
        <v>208.36987880607032</v>
      </c>
      <c r="AB42" s="900">
        <f t="shared" si="13"/>
        <v>202.42320826005246</v>
      </c>
      <c r="AC42" s="900">
        <f t="shared" si="13"/>
        <v>195.52785580138456</v>
      </c>
      <c r="AD42" s="900">
        <f t="shared" si="13"/>
        <v>194.43461111447942</v>
      </c>
      <c r="AE42" s="900">
        <f t="shared" si="13"/>
        <v>191.87727571031164</v>
      </c>
      <c r="AF42" s="900">
        <f t="shared" si="13"/>
        <v>190.44451623559132</v>
      </c>
      <c r="AG42" s="900">
        <f t="shared" si="13"/>
        <v>186.47207534020902</v>
      </c>
      <c r="AH42" s="900">
        <f t="shared" si="13"/>
        <v>182.79318398061361</v>
      </c>
      <c r="AI42" s="900">
        <f t="shared" si="13"/>
        <v>164.91267914021157</v>
      </c>
      <c r="AJ42" s="900">
        <f t="shared" si="13"/>
        <v>163.19127632755902</v>
      </c>
      <c r="AK42" s="901">
        <f t="shared" si="13"/>
        <v>168.53840483095684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12.78031865304404</v>
      </c>
      <c r="P43" s="612">
        <f t="shared" si="9"/>
        <v>1.1103217441651225E-2</v>
      </c>
      <c r="Q43" s="328"/>
      <c r="R43" s="13"/>
      <c r="S43" s="356" t="s">
        <v>190</v>
      </c>
      <c r="T43" s="359"/>
      <c r="U43" s="346"/>
      <c r="V43" s="360"/>
      <c r="W43" s="347" t="s">
        <v>190</v>
      </c>
      <c r="X43" s="899">
        <f>VLOOKUP(年度マスタ!$K$4&amp;"_"&amp;X$33,データシート1!$A:$BT,MATCH("aa_"&amp;$S43,データシート1!$A$1:$BT$1,0),0)</f>
        <v>149.65449025830389</v>
      </c>
      <c r="Y43" s="900">
        <f>VLOOKUP(年度マスタ!$K$4&amp;"_"&amp;Y$33,データシート1!$A:$BT,MATCH("aa_"&amp;$S43,データシート1!$A$1:$BT$1,0),0)</f>
        <v>149.42106801222761</v>
      </c>
      <c r="Z43" s="900">
        <f>VLOOKUP(年度マスタ!$K$4&amp;"_"&amp;Z$33,データシート1!$A:$BT,MATCH("aa_"&amp;$S43,データシート1!$A$1:$BT$1,0),0)</f>
        <v>146.55418661055828</v>
      </c>
      <c r="AA43" s="900">
        <f>VLOOKUP(年度マスタ!$K$4&amp;"_"&amp;AA$33,データシート1!$A:$BT,MATCH("aa_"&amp;$S43,データシート1!$A$1:$BT$1,0),0)</f>
        <v>146.20204158034483</v>
      </c>
      <c r="AB43" s="900">
        <f>VLOOKUP(年度マスタ!$K$4&amp;"_"&amp;AB$33,データシート1!$A:$BT,MATCH("aa_"&amp;$S43,データシート1!$A$1:$BT$1,0),0)</f>
        <v>140.87033403920077</v>
      </c>
      <c r="AC43" s="900">
        <f>VLOOKUP(年度マスタ!$K$4&amp;"_"&amp;AC$33,データシート1!$A:$BT,MATCH("aa_"&amp;$S43,データシート1!$A$1:$BT$1,0),0)</f>
        <v>133.44414332078355</v>
      </c>
      <c r="AD43" s="900">
        <f>VLOOKUP(年度マスタ!$K$4&amp;"_"&amp;AD$33,データシート1!$A:$BT,MATCH("aa_"&amp;$S43,データシート1!$A$1:$BT$1,0),0)</f>
        <v>132.3872789085176</v>
      </c>
      <c r="AE43" s="900">
        <f>VLOOKUP(年度マスタ!$K$4&amp;"_"&amp;AE$33,データシート1!$A:$BT,MATCH("aa_"&amp;$S43,データシート1!$A$1:$BT$1,0),0)</f>
        <v>131.17240386615703</v>
      </c>
      <c r="AF43" s="900">
        <f>VLOOKUP(年度マスタ!$K$4&amp;"_"&amp;AF$33,データシート1!$A:$BT,MATCH("aa_"&amp;$S43,データシート1!$A$1:$BT$1,0),0)</f>
        <v>129.69932903507066</v>
      </c>
      <c r="AG43" s="900">
        <f>VLOOKUP(年度マスタ!$K$4&amp;"_"&amp;AG$33,データシート1!$A:$BT,MATCH("aa_"&amp;$S43,データシート1!$A$1:$BT$1,0),0)</f>
        <v>127.73684639088178</v>
      </c>
      <c r="AH43" s="900">
        <f>VLOOKUP(年度マスタ!$K$4&amp;"_"&amp;AH$33,データシート1!$A:$BT,MATCH("aa_"&amp;$S43,データシート1!$A$1:$BT$1,0),0)</f>
        <v>123.8461669658042</v>
      </c>
      <c r="AI43" s="900">
        <f>VLOOKUP(年度マスタ!$K$4&amp;"_"&amp;AI$33,データシート1!$A:$BT,MATCH("aa_"&amp;$S43,データシート1!$A$1:$BT$1,0),0)</f>
        <v>108.60191372314986</v>
      </c>
      <c r="AJ43" s="900">
        <f>VLOOKUP(年度マスタ!$K$4&amp;"_"&amp;AJ$33,データシート1!$A:$BT,MATCH("aa_"&amp;$S43,データシート1!$A$1:$BT$1,0),0)</f>
        <v>105.2759305136683</v>
      </c>
      <c r="AK43" s="901">
        <f>VLOOKUP(年度マスタ!$K$4&amp;"_"&amp;AK$33,データシート1!$A:$BT,MATCH("aa_"&amp;$S43,データシート1!$A$1:$BT$1,0),0)</f>
        <v>110.63681912816637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64.421011885061759</v>
      </c>
      <c r="Y44" s="900">
        <f>VLOOKUP(年度マスタ!$K$4&amp;"_"&amp;Y$33,データシート1!$A:$BT,MATCH("aa_"&amp;$S44,データシート1!$A$1:$BT$1,0),0)</f>
        <v>64.516856478746561</v>
      </c>
      <c r="Z44" s="900">
        <f>VLOOKUP(年度マスタ!$K$4&amp;"_"&amp;Z$33,データシート1!$A:$BT,MATCH("aa_"&amp;$S44,データシート1!$A$1:$BT$1,0),0)</f>
        <v>62.464382029212622</v>
      </c>
      <c r="AA44" s="900">
        <f>VLOOKUP(年度マスタ!$K$4&amp;"_"&amp;AA$33,データシート1!$A:$BT,MATCH("aa_"&amp;$S44,データシート1!$A$1:$BT$1,0),0)</f>
        <v>62.167837225725492</v>
      </c>
      <c r="AB44" s="900">
        <f>VLOOKUP(年度マスタ!$K$4&amp;"_"&amp;AB$33,データシート1!$A:$BT,MATCH("aa_"&amp;$S44,データシート1!$A$1:$BT$1,0),0)</f>
        <v>61.552874220851685</v>
      </c>
      <c r="AC44" s="900">
        <f>VLOOKUP(年度マスタ!$K$4&amp;"_"&amp;AC$33,データシート1!$A:$BT,MATCH("aa_"&amp;$S44,データシート1!$A$1:$BT$1,0),0)</f>
        <v>62.083712480601008</v>
      </c>
      <c r="AD44" s="900">
        <f>VLOOKUP(年度マスタ!$K$4&amp;"_"&amp;AD$33,データシート1!$A:$BT,MATCH("aa_"&amp;$S44,データシート1!$A$1:$BT$1,0),0)</f>
        <v>62.047332205961808</v>
      </c>
      <c r="AE44" s="900">
        <f>VLOOKUP(年度マスタ!$K$4&amp;"_"&amp;AE$33,データシート1!$A:$BT,MATCH("aa_"&amp;$S44,データシート1!$A$1:$BT$1,0),0)</f>
        <v>60.70487184415461</v>
      </c>
      <c r="AF44" s="900">
        <f>VLOOKUP(年度マスタ!$K$4&amp;"_"&amp;AF$33,データシート1!$A:$BT,MATCH("aa_"&amp;$S44,データシート1!$A$1:$BT$1,0),0)</f>
        <v>60.745187200520647</v>
      </c>
      <c r="AG44" s="900">
        <f>VLOOKUP(年度マスタ!$K$4&amp;"_"&amp;AG$33,データシート1!$A:$BT,MATCH("aa_"&amp;$S44,データシート1!$A$1:$BT$1,0),0)</f>
        <v>58.735228949327222</v>
      </c>
      <c r="AH44" s="900">
        <f>VLOOKUP(年度マスタ!$K$4&amp;"_"&amp;AH$33,データシート1!$A:$BT,MATCH("aa_"&amp;$S44,データシート1!$A$1:$BT$1,0),0)</f>
        <v>58.947017014809404</v>
      </c>
      <c r="AI44" s="900">
        <f>VLOOKUP(年度マスタ!$K$4&amp;"_"&amp;AI$33,データシート1!$A:$BT,MATCH("aa_"&amp;$S44,データシート1!$A$1:$BT$1,0),0)</f>
        <v>56.310765417061702</v>
      </c>
      <c r="AJ44" s="900">
        <f>VLOOKUP(年度マスタ!$K$4&amp;"_"&amp;AJ$33,データシート1!$A:$BT,MATCH("aa_"&amp;$S44,データシート1!$A$1:$BT$1,0),0)</f>
        <v>57.915345813890724</v>
      </c>
      <c r="AK44" s="901">
        <f>VLOOKUP(年度マスタ!$K$4&amp;"_"&amp;AK$33,データシート1!$A:$BT,MATCH("aa_"&amp;$S44,データシート1!$A$1:$BT$1,0),0)</f>
        <v>57.901585702790456</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11.0818031473634</v>
      </c>
      <c r="Y45" s="900">
        <f>VLOOKUP(年度マスタ!$K$4&amp;"_"&amp;Y$33,データシート1!$A:$BT,MATCH("aa_"&amp;$S45,データシート1!$A$1:$BT$1,0),0)</f>
        <v>11.592195780979701</v>
      </c>
      <c r="Z45" s="900">
        <f>VLOOKUP(年度マスタ!$K$4&amp;"_"&amp;Z$33,データシート1!$A:$BT,MATCH("aa_"&amp;$S45,データシート1!$A$1:$BT$1,0),0)</f>
        <v>13.3447259152975</v>
      </c>
      <c r="AA45" s="900">
        <f>VLOOKUP(年度マスタ!$K$4&amp;"_"&amp;AA$33,データシート1!$A:$BT,MATCH("aa_"&amp;$S45,データシート1!$A$1:$BT$1,0),0)</f>
        <v>14.6535550728461</v>
      </c>
      <c r="AB45" s="900">
        <f>VLOOKUP(年度マスタ!$K$4&amp;"_"&amp;AB$33,データシート1!$A:$BT,MATCH("aa_"&amp;$S45,データシート1!$A$1:$BT$1,0),0)</f>
        <v>14.8368233402442</v>
      </c>
      <c r="AC45" s="900">
        <f>VLOOKUP(年度マスタ!$K$4&amp;"_"&amp;AC$33,データシート1!$A:$BT,MATCH("aa_"&amp;$S45,データシート1!$A$1:$BT$1,0),0)</f>
        <v>14.1648385919585</v>
      </c>
      <c r="AD45" s="900">
        <f>VLOOKUP(年度マスタ!$K$4&amp;"_"&amp;AD$33,データシート1!$A:$BT,MATCH("aa_"&amp;$S45,データシート1!$A$1:$BT$1,0),0)</f>
        <v>13.7768816131771</v>
      </c>
      <c r="AE45" s="900">
        <f>VLOOKUP(年度マスタ!$K$4&amp;"_"&amp;AE$33,データシート1!$A:$BT,MATCH("aa_"&amp;$S45,データシート1!$A$1:$BT$1,0),0)</f>
        <v>13.326427222817323</v>
      </c>
      <c r="AF45" s="900">
        <f>VLOOKUP(年度マスタ!$K$4&amp;"_"&amp;AF$33,データシート1!$A:$BT,MATCH("aa_"&amp;$S45,データシート1!$A$1:$BT$1,0),0)</f>
        <v>12.8341537369121</v>
      </c>
      <c r="AG45" s="900">
        <f>VLOOKUP(年度マスタ!$K$4&amp;"_"&amp;AG$33,データシート1!$A:$BT,MATCH("aa_"&amp;$S45,データシート1!$A$1:$BT$1,0),0)</f>
        <v>11.8609623971037</v>
      </c>
      <c r="AH45" s="900">
        <f>VLOOKUP(年度マスタ!$K$4&amp;"_"&amp;AH$33,データシート1!$A:$BT,MATCH("aa_"&amp;$S45,データシート1!$A$1:$BT$1,0),0)</f>
        <v>11.470572188394801</v>
      </c>
      <c r="AI45" s="900">
        <f>VLOOKUP(年度マスタ!$K$4&amp;"_"&amp;AI$33,データシート1!$A:$BT,MATCH("aa_"&amp;$S45,データシート1!$A$1:$BT$1,0),0)</f>
        <v>10.9074390251831</v>
      </c>
      <c r="AJ45" s="900">
        <f>VLOOKUP(年度マスタ!$K$4&amp;"_"&amp;AJ$33,データシート1!$A:$BT,MATCH("aa_"&amp;$S45,データシート1!$A$1:$BT$1,0),0)</f>
        <v>10.714618078503401</v>
      </c>
      <c r="AK45" s="901">
        <f>VLOOKUP(年度マスタ!$K$4&amp;"_"&amp;AK$33,データシート1!$A:$BT,MATCH("aa_"&amp;$S45,データシート1!$A$1:$BT$1,0),0)</f>
        <v>10.722788593610357</v>
      </c>
      <c r="AL45" s="330"/>
      <c r="AW45" s="17" t="str">
        <f>AW48</f>
        <v>宇治市</v>
      </c>
      <c r="AX45" s="1010">
        <f t="shared" ref="AX45:BB45" si="15">AX48/$BC48</f>
        <v>0.32447590327725173</v>
      </c>
      <c r="AY45" s="1010">
        <f t="shared" si="15"/>
        <v>0.20165354689757439</v>
      </c>
      <c r="AZ45" s="1010">
        <f t="shared" si="15"/>
        <v>0.23971406410249269</v>
      </c>
      <c r="BA45" s="1010">
        <f t="shared" si="15"/>
        <v>0.21371805436525859</v>
      </c>
      <c r="BB45" s="1010">
        <f t="shared" si="15"/>
        <v>2.0438431357422553E-2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13.65178921525003</v>
      </c>
      <c r="Y47" s="903">
        <f>VLOOKUP(年度マスタ!$K$4&amp;"_"&amp;Y$33,データシート1!$A:$BT,MATCH("aa_"&amp;$S47,データシート1!$A$1:$BT$1,0),0)</f>
        <v>13.84194544191217</v>
      </c>
      <c r="Z47" s="903">
        <f>VLOOKUP(年度マスタ!$K$4&amp;"_"&amp;Z$33,データシート1!$A:$BT,MATCH("aa_"&amp;$S47,データシート1!$A$1:$BT$1,0),0)</f>
        <v>12.57665280165811</v>
      </c>
      <c r="AA47" s="903">
        <f>VLOOKUP(年度マスタ!$K$4&amp;"_"&amp;AA$33,データシート1!$A:$BT,MATCH("aa_"&amp;$S47,データシート1!$A$1:$BT$1,0),0)</f>
        <v>12.0622844605704</v>
      </c>
      <c r="AB47" s="903">
        <f>VLOOKUP(年度マスタ!$K$4&amp;"_"&amp;AB$33,データシート1!$A:$BT,MATCH("aa_"&amp;$S47,データシート1!$A$1:$BT$1,0),0)</f>
        <v>12.78031865304404</v>
      </c>
      <c r="AC47" s="903">
        <f>VLOOKUP(年度マスタ!$K$4&amp;"_"&amp;AC$33,データシート1!$A:$BT,MATCH("aa_"&amp;$S47,データシート1!$A$1:$BT$1,0),0)</f>
        <v>13.07677542778521</v>
      </c>
      <c r="AD47" s="903">
        <f>VLOOKUP(年度マスタ!$K$4&amp;"_"&amp;AD$33,データシート1!$A:$BT,MATCH("aa_"&amp;$S47,データシート1!$A$1:$BT$1,0),0)</f>
        <v>13.79643910745221</v>
      </c>
      <c r="AE47" s="903">
        <f>VLOOKUP(年度マスタ!$K$4&amp;"_"&amp;AE$33,データシート1!$A:$BT,MATCH("aa_"&amp;$S47,データシート1!$A$1:$BT$1,0),0)</f>
        <v>21.296450455577808</v>
      </c>
      <c r="AF47" s="903">
        <f>VLOOKUP(年度マスタ!$K$4&amp;"_"&amp;AF$33,データシート1!$A:$BT,MATCH("aa_"&amp;$S47,データシート1!$A$1:$BT$1,0),0)</f>
        <v>21.875981868379466</v>
      </c>
      <c r="AG47" s="903">
        <f>VLOOKUP(年度マスタ!$K$4&amp;"_"&amp;AG$33,データシート1!$A:$BT,MATCH("aa_"&amp;$S47,データシート1!$A$1:$BT$1,0),0)</f>
        <v>21.061533549917165</v>
      </c>
      <c r="AH47" s="903">
        <f>VLOOKUP(年度マスタ!$K$4&amp;"_"&amp;AH$33,データシート1!$A:$BT,MATCH("aa_"&amp;$S47,データシート1!$A$1:$BT$1,0),0)</f>
        <v>22.417246243651029</v>
      </c>
      <c r="AI47" s="903">
        <f>VLOOKUP(年度マスタ!$K$4&amp;"_"&amp;AI$33,データシート1!$A:$BT,MATCH("aa_"&amp;$S47,データシート1!$A$1:$BT$1,0),0)</f>
        <v>20.09223568957518</v>
      </c>
      <c r="AJ47" s="903">
        <f>VLOOKUP(年度マスタ!$K$4&amp;"_"&amp;AJ$33,データシート1!$A:$BT,MATCH("aa_"&amp;$S47,データシート1!$A$1:$BT$1,0),0)</f>
        <v>16.09932254784756</v>
      </c>
      <c r="AK47" s="904">
        <f>VLOOKUP(年度マスタ!$K$4&amp;"_"&amp;AK$33,データシート1!$A:$BT,MATCH("aa_"&amp;$S47,データシート1!$A$1:$BT$1,0),0)</f>
        <v>17.143229231330881</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宇治市</v>
      </c>
      <c r="AX48" s="1011">
        <f>SUM(AY39:BA39)</f>
        <v>272.16202127493199</v>
      </c>
      <c r="AY48" s="1011">
        <f>BB39</f>
        <v>169.14179563592518</v>
      </c>
      <c r="AZ48" s="1011">
        <f>BC39</f>
        <v>201.06597610244461</v>
      </c>
      <c r="BA48" s="1011">
        <f>SUM(BD39:BG39)</f>
        <v>179.26119342456718</v>
      </c>
      <c r="BB48" s="1011">
        <f>BH39</f>
        <v>17.143229231330881</v>
      </c>
      <c r="BC48" s="1011">
        <f>SUM(AX48:BB48)</f>
        <v>838.77421566919986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838.77421566919986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272.16202127493199</v>
      </c>
      <c r="P52" s="453">
        <f t="shared" ref="P52:P64" si="18">O52/$O$51</f>
        <v>0.32447590327725173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260.93684902377009</v>
      </c>
      <c r="P53" s="454">
        <f t="shared" si="18"/>
        <v>0.31109307385609924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5.41763393205893</v>
      </c>
      <c r="P54" s="454">
        <f t="shared" si="18"/>
        <v>6.4589895955928676E-3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5.8075383191029539</v>
      </c>
      <c r="P55" s="454">
        <f t="shared" si="18"/>
        <v>6.9238398255596365E-3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169.14179563592518</v>
      </c>
      <c r="P56" s="453">
        <f t="shared" si="18"/>
        <v>0.20165354689757439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201.06597610244461</v>
      </c>
      <c r="P57" s="453">
        <f t="shared" si="18"/>
        <v>0.23971406410249269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179.26119342456718</v>
      </c>
      <c r="P58" s="453">
        <f t="shared" si="18"/>
        <v>0.21371805436525859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168.53840483095684</v>
      </c>
      <c r="P59" s="454">
        <f t="shared" si="18"/>
        <v>0.2009341747546349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110.63681912816637</v>
      </c>
      <c r="P60" s="454">
        <f t="shared" si="18"/>
        <v>0.13190298063692493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57.901585702790456</v>
      </c>
      <c r="P61" s="454">
        <f t="shared" si="18"/>
        <v>6.9031194117709957E-2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10.722788593610357</v>
      </c>
      <c r="P62" s="454">
        <f t="shared" si="18"/>
        <v>1.2783879610623685E-2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17.143229231330881</v>
      </c>
      <c r="P64" s="612">
        <f t="shared" si="18"/>
        <v>2.0438431357422553E-2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5625.5465999999997</v>
      </c>
      <c r="AI7" s="78">
        <f>VLOOKUP(年度マスタ!$K$4&amp;"_"&amp;$AG7,データシート1!$A:$BT,MATCH("ab_"&amp;AI$2,データシート1!$A$1:$BT$1,0),0)</f>
        <v>3199</v>
      </c>
      <c r="AJ7" s="78">
        <f>VLOOKUP(年度マスタ!$K$4&amp;"_"&amp;$AG7,データシート1!$A:$BT,MATCH("ab_"&amp;AJ$2,データシート1!$A$1:$BT$1,0),0)</f>
        <v>247</v>
      </c>
      <c r="AK7" s="78">
        <f>VLOOKUP(年度マスタ!$K$4&amp;"_"&amp;$AG7,データシート1!$A:$BT,MATCH("ab_"&amp;AK$2,データシート1!$A$1:$BT$1,0),0)</f>
        <v>48597</v>
      </c>
      <c r="AL7" s="78">
        <f>VLOOKUP(年度マスタ!$K$4&amp;"_"&amp;$AG7,データシート1!$A:$BT,MATCH("ab_"&amp;AL$2,データシート1!$A$1:$BT$1,0),0)</f>
        <v>77667</v>
      </c>
      <c r="AM7" s="78">
        <f>VLOOKUP(年度マスタ!$K$4&amp;"_"&amp;$AG7,データシート1!$A:$BT,MATCH("ab_"&amp;AM$2,データシート1!$A$1:$BT$1,0),0)</f>
        <v>75654</v>
      </c>
      <c r="AN7" s="78">
        <f>VLOOKUP(年度マスタ!$K$4&amp;"_"&amp;$AG7,データシート1!$A:$BT,MATCH("ab_"&amp;AN$2,データシート1!$A$1:$BT$1,0),0)</f>
        <v>12966</v>
      </c>
      <c r="AO7" s="78">
        <f>VLOOKUP(年度マスタ!$K$4&amp;"_"&amp;$AG7,データシート1!$A:$BT,MATCH("ab_"&amp;AO$2,データシート1!$A$1:$BT$1,0),0)</f>
        <v>190091</v>
      </c>
      <c r="AP7" s="78">
        <f>VLOOKUP(年度マスタ!$K$4&amp;"_"&amp;$AG7,データシート1!$A:$BT,MATCH("ab_"&amp;AP$2,データシート1!$A$1:$BT$1,0),0)</f>
        <v>0</v>
      </c>
      <c r="AQ7" s="954">
        <f>VLOOKUP(年度マスタ!$K$4&amp;"_"&amp;$AG7,データシート1!$A:$BT,MATCH("ab_"&amp;AQ$2,データシート1!$A$1:$BT$1,0),0)</f>
        <v>13.65178921525003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5138.9045999999998</v>
      </c>
      <c r="AI8" s="78">
        <f>VLOOKUP(年度マスタ!$K$4&amp;"_"&amp;$AG8,データシート1!$A:$BT,MATCH("ab_"&amp;AI$2,データシート1!$A$1:$BT$1,0),0)</f>
        <v>3199</v>
      </c>
      <c r="AJ8" s="78">
        <f>VLOOKUP(年度マスタ!$K$4&amp;"_"&amp;$AG8,データシート1!$A:$BT,MATCH("ab_"&amp;AJ$2,データシート1!$A$1:$BT$1,0),0)</f>
        <v>247</v>
      </c>
      <c r="AK8" s="78">
        <f>VLOOKUP(年度マスタ!$K$4&amp;"_"&amp;$AG8,データシート1!$A:$BT,MATCH("ab_"&amp;AK$2,データシート1!$A$1:$BT$1,0),0)</f>
        <v>48597</v>
      </c>
      <c r="AL8" s="78">
        <f>VLOOKUP(年度マスタ!$K$4&amp;"_"&amp;$AG8,データシート1!$A:$BT,MATCH("ab_"&amp;AL$2,データシート1!$A$1:$BT$1,0),0)</f>
        <v>78729</v>
      </c>
      <c r="AM8" s="78">
        <f>VLOOKUP(年度マスタ!$K$4&amp;"_"&amp;$AG8,データシート1!$A:$BT,MATCH("ab_"&amp;AM$2,データシート1!$A$1:$BT$1,0),0)</f>
        <v>75887</v>
      </c>
      <c r="AN8" s="78">
        <f>VLOOKUP(年度マスタ!$K$4&amp;"_"&amp;$AG8,データシート1!$A:$BT,MATCH("ab_"&amp;AN$2,データシート1!$A$1:$BT$1,0),0)</f>
        <v>12661</v>
      </c>
      <c r="AO8" s="78">
        <f>VLOOKUP(年度マスタ!$K$4&amp;"_"&amp;$AG8,データシート1!$A:$BT,MATCH("ab_"&amp;AO$2,データシート1!$A$1:$BT$1,0),0)</f>
        <v>190539</v>
      </c>
      <c r="AP8" s="78">
        <f>VLOOKUP(年度マスタ!$K$4&amp;"_"&amp;$AG8,データシート1!$A:$BT,MATCH("ab_"&amp;AP$2,データシート1!$A$1:$BT$1,0),0)</f>
        <v>0</v>
      </c>
      <c r="AQ8" s="954">
        <f>VLOOKUP(年度マスタ!$K$4&amp;"_"&amp;$AG8,データシート1!$A:$BT,MATCH("ab_"&amp;AQ$2,データシート1!$A$1:$BT$1,0),0)</f>
        <v>13.84194544191217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5281.1211999999996</v>
      </c>
      <c r="AI9" s="78">
        <f>VLOOKUP(年度マスタ!$K$4&amp;"_"&amp;$AG9,データシート1!$A:$BT,MATCH("ab_"&amp;AI$2,データシート1!$A$1:$BT$1,0),0)</f>
        <v>3199</v>
      </c>
      <c r="AJ9" s="78">
        <f>VLOOKUP(年度マスタ!$K$4&amp;"_"&amp;$AG9,データシート1!$A:$BT,MATCH("ab_"&amp;AJ$2,データシート1!$A$1:$BT$1,0),0)</f>
        <v>247</v>
      </c>
      <c r="AK9" s="78">
        <f>VLOOKUP(年度マスタ!$K$4&amp;"_"&amp;$AG9,データシート1!$A:$BT,MATCH("ab_"&amp;AK$2,データシート1!$A$1:$BT$1,0),0)</f>
        <v>48597</v>
      </c>
      <c r="AL9" s="78">
        <f>VLOOKUP(年度マスタ!$K$4&amp;"_"&amp;$AG9,データシート1!$A:$BT,MATCH("ab_"&amp;AL$2,データシート1!$A$1:$BT$1,0),0)</f>
        <v>79316</v>
      </c>
      <c r="AM9" s="78">
        <f>VLOOKUP(年度マスタ!$K$4&amp;"_"&amp;$AG9,データシート1!$A:$BT,MATCH("ab_"&amp;AM$2,データシート1!$A$1:$BT$1,0),0)</f>
        <v>76048</v>
      </c>
      <c r="AN9" s="78">
        <f>VLOOKUP(年度マスタ!$K$4&amp;"_"&amp;$AG9,データシート1!$A:$BT,MATCH("ab_"&amp;AN$2,データシート1!$A$1:$BT$1,0),0)</f>
        <v>12623</v>
      </c>
      <c r="AO9" s="78">
        <f>VLOOKUP(年度マスタ!$K$4&amp;"_"&amp;$AG9,データシート1!$A:$BT,MATCH("ab_"&amp;AO$2,データシート1!$A$1:$BT$1,0),0)</f>
        <v>190158</v>
      </c>
      <c r="AP9" s="78">
        <f>VLOOKUP(年度マスタ!$K$4&amp;"_"&amp;$AG9,データシート1!$A:$BT,MATCH("ab_"&amp;AP$2,データシート1!$A$1:$BT$1,0),0)</f>
        <v>0</v>
      </c>
      <c r="AQ9" s="954">
        <f>VLOOKUP(年度マスタ!$K$4&amp;"_"&amp;$AG9,データシート1!$A:$BT,MATCH("ab_"&amp;AQ$2,データシート1!$A$1:$BT$1,0),0)</f>
        <v>12.57665280165811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4876.4296000000004</v>
      </c>
      <c r="AI10" s="78">
        <f>VLOOKUP(年度マスタ!$K$4&amp;"_"&amp;$AG10,データシート1!$A:$BT,MATCH("ab_"&amp;AI$2,データシート1!$A$1:$BT$1,0),0)</f>
        <v>3199</v>
      </c>
      <c r="AJ10" s="78">
        <f>VLOOKUP(年度マスタ!$K$4&amp;"_"&amp;$AG10,データシート1!$A:$BT,MATCH("ab_"&amp;AJ$2,データシート1!$A$1:$BT$1,0),0)</f>
        <v>247</v>
      </c>
      <c r="AK10" s="78">
        <f>VLOOKUP(年度マスタ!$K$4&amp;"_"&amp;$AG10,データシート1!$A:$BT,MATCH("ab_"&amp;AK$2,データシート1!$A$1:$BT$1,0),0)</f>
        <v>48597</v>
      </c>
      <c r="AL10" s="78">
        <f>VLOOKUP(年度マスタ!$K$4&amp;"_"&amp;$AG10,データシート1!$A:$BT,MATCH("ab_"&amp;AL$2,データシート1!$A$1:$BT$1,0),0)</f>
        <v>80959</v>
      </c>
      <c r="AM10" s="78">
        <f>VLOOKUP(年度マスタ!$K$4&amp;"_"&amp;$AG10,データシート1!$A:$BT,MATCH("ab_"&amp;AM$2,データシート1!$A$1:$BT$1,0),0)</f>
        <v>76467</v>
      </c>
      <c r="AN10" s="78">
        <f>VLOOKUP(年度マスタ!$K$4&amp;"_"&amp;$AG10,データシート1!$A:$BT,MATCH("ab_"&amp;AN$2,データシート1!$A$1:$BT$1,0),0)</f>
        <v>12492</v>
      </c>
      <c r="AO10" s="78">
        <f>VLOOKUP(年度マスタ!$K$4&amp;"_"&amp;$AG10,データシート1!$A:$BT,MATCH("ab_"&amp;AO$2,データシート1!$A$1:$BT$1,0),0)</f>
        <v>192188</v>
      </c>
      <c r="AP10" s="78">
        <f>VLOOKUP(年度マスタ!$K$4&amp;"_"&amp;$AG10,データシート1!$A:$BT,MATCH("ab_"&amp;AP$2,データシート1!$A$1:$BT$1,0),0)</f>
        <v>0</v>
      </c>
      <c r="AQ10" s="954">
        <f>VLOOKUP(年度マスタ!$K$4&amp;"_"&amp;$AG10,データシート1!$A:$BT,MATCH("ab_"&amp;AQ$2,データシート1!$A$1:$BT$1,0),0)</f>
        <v>12.0622844605704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5000.1805000000004</v>
      </c>
      <c r="AI11" s="78">
        <f>VLOOKUP(年度マスタ!$K$4&amp;"_"&amp;$AG11,データシート1!$A:$BT,MATCH("ab_"&amp;AI$2,データシート1!$A$1:$BT$1,0),0)</f>
        <v>3199</v>
      </c>
      <c r="AJ11" s="78">
        <f>VLOOKUP(年度マスタ!$K$4&amp;"_"&amp;$AG11,データシート1!$A:$BT,MATCH("ab_"&amp;AJ$2,データシート1!$A$1:$BT$1,0),0)</f>
        <v>247</v>
      </c>
      <c r="AK11" s="78">
        <f>VLOOKUP(年度マスタ!$K$4&amp;"_"&amp;$AG11,データシート1!$A:$BT,MATCH("ab_"&amp;AK$2,データシート1!$A$1:$BT$1,0),0)</f>
        <v>48597</v>
      </c>
      <c r="AL11" s="78">
        <f>VLOOKUP(年度マスタ!$K$4&amp;"_"&amp;$AG11,データシート1!$A:$BT,MATCH("ab_"&amp;AL$2,データシート1!$A$1:$BT$1,0),0)</f>
        <v>81409</v>
      </c>
      <c r="AM11" s="78">
        <f>VLOOKUP(年度マスタ!$K$4&amp;"_"&amp;$AG11,データシート1!$A:$BT,MATCH("ab_"&amp;AM$2,データシート1!$A$1:$BT$1,0),0)</f>
        <v>76968</v>
      </c>
      <c r="AN11" s="78">
        <f>VLOOKUP(年度マスタ!$K$4&amp;"_"&amp;$AG11,データシート1!$A:$BT,MATCH("ab_"&amp;AN$2,データシート1!$A$1:$BT$1,0),0)</f>
        <v>12322</v>
      </c>
      <c r="AO11" s="78">
        <f>VLOOKUP(年度マスタ!$K$4&amp;"_"&amp;$AG11,データシート1!$A:$BT,MATCH("ab_"&amp;AO$2,データシート1!$A$1:$BT$1,0),0)</f>
        <v>191802</v>
      </c>
      <c r="AP11" s="78">
        <f>VLOOKUP(年度マスタ!$K$4&amp;"_"&amp;$AG11,データシート1!$A:$BT,MATCH("ab_"&amp;AP$2,データシート1!$A$1:$BT$1,0),0)</f>
        <v>0</v>
      </c>
      <c r="AQ11" s="954">
        <f>VLOOKUP(年度マスタ!$K$4&amp;"_"&amp;$AG11,データシート1!$A:$BT,MATCH("ab_"&amp;AQ$2,データシート1!$A$1:$BT$1,0),0)</f>
        <v>12.78031865304404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4959.1983</v>
      </c>
      <c r="AI12" s="78">
        <f>VLOOKUP(年度マスタ!$K$4&amp;"_"&amp;$AG12,データシート1!$A:$BT,MATCH("ab_"&amp;AI$2,データシート1!$A$1:$BT$1,0),0)</f>
        <v>2688</v>
      </c>
      <c r="AJ12" s="78">
        <f>VLOOKUP(年度マスタ!$K$4&amp;"_"&amp;$AG12,データシート1!$A:$BT,MATCH("ab_"&amp;AJ$2,データシート1!$A$1:$BT$1,0),0)</f>
        <v>256</v>
      </c>
      <c r="AK12" s="78">
        <f>VLOOKUP(年度マスタ!$K$4&amp;"_"&amp;$AG12,データシート1!$A:$BT,MATCH("ab_"&amp;AK$2,データシート1!$A$1:$BT$1,0),0)</f>
        <v>49713</v>
      </c>
      <c r="AL12" s="78">
        <f>VLOOKUP(年度マスタ!$K$4&amp;"_"&amp;$AG12,データシート1!$A:$BT,MATCH("ab_"&amp;AL$2,データシート1!$A$1:$BT$1,0),0)</f>
        <v>81882</v>
      </c>
      <c r="AM12" s="78">
        <f>VLOOKUP(年度マスタ!$K$4&amp;"_"&amp;$AG12,データシート1!$A:$BT,MATCH("ab_"&amp;AM$2,データシート1!$A$1:$BT$1,0),0)</f>
        <v>76791</v>
      </c>
      <c r="AN12" s="78">
        <f>VLOOKUP(年度マスタ!$K$4&amp;"_"&amp;$AG12,データシート1!$A:$BT,MATCH("ab_"&amp;AN$2,データシート1!$A$1:$BT$1,0),0)</f>
        <v>12364</v>
      </c>
      <c r="AO12" s="78">
        <f>VLOOKUP(年度マスタ!$K$4&amp;"_"&amp;$AG12,データシート1!$A:$BT,MATCH("ab_"&amp;AO$2,データシート1!$A$1:$BT$1,0),0)</f>
        <v>190856</v>
      </c>
      <c r="AP12" s="78">
        <f>VLOOKUP(年度マスタ!$K$4&amp;"_"&amp;$AG12,データシート1!$A:$BT,MATCH("ab_"&amp;AP$2,データシート1!$A$1:$BT$1,0),0)</f>
        <v>0</v>
      </c>
      <c r="AQ12" s="954">
        <f>VLOOKUP(年度マスタ!$K$4&amp;"_"&amp;$AG12,データシート1!$A:$BT,MATCH("ab_"&amp;AQ$2,データシート1!$A$1:$BT$1,0),0)</f>
        <v>13.07677542778521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4823.3896000000004</v>
      </c>
      <c r="AI13" s="78">
        <f>VLOOKUP(年度マスタ!$K$4&amp;"_"&amp;$AG13,データシート1!$A:$BT,MATCH("ab_"&amp;AI$2,データシート1!$A$1:$BT$1,0),0)</f>
        <v>2688</v>
      </c>
      <c r="AJ13" s="78">
        <f>VLOOKUP(年度マスタ!$K$4&amp;"_"&amp;$AG13,データシート1!$A:$BT,MATCH("ab_"&amp;AJ$2,データシート1!$A$1:$BT$1,0),0)</f>
        <v>256</v>
      </c>
      <c r="AK13" s="78">
        <f>VLOOKUP(年度マスタ!$K$4&amp;"_"&amp;$AG13,データシート1!$A:$BT,MATCH("ab_"&amp;AK$2,データシート1!$A$1:$BT$1,0),0)</f>
        <v>49713</v>
      </c>
      <c r="AL13" s="78">
        <f>VLOOKUP(年度マスタ!$K$4&amp;"_"&amp;$AG13,データシート1!$A:$BT,MATCH("ab_"&amp;AL$2,データシート1!$A$1:$BT$1,0),0)</f>
        <v>82215</v>
      </c>
      <c r="AM13" s="78">
        <f>VLOOKUP(年度マスタ!$K$4&amp;"_"&amp;$AG13,データシート1!$A:$BT,MATCH("ab_"&amp;AM$2,データシート1!$A$1:$BT$1,0),0)</f>
        <v>76916</v>
      </c>
      <c r="AN13" s="78">
        <f>VLOOKUP(年度マスタ!$K$4&amp;"_"&amp;$AG13,データシート1!$A:$BT,MATCH("ab_"&amp;AN$2,データシート1!$A$1:$BT$1,0),0)</f>
        <v>12347</v>
      </c>
      <c r="AO13" s="78">
        <f>VLOOKUP(年度マスタ!$K$4&amp;"_"&amp;$AG13,データシート1!$A:$BT,MATCH("ab_"&amp;AO$2,データシート1!$A$1:$BT$1,0),0)</f>
        <v>189623</v>
      </c>
      <c r="AP13" s="78">
        <f>VLOOKUP(年度マスタ!$K$4&amp;"_"&amp;$AG13,データシート1!$A:$BT,MATCH("ab_"&amp;AP$2,データシート1!$A$1:$BT$1,0),0)</f>
        <v>0</v>
      </c>
      <c r="AQ13" s="954">
        <f>VLOOKUP(年度マスタ!$K$4&amp;"_"&amp;$AG13,データシート1!$A:$BT,MATCH("ab_"&amp;AQ$2,データシート1!$A$1:$BT$1,0),0)</f>
        <v>13.79643910745221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4306.2431999999999</v>
      </c>
      <c r="AI14" s="78">
        <f>VLOOKUP(年度マスタ!$K$4&amp;"_"&amp;$AG14,データシート1!$A:$BT,MATCH("ab_"&amp;AI$2,データシート1!$A$1:$BT$1,0),0)</f>
        <v>2688</v>
      </c>
      <c r="AJ14" s="78">
        <f>VLOOKUP(年度マスタ!$K$4&amp;"_"&amp;$AG14,データシート1!$A:$BT,MATCH("ab_"&amp;AJ$2,データシート1!$A$1:$BT$1,0),0)</f>
        <v>256</v>
      </c>
      <c r="AK14" s="78">
        <f>VLOOKUP(年度マスタ!$K$4&amp;"_"&amp;$AG14,データシート1!$A:$BT,MATCH("ab_"&amp;AK$2,データシート1!$A$1:$BT$1,0),0)</f>
        <v>49713</v>
      </c>
      <c r="AL14" s="78">
        <f>VLOOKUP(年度マスタ!$K$4&amp;"_"&amp;$AG14,データシート1!$A:$BT,MATCH("ab_"&amp;AL$2,データシート1!$A$1:$BT$1,0),0)</f>
        <v>82628</v>
      </c>
      <c r="AM14" s="78">
        <f>VLOOKUP(年度マスタ!$K$4&amp;"_"&amp;$AG14,データシート1!$A:$BT,MATCH("ab_"&amp;AM$2,データシート1!$A$1:$BT$1,0),0)</f>
        <v>77147</v>
      </c>
      <c r="AN14" s="78">
        <f>VLOOKUP(年度マスタ!$K$4&amp;"_"&amp;$AG14,データシート1!$A:$BT,MATCH("ab_"&amp;AN$2,データシート1!$A$1:$BT$1,0),0)</f>
        <v>12494</v>
      </c>
      <c r="AO14" s="78">
        <f>VLOOKUP(年度マスタ!$K$4&amp;"_"&amp;$AG14,データシート1!$A:$BT,MATCH("ab_"&amp;AO$2,データシート1!$A$1:$BT$1,0),0)</f>
        <v>188674</v>
      </c>
      <c r="AP14" s="78">
        <f>VLOOKUP(年度マスタ!$K$4&amp;"_"&amp;$AG14,データシート1!$A:$BT,MATCH("ab_"&amp;AP$2,データシート1!$A$1:$BT$1,0),0)</f>
        <v>0</v>
      </c>
      <c r="AQ14" s="954">
        <f>VLOOKUP(年度マスタ!$K$4&amp;"_"&amp;$AG14,データシート1!$A:$BT,MATCH("ab_"&amp;AQ$2,データシート1!$A$1:$BT$1,0),0)</f>
        <v>21.296450455577808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6602.9197000000004</v>
      </c>
      <c r="AI15" s="78">
        <f>VLOOKUP(年度マスタ!$K$4&amp;"_"&amp;$AG15,データシート1!$A:$BT,MATCH("ab_"&amp;AI$2,データシート1!$A$1:$BT$1,0),0)</f>
        <v>2688</v>
      </c>
      <c r="AJ15" s="78">
        <f>VLOOKUP(年度マスタ!$K$4&amp;"_"&amp;$AG15,データシート1!$A:$BT,MATCH("ab_"&amp;AJ$2,データシート1!$A$1:$BT$1,0),0)</f>
        <v>256</v>
      </c>
      <c r="AK15" s="78">
        <f>VLOOKUP(年度マスタ!$K$4&amp;"_"&amp;$AG15,データシート1!$A:$BT,MATCH("ab_"&amp;AK$2,データシート1!$A$1:$BT$1,0),0)</f>
        <v>49713</v>
      </c>
      <c r="AL15" s="78">
        <f>VLOOKUP(年度マスタ!$K$4&amp;"_"&amp;$AG15,データシート1!$A:$BT,MATCH("ab_"&amp;AL$2,データシート1!$A$1:$BT$1,0),0)</f>
        <v>83204</v>
      </c>
      <c r="AM15" s="78">
        <f>VLOOKUP(年度マスタ!$K$4&amp;"_"&amp;$AG15,データシート1!$A:$BT,MATCH("ab_"&amp;AM$2,データシート1!$A$1:$BT$1,0),0)</f>
        <v>77546</v>
      </c>
      <c r="AN15" s="78">
        <f>VLOOKUP(年度マスタ!$K$4&amp;"_"&amp;$AG15,データシート1!$A:$BT,MATCH("ab_"&amp;AN$2,データシート1!$A$1:$BT$1,0),0)</f>
        <v>12582</v>
      </c>
      <c r="AO15" s="78">
        <f>VLOOKUP(年度マスタ!$K$4&amp;"_"&amp;$AG15,データシート1!$A:$BT,MATCH("ab_"&amp;AO$2,データシート1!$A$1:$BT$1,0),0)</f>
        <v>187901</v>
      </c>
      <c r="AP15" s="78">
        <f>VLOOKUP(年度マスタ!$K$4&amp;"_"&amp;$AG15,データシート1!$A:$BT,MATCH("ab_"&amp;AP$2,データシート1!$A$1:$BT$1,0),0)</f>
        <v>0</v>
      </c>
      <c r="AQ15" s="954">
        <f>VLOOKUP(年度マスタ!$K$4&amp;"_"&amp;$AG15,データシート1!$A:$BT,MATCH("ab_"&amp;AQ$2,データシート1!$A$1:$BT$1,0),0)</f>
        <v>21.875981868379469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7105.7470999999996</v>
      </c>
      <c r="AI16" s="78">
        <f>VLOOKUP(年度マスタ!$K$4&amp;"_"&amp;$AG16,データシート1!$A:$BT,MATCH("ab_"&amp;AI$2,データシート1!$A$1:$BT$1,0),0)</f>
        <v>2688</v>
      </c>
      <c r="AJ16" s="78">
        <f>VLOOKUP(年度マスタ!$K$4&amp;"_"&amp;$AG16,データシート1!$A:$BT,MATCH("ab_"&amp;AJ$2,データシート1!$A$1:$BT$1,0),0)</f>
        <v>256</v>
      </c>
      <c r="AK16" s="78">
        <f>VLOOKUP(年度マスタ!$K$4&amp;"_"&amp;$AG16,データシート1!$A:$BT,MATCH("ab_"&amp;AK$2,データシート1!$A$1:$BT$1,0),0)</f>
        <v>49713</v>
      </c>
      <c r="AL16" s="78">
        <f>VLOOKUP(年度マスタ!$K$4&amp;"_"&amp;$AG16,データシート1!$A:$BT,MATCH("ab_"&amp;AL$2,データシート1!$A$1:$BT$1,0),0)</f>
        <v>83731</v>
      </c>
      <c r="AM16" s="78">
        <f>VLOOKUP(年度マスタ!$K$4&amp;"_"&amp;$AG16,データシート1!$A:$BT,MATCH("ab_"&amp;AM$2,データシート1!$A$1:$BT$1,0),0)</f>
        <v>77835</v>
      </c>
      <c r="AN16" s="78">
        <f>VLOOKUP(年度マスタ!$K$4&amp;"_"&amp;$AG16,データシート1!$A:$BT,MATCH("ab_"&amp;AN$2,データシート1!$A$1:$BT$1,0),0)</f>
        <v>12288</v>
      </c>
      <c r="AO16" s="78">
        <f>VLOOKUP(年度マスタ!$K$4&amp;"_"&amp;$AG16,データシート1!$A:$BT,MATCH("ab_"&amp;AO$2,データシート1!$A$1:$BT$1,0),0)</f>
        <v>187138</v>
      </c>
      <c r="AP16" s="78">
        <f>VLOOKUP(年度マスタ!$K$4&amp;"_"&amp;$AG16,データシート1!$A:$BT,MATCH("ab_"&amp;AP$2,データシート1!$A$1:$BT$1,0),0)</f>
        <v>0</v>
      </c>
      <c r="AQ16" s="954">
        <f>VLOOKUP(年度マスタ!$K$4&amp;"_"&amp;$AG16,データシート1!$A:$BT,MATCH("ab_"&amp;AQ$2,データシート1!$A$1:$BT$1,0),0)</f>
        <v>21.061533549917161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6844.4589999999998</v>
      </c>
      <c r="AI17" s="151">
        <f>VLOOKUP(年度マスタ!$K$4&amp;"_"&amp;$AG17,データシート1!$A:$BT,MATCH("ab_"&amp;AI$2,データシート1!$A$1:$BT$1,0),0)</f>
        <v>2688</v>
      </c>
      <c r="AJ17" s="151">
        <f>VLOOKUP(年度マスタ!$K$4&amp;"_"&amp;$AG17,データシート1!$A:$BT,MATCH("ab_"&amp;AJ$2,データシート1!$A$1:$BT$1,0),0)</f>
        <v>256</v>
      </c>
      <c r="AK17" s="151">
        <f>VLOOKUP(年度マスタ!$K$4&amp;"_"&amp;$AG17,データシート1!$A:$BT,MATCH("ab_"&amp;AK$2,データシート1!$A$1:$BT$1,0),0)</f>
        <v>49713</v>
      </c>
      <c r="AL17" s="151">
        <f>VLOOKUP(年度マスタ!$K$4&amp;"_"&amp;$AG17,データシート1!$A:$BT,MATCH("ab_"&amp;AL$2,データシート1!$A$1:$BT$1,0),0)</f>
        <v>84182</v>
      </c>
      <c r="AM17" s="151">
        <f>VLOOKUP(年度マスタ!$K$4&amp;"_"&amp;$AG17,データシート1!$A:$BT,MATCH("ab_"&amp;AM$2,データシート1!$A$1:$BT$1,0),0)</f>
        <v>77536</v>
      </c>
      <c r="AN17" s="151">
        <f>VLOOKUP(年度マスタ!$K$4&amp;"_"&amp;$AG17,データシート1!$A:$BT,MATCH("ab_"&amp;AN$2,データシート1!$A$1:$BT$1,0),0)</f>
        <v>12240</v>
      </c>
      <c r="AO17" s="151">
        <f>VLOOKUP(年度マスタ!$K$4&amp;"_"&amp;$AG17,データシート1!$A:$BT,MATCH("ab_"&amp;AO$2,データシート1!$A$1:$BT$1,0),0)</f>
        <v>185878</v>
      </c>
      <c r="AP17" s="151">
        <f>VLOOKUP(年度マスタ!$K$4&amp;"_"&amp;$AG17,データシート1!$A:$BT,MATCH("ab_"&amp;AP$2,データシート1!$A$1:$BT$1,0),0)</f>
        <v>0</v>
      </c>
      <c r="AQ17" s="955">
        <f>VLOOKUP(年度マスタ!$K$4&amp;"_"&amp;$AG17,データシート1!$A:$BT,MATCH("ab_"&amp;AQ$2,データシート1!$A$1:$BT$1,0),0)</f>
        <v>22.417246243651029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8088.0944</v>
      </c>
      <c r="AI18" s="78">
        <f>VLOOKUP(年度マスタ!$K$4&amp;"_"&amp;$AG18,データシート1!$A:$BT,MATCH("ab_"&amp;AI$2,データシート1!$A$1:$BT$1,0),0)</f>
        <v>2644</v>
      </c>
      <c r="AJ18" s="78">
        <f>VLOOKUP(年度マスタ!$K$4&amp;"_"&amp;$AG18,データシート1!$A:$BT,MATCH("ab_"&amp;AJ$2,データシート1!$A$1:$BT$1,0),0)</f>
        <v>256</v>
      </c>
      <c r="AK18" s="78">
        <f>VLOOKUP(年度マスタ!$K$4&amp;"_"&amp;$AG18,データシート1!$A:$BT,MATCH("ab_"&amp;AK$2,データシート1!$A$1:$BT$1,0),0)</f>
        <v>47294</v>
      </c>
      <c r="AL18" s="78">
        <f>VLOOKUP(年度マスタ!$K$4&amp;"_"&amp;$AG18,データシート1!$A:$BT,MATCH("ab_"&amp;AL$2,データシート1!$A$1:$BT$1,0),0)</f>
        <v>84694</v>
      </c>
      <c r="AM18" s="78">
        <f>VLOOKUP(年度マスタ!$K$4&amp;"_"&amp;$AG18,データシート1!$A:$BT,MATCH("ab_"&amp;AM$2,データシート1!$A$1:$BT$1,0),0)</f>
        <v>77604</v>
      </c>
      <c r="AN18" s="78">
        <f>VLOOKUP(年度マスタ!$K$4&amp;"_"&amp;$AG18,データシート1!$A:$BT,MATCH("ab_"&amp;AN$2,データシート1!$A$1:$BT$1,0),0)</f>
        <v>12428</v>
      </c>
      <c r="AO18" s="78">
        <f>VLOOKUP(年度マスタ!$K$4&amp;"_"&amp;$AG18,データシート1!$A:$BT,MATCH("ab_"&amp;AO$2,データシート1!$A$1:$BT$1,0),0)</f>
        <v>184995</v>
      </c>
      <c r="AP18" s="78">
        <f>VLOOKUP(年度マスタ!$K$4&amp;"_"&amp;$AG18,データシート1!$A:$BT,MATCH("ab_"&amp;AP$2,データシート1!$A$1:$BT$1,0),0)</f>
        <v>0</v>
      </c>
      <c r="AQ18" s="954">
        <f>VLOOKUP(年度マスタ!$K$4&amp;"_"&amp;$AG18,データシート1!$A:$BT,MATCH("ab_"&amp;AQ$2,データシート1!$A$1:$BT$1,0),0)</f>
        <v>20.09223568957518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8337.0748000000003</v>
      </c>
      <c r="AI19" s="78">
        <f>VLOOKUP(年度マスタ!$K$4&amp;"_"&amp;$AG19,データシート1!$A:$BT,MATCH("ab_"&amp;AI$2,データシート1!$A$1:$BT$1,0),0)</f>
        <v>2644</v>
      </c>
      <c r="AJ19" s="78">
        <f>VLOOKUP(年度マスタ!$K$4&amp;"_"&amp;$AG19,データシート1!$A:$BT,MATCH("ab_"&amp;AJ$2,データシート1!$A$1:$BT$1,0),0)</f>
        <v>256</v>
      </c>
      <c r="AK19" s="78">
        <f>VLOOKUP(年度マスタ!$K$4&amp;"_"&amp;$AG19,データシート1!$A:$BT,MATCH("ab_"&amp;AK$2,データシート1!$A$1:$BT$1,0),0)</f>
        <v>47294</v>
      </c>
      <c r="AL19" s="78">
        <f>VLOOKUP(年度マスタ!$K$4&amp;"_"&amp;$AG19,データシート1!$A:$BT,MATCH("ab_"&amp;AL$2,データシート1!$A$1:$BT$1,0),0)</f>
        <v>84767</v>
      </c>
      <c r="AM19" s="78">
        <f>VLOOKUP(年度マスタ!$K$4&amp;"_"&amp;$AG19,データシート1!$A:$BT,MATCH("ab_"&amp;AM$2,データシート1!$A$1:$BT$1,0),0)</f>
        <v>77458</v>
      </c>
      <c r="AN19" s="78">
        <f>VLOOKUP(年度マスタ!$K$4&amp;"_"&amp;$AG19,データシート1!$A:$BT,MATCH("ab_"&amp;AN$2,データシート1!$A$1:$BT$1,0),0)</f>
        <v>12464</v>
      </c>
      <c r="AO19" s="78">
        <f>VLOOKUP(年度マスタ!$K$4&amp;"_"&amp;$AG19,データシート1!$A:$BT,MATCH("ab_"&amp;AO$2,データシート1!$A$1:$BT$1,0),0)</f>
        <v>183510</v>
      </c>
      <c r="AP19" s="78">
        <f>VLOOKUP(年度マスタ!$K$4&amp;"_"&amp;$AG19,データシート1!$A:$BT,MATCH("ab_"&amp;AP$2,データシート1!$A$1:$BT$1,0),0)</f>
        <v>0</v>
      </c>
      <c r="AQ19" s="954">
        <f>VLOOKUP(年度マスタ!$K$4&amp;"_"&amp;$AG19,データシート1!$A:$BT,MATCH("ab_"&amp;AQ$2,データシート1!$A$1:$BT$1,0),0)</f>
        <v>16.09932254784756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7766.7663000000002</v>
      </c>
      <c r="AI20" s="78">
        <f>VLOOKUP(年度マスタ!$K$4&amp;"_"&amp;$AG20,データシート1!$A:$BT,MATCH("ab_"&amp;AI$2,データシート1!$A$1:$BT$1,0),0)</f>
        <v>2644</v>
      </c>
      <c r="AJ20" s="78">
        <f>VLOOKUP(年度マスタ!$K$4&amp;"_"&amp;$AG20,データシート1!$A:$BT,MATCH("ab_"&amp;AJ$2,データシート1!$A$1:$BT$1,0),0)</f>
        <v>256</v>
      </c>
      <c r="AK20" s="78">
        <f>VLOOKUP(年度マスタ!$K$4&amp;"_"&amp;$AG20,データシート1!$A:$BT,MATCH("ab_"&amp;AK$2,データシート1!$A$1:$BT$1,0),0)</f>
        <v>47294</v>
      </c>
      <c r="AL20" s="78">
        <f>VLOOKUP(年度マスタ!$K$4&amp;"_"&amp;$AG20,データシート1!$A:$BT,MATCH("ab_"&amp;AL$2,データシート1!$A$1:$BT$1,0),0)</f>
        <v>85224</v>
      </c>
      <c r="AM20" s="78">
        <f>VLOOKUP(年度マスタ!$K$4&amp;"_"&amp;$AG20,データシート1!$A:$BT,MATCH("ab_"&amp;AM$2,データシート1!$A$1:$BT$1,0),0)</f>
        <v>77341</v>
      </c>
      <c r="AN20" s="78">
        <f>VLOOKUP(年度マスタ!$K$4&amp;"_"&amp;$AG20,データシート1!$A:$BT,MATCH("ab_"&amp;AN$2,データシート1!$A$1:$BT$1,0),0)</f>
        <v>12651</v>
      </c>
      <c r="AO20" s="78">
        <f>VLOOKUP(年度マスタ!$K$4&amp;"_"&amp;$AG20,データシート1!$A:$BT,MATCH("ab_"&amp;AO$2,データシート1!$A$1:$BT$1,0),0)</f>
        <v>182144</v>
      </c>
      <c r="AP20" s="78">
        <f>VLOOKUP(年度マスタ!$K$4&amp;"_"&amp;$AG20,データシート1!$A:$BT,MATCH("ab_"&amp;AP$2,データシート1!$A$1:$BT$1,0),0)</f>
        <v>0</v>
      </c>
      <c r="AQ20" s="954">
        <f>VLOOKUP(年度マスタ!$K$4&amp;"_"&amp;$AG20,データシート1!$A:$BT,MATCH("ab_"&amp;AQ$2,データシート1!$A$1:$BT$1,0),0)</f>
        <v>17.143229231330881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179.107</v>
      </c>
      <c r="BE13" s="70" t="str">
        <f>年度マスタ!K4</f>
        <v>26204</v>
      </c>
      <c r="BF13" s="70" t="str">
        <f>年度マスタ!K4</f>
        <v>26204</v>
      </c>
      <c r="BG13" s="70" t="str">
        <f>年度マスタ!K4</f>
        <v>26204</v>
      </c>
      <c r="BH13" s="278" t="s">
        <v>195</v>
      </c>
      <c r="BI13" s="278" t="s">
        <v>195</v>
      </c>
      <c r="BJ13" s="278" t="s">
        <v>195</v>
      </c>
      <c r="BK13" s="278" t="str">
        <f>年度マスタ!K4</f>
        <v>26204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179.107</v>
      </c>
      <c r="AY14" s="70"/>
      <c r="BE14" s="70" t="str">
        <f>AP2</f>
        <v>宇治市</v>
      </c>
      <c r="BF14" s="70" t="str">
        <f>AP2</f>
        <v>宇治市</v>
      </c>
      <c r="BG14" s="70" t="str">
        <f>AP2</f>
        <v>宇治市</v>
      </c>
      <c r="BH14" s="70" t="s">
        <v>205</v>
      </c>
      <c r="BI14" s="70" t="s">
        <v>205</v>
      </c>
      <c r="BJ14" s="70" t="s">
        <v>205</v>
      </c>
      <c r="BK14" s="70" t="str">
        <f>AP2</f>
        <v>宇治市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27.619999999999997</v>
      </c>
      <c r="AY17" s="165">
        <f>AX17</f>
        <v>27.619999999999997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3.24</v>
      </c>
      <c r="BG17" s="952">
        <f t="shared" ref="BG17:BG39" si="2">BF17/BE17</f>
        <v>3.24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5.6004979845934208E-2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228.00099999999998</v>
      </c>
      <c r="G21" s="877">
        <f t="shared" ref="G21:O21" si="5">SUM(G22,G26,G27,G28)</f>
        <v>228.446</v>
      </c>
      <c r="H21" s="877">
        <f t="shared" si="5"/>
        <v>276.88900000000001</v>
      </c>
      <c r="I21" s="877">
        <f t="shared" si="5"/>
        <v>277.27699999999999</v>
      </c>
      <c r="J21" s="877">
        <f t="shared" si="5"/>
        <v>251.75099999999998</v>
      </c>
      <c r="K21" s="877">
        <f t="shared" si="5"/>
        <v>230.67000000000002</v>
      </c>
      <c r="L21" s="877">
        <f t="shared" si="5"/>
        <v>259.79199999999997</v>
      </c>
      <c r="M21" s="877">
        <f t="shared" si="5"/>
        <v>244.71699999999998</v>
      </c>
      <c r="N21" s="877">
        <f t="shared" si="5"/>
        <v>197.816</v>
      </c>
      <c r="O21" s="877">
        <f t="shared" si="5"/>
        <v>203.85900000000001</v>
      </c>
      <c r="P21" s="878">
        <f>SUM(P22,P26,P27,P28)</f>
        <v>206.727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20.46</v>
      </c>
      <c r="BG21" s="952">
        <f t="shared" si="2"/>
        <v>10.23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1.1833151495983865</v>
      </c>
    </row>
    <row r="22" spans="2:63" ht="15.95" customHeight="1" thickBot="1">
      <c r="B22" s="285"/>
      <c r="C22" s="522"/>
      <c r="D22" s="408" t="s">
        <v>114</v>
      </c>
      <c r="E22" s="409"/>
      <c r="F22" s="879">
        <f>SUM(F23:F25)</f>
        <v>192.99799999999999</v>
      </c>
      <c r="G22" s="879">
        <f t="shared" ref="G22:P22" si="6">SUM(G23:G25)</f>
        <v>186.172</v>
      </c>
      <c r="H22" s="879">
        <f t="shared" si="6"/>
        <v>232.37299999999999</v>
      </c>
      <c r="I22" s="879">
        <f t="shared" si="6"/>
        <v>226.309</v>
      </c>
      <c r="J22" s="879">
        <f t="shared" si="6"/>
        <v>206.261</v>
      </c>
      <c r="K22" s="879">
        <f t="shared" si="6"/>
        <v>208.357</v>
      </c>
      <c r="L22" s="879">
        <f t="shared" si="6"/>
        <v>221.529</v>
      </c>
      <c r="M22" s="879">
        <f t="shared" si="6"/>
        <v>211.46299999999999</v>
      </c>
      <c r="N22" s="879">
        <f t="shared" si="6"/>
        <v>167.91</v>
      </c>
      <c r="O22" s="879">
        <f t="shared" si="6"/>
        <v>173.79400000000001</v>
      </c>
      <c r="P22" s="880">
        <f t="shared" si="6"/>
        <v>179.107</v>
      </c>
      <c r="Z22" s="273"/>
      <c r="AB22" s="272"/>
      <c r="AC22" s="521" t="s">
        <v>286</v>
      </c>
      <c r="AP22" s="16" t="s">
        <v>287</v>
      </c>
      <c r="AQ22" s="273"/>
      <c r="AV22" s="70" t="str">
        <f>AW22</f>
        <v>エネルギー起源CO2</v>
      </c>
      <c r="AW22" s="70" t="str">
        <f>D56</f>
        <v>エネルギー起源CO2</v>
      </c>
      <c r="AX22" s="165">
        <f>P56</f>
        <v>195.41200000000001</v>
      </c>
      <c r="AY22" s="165">
        <f>AX22</f>
        <v>195.41200000000001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192.99799999999999</v>
      </c>
      <c r="G23" s="881">
        <f>IFERROR(VLOOKUP(年度マスタ!$K$4&amp;"_"&amp;G$20,データシート1!$A:$BU,MATCH("ba_"&amp;$E23,データシート1!$A$1:$BU$1,0),0),0)</f>
        <v>186.172</v>
      </c>
      <c r="H23" s="881">
        <f>IFERROR(VLOOKUP(年度マスタ!$K$4&amp;"_"&amp;H$20,データシート1!$A:$BU,MATCH("ba_"&amp;$E23,データシート1!$A$1:$BU$1,0),0),0)</f>
        <v>232.37299999999999</v>
      </c>
      <c r="I23" s="881">
        <f>IFERROR(VLOOKUP(年度マスタ!$K$4&amp;"_"&amp;I$20,データシート1!$A:$BU,MATCH("ba_"&amp;$E23,データシート1!$A$1:$BU$1,0),0),0)</f>
        <v>226.309</v>
      </c>
      <c r="J23" s="881">
        <f>IFERROR(VLOOKUP(年度マスタ!$K$4&amp;"_"&amp;J$20,データシート1!$A:$BU,MATCH("ba_"&amp;$E23,データシート1!$A$1:$BU$1,0),0),0)</f>
        <v>206.261</v>
      </c>
      <c r="K23" s="881">
        <f>IFERROR(VLOOKUP(年度マスタ!$K$4&amp;"_"&amp;K$20,データシート1!$A:$BU,MATCH("ba_"&amp;$E23,データシート1!$A$1:$BU$1,0),0),0)</f>
        <v>208.357</v>
      </c>
      <c r="L23" s="881">
        <f>IFERROR(VLOOKUP(年度マスタ!$K$4&amp;"_"&amp;L$20,データシート1!$A:$BU,MATCH("ba_"&amp;$E23,データシート1!$A$1:$BU$1,0),0),0)</f>
        <v>221.529</v>
      </c>
      <c r="M23" s="881">
        <f>IFERROR(VLOOKUP(年度マスタ!$K$4&amp;"_"&amp;M$20,データシート1!$A:$BU,MATCH("ba_"&amp;$E23,データシート1!$A$1:$BU$1,0),0),0)</f>
        <v>211.46299999999999</v>
      </c>
      <c r="N23" s="881">
        <f>IFERROR(VLOOKUP(年度マスタ!$K$4&amp;"_"&amp;N$20,データシート1!$A:$BU,MATCH("ba_"&amp;$E23,データシート1!$A$1:$BU$1,0),0),0)</f>
        <v>167.91</v>
      </c>
      <c r="O23" s="881">
        <f>IFERROR(VLOOKUP(年度マスタ!$K$4&amp;"_"&amp;O$20,データシート1!$A:$BU,MATCH("ba_"&amp;$E23,データシート1!$A$1:$BU$1,0),0),0)</f>
        <v>173.79400000000001</v>
      </c>
      <c r="P23" s="882">
        <f>IFERROR(VLOOKUP(年度マスタ!$K$4&amp;"_"&amp;P$20,データシート1!$A:$BU,MATCH("ba_"&amp;$E23,データシート1!$A$1:$BU$1,0),0),0)</f>
        <v>179.107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11.315</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126.99</v>
      </c>
      <c r="BG23" s="952">
        <f t="shared" ref="BG23" si="8">BF23/BE23</f>
        <v>126.99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6.4007407123329694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585.02295084602576</v>
      </c>
      <c r="AG24" s="877">
        <f t="shared" ref="AG24:AP24" si="11">AG25+AG29</f>
        <v>612.16569111244644</v>
      </c>
      <c r="AH24" s="877">
        <f t="shared" si="11"/>
        <v>633.43675603633028</v>
      </c>
      <c r="AI24" s="877">
        <f t="shared" si="11"/>
        <v>603.65964197111941</v>
      </c>
      <c r="AJ24" s="877">
        <f t="shared" si="11"/>
        <v>515.11103609580437</v>
      </c>
      <c r="AK24" s="877">
        <f t="shared" si="11"/>
        <v>466.1150224221409</v>
      </c>
      <c r="AL24" s="877">
        <f t="shared" si="11"/>
        <v>534.40661043532486</v>
      </c>
      <c r="AM24" s="877">
        <f t="shared" si="11"/>
        <v>486.91333936814567</v>
      </c>
      <c r="AN24" s="877">
        <f t="shared" si="11"/>
        <v>453.34717365487978</v>
      </c>
      <c r="AO24" s="877">
        <f t="shared" si="11"/>
        <v>510.61123785732889</v>
      </c>
      <c r="AP24" s="878">
        <f t="shared" si="11"/>
        <v>444.44487500959633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360.23009696161557</v>
      </c>
      <c r="AG25" s="879">
        <f>①CO2排出量の現状把握!AA35</f>
        <v>363.36770101851852</v>
      </c>
      <c r="AH25" s="879">
        <f>①CO2排出量の現状把握!AB35</f>
        <v>396.32985583644233</v>
      </c>
      <c r="AI25" s="879">
        <f>①CO2排出量の現状把握!AC35</f>
        <v>360.77313662485369</v>
      </c>
      <c r="AJ25" s="879">
        <f>①CO2排出量の現状把握!AD35</f>
        <v>293.93083313285752</v>
      </c>
      <c r="AK25" s="879">
        <f>①CO2排出量の現状把握!AE35</f>
        <v>249.95586009672974</v>
      </c>
      <c r="AL25" s="879">
        <f>①CO2排出量の現状把握!AF35</f>
        <v>345.53679690063592</v>
      </c>
      <c r="AM25" s="879">
        <f>①CO2排出量の現状把握!AG35</f>
        <v>318.73917328183774</v>
      </c>
      <c r="AN25" s="879">
        <f>①CO2排出量の現状把握!AH35</f>
        <v>297.7776340291158</v>
      </c>
      <c r="AO25" s="879">
        <f>①CO2排出量の現状把握!AI35</f>
        <v>354.42870919443436</v>
      </c>
      <c r="AP25" s="880">
        <f>①CO2排出量の現状把握!AJ35</f>
        <v>297.6762745413775</v>
      </c>
      <c r="AQ25" s="273"/>
      <c r="AV25" s="70" t="str">
        <f>AW25</f>
        <v>廃棄物原燃料以外</v>
      </c>
      <c r="AW25" s="70" t="str">
        <f>E59</f>
        <v>廃棄物原燃料以外</v>
      </c>
      <c r="AX25" s="287">
        <f t="shared" si="12"/>
        <v>11.315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35.003</v>
      </c>
      <c r="G26" s="879">
        <f>IFERROR(VLOOKUP(年度マスタ!$K$4&amp;"_"&amp;G$20,データシート1!$A:$BU,MATCH("ba_"&amp;$D26,データシート1!$A$1:$BU$1,0),0),0)</f>
        <v>42.273999999999994</v>
      </c>
      <c r="H26" s="879">
        <f>IFERROR(VLOOKUP(年度マスタ!$K$4&amp;"_"&amp;H$20,データシート1!$A:$BU,MATCH("ba_"&amp;$D26,データシート1!$A$1:$BU$1,0),0),0)</f>
        <v>44.516000000000005</v>
      </c>
      <c r="I26" s="879">
        <f>IFERROR(VLOOKUP(年度マスタ!$K$4&amp;"_"&amp;I$20,データシート1!$A:$BU,MATCH("ba_"&amp;$D26,データシート1!$A$1:$BU$1,0),0),0)</f>
        <v>50.968000000000004</v>
      </c>
      <c r="J26" s="879">
        <f>IFERROR(VLOOKUP(年度マスタ!$K$4&amp;"_"&amp;J$20,データシート1!$A:$BU,MATCH("ba_"&amp;$D26,データシート1!$A$1:$BU$1,0),0),0)</f>
        <v>45.489999999999995</v>
      </c>
      <c r="K26" s="879">
        <f>IFERROR(VLOOKUP(年度マスタ!$K$4&amp;"_"&amp;K$20,データシート1!$A:$BU,MATCH("ba_"&amp;$D26,データシート1!$A$1:$BU$1,0),0),0)</f>
        <v>22.313000000000002</v>
      </c>
      <c r="L26" s="879">
        <f>IFERROR(VLOOKUP(年度マスタ!$K$4&amp;"_"&amp;L$20,データシート1!$A:$BU,MATCH("ba_"&amp;$D26,データシート1!$A$1:$BU$1,0),0),0)</f>
        <v>38.262999999999998</v>
      </c>
      <c r="M26" s="879">
        <f>IFERROR(VLOOKUP(年度マスタ!$K$4&amp;"_"&amp;M$20,データシート1!$A:$BU,MATCH("ba_"&amp;$D26,データシート1!$A$1:$BU$1,0),0),0)</f>
        <v>33.253999999999998</v>
      </c>
      <c r="N26" s="879">
        <f>IFERROR(VLOOKUP(年度マスタ!$K$4&amp;"_"&amp;N$20,データシート1!$A:$BU,MATCH("ba_"&amp;$D26,データシート1!$A$1:$BU$1,0),0),0)</f>
        <v>29.905999999999999</v>
      </c>
      <c r="O26" s="879">
        <f>IFERROR(VLOOKUP(年度マスタ!$K$4&amp;"_"&amp;O$20,データシート1!$A:$BU,MATCH("ba_"&amp;$D26,データシート1!$A$1:$BU$1,0),0),0)</f>
        <v>30.065000000000001</v>
      </c>
      <c r="P26" s="880">
        <f>IFERROR(VLOOKUP(年度マスタ!$K$4&amp;"_"&amp;P$20,データシート1!$A:$BU,MATCH("ba_"&amp;$D26,データシート1!$A$1:$BU$1,0),0),0)</f>
        <v>27.619999999999997</v>
      </c>
      <c r="Z26" s="273"/>
      <c r="AB26" s="272"/>
      <c r="AC26" s="522"/>
      <c r="AD26" s="410"/>
      <c r="AE26" s="409" t="s">
        <v>184</v>
      </c>
      <c r="AF26" s="881">
        <f>①CO2排出量の現状把握!Z36</f>
        <v>342.15276492325432</v>
      </c>
      <c r="AG26" s="881">
        <f>①CO2排出量の現状把握!AA36</f>
        <v>345.77829532841042</v>
      </c>
      <c r="AH26" s="881">
        <f>①CO2排出量の現状把握!AB36</f>
        <v>379.59673194746279</v>
      </c>
      <c r="AI26" s="881">
        <f>①CO2排出量の現状把握!AC36</f>
        <v>345.63633061970978</v>
      </c>
      <c r="AJ26" s="881">
        <f>①CO2排出量の現状把握!AD36</f>
        <v>277.84270978057958</v>
      </c>
      <c r="AK26" s="881">
        <f>①CO2排出量の現状把握!AE36</f>
        <v>232.39959211252432</v>
      </c>
      <c r="AL26" s="881">
        <f>①CO2排出量の現状把握!AF36</f>
        <v>329.2068884220788</v>
      </c>
      <c r="AM26" s="881">
        <f>①CO2排出量の現状把握!AG36</f>
        <v>304.3606604086558</v>
      </c>
      <c r="AN26" s="881">
        <f>①CO2排出量の現状把握!AH36</f>
        <v>283.54228610003395</v>
      </c>
      <c r="AO26" s="881">
        <f>①CO2排出量の現状把握!AI36</f>
        <v>341.62557262066269</v>
      </c>
      <c r="AP26" s="882">
        <f>①CO2排出量の現状把握!AJ36</f>
        <v>284.14062379593281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7.4383320736412788</v>
      </c>
      <c r="AG27" s="881">
        <f>①CO2排出量の現状把握!AA37</f>
        <v>7.1560311578014097</v>
      </c>
      <c r="AH27" s="881">
        <f>①CO2排出量の現状把握!AB37</f>
        <v>6.4711600833234248</v>
      </c>
      <c r="AI27" s="881">
        <f>①CO2排出量の現状把握!AC37</f>
        <v>6.8024073474133102</v>
      </c>
      <c r="AJ27" s="881">
        <f>①CO2排出量の現状把握!AD37</f>
        <v>6.4660216180921024</v>
      </c>
      <c r="AK27" s="881">
        <f>①CO2排出量の現状把握!AE37</f>
        <v>5.9535248792474604</v>
      </c>
      <c r="AL27" s="881">
        <f>①CO2排出量の現状把握!AF37</f>
        <v>6.0698935326167884</v>
      </c>
      <c r="AM27" s="881">
        <f>①CO2排出量の現状把握!AG37</f>
        <v>5.1594359690317759</v>
      </c>
      <c r="AN27" s="881">
        <f>①CO2排出量の現状把握!AH37</f>
        <v>4.9343730013434497</v>
      </c>
      <c r="AO27" s="881">
        <f>①CO2排出量の現状把握!AI37</f>
        <v>5.1221096862190043</v>
      </c>
      <c r="AP27" s="882">
        <f>①CO2排出量の現状把握!AJ37</f>
        <v>5.7720549778912176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10.638999964719959</v>
      </c>
      <c r="AG28" s="881">
        <f>①CO2排出量の現状把握!AA38</f>
        <v>10.43337453230671</v>
      </c>
      <c r="AH28" s="881">
        <f>①CO2排出量の現状把握!AB38</f>
        <v>10.261963805656141</v>
      </c>
      <c r="AI28" s="881">
        <f>①CO2排出量の現状把握!AC38</f>
        <v>8.3343986577305955</v>
      </c>
      <c r="AJ28" s="881">
        <f>①CO2排出量の現状把握!AD38</f>
        <v>9.6221017341858062</v>
      </c>
      <c r="AK28" s="881">
        <f>①CO2排出量の現状把握!AE38</f>
        <v>11.602743104957968</v>
      </c>
      <c r="AL28" s="881">
        <f>①CO2排出量の現状把握!AF38</f>
        <v>10.260014945940311</v>
      </c>
      <c r="AM28" s="881">
        <f>①CO2排出量の現状把握!AG38</f>
        <v>9.2190769041501301</v>
      </c>
      <c r="AN28" s="881">
        <f>①CO2排出量の現状把握!AH38</f>
        <v>9.3009749277384497</v>
      </c>
      <c r="AO28" s="881">
        <f>①CO2排出量の現状把握!AI38</f>
        <v>7.6810268875526466</v>
      </c>
      <c r="AP28" s="882">
        <f>①CO2排出量の現状把握!AJ38</f>
        <v>7.7635957675534728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224.79285388441019</v>
      </c>
      <c r="AG29" s="883">
        <f>①CO2排出量の現状把握!AA39</f>
        <v>248.79799009392789</v>
      </c>
      <c r="AH29" s="883">
        <f>①CO2排出量の現状把握!AB39</f>
        <v>237.10690019988789</v>
      </c>
      <c r="AI29" s="883">
        <f>①CO2排出量の現状把握!AC39</f>
        <v>242.88650534626569</v>
      </c>
      <c r="AJ29" s="883">
        <f>①CO2排出量の現状把握!AD39</f>
        <v>221.18020296294679</v>
      </c>
      <c r="AK29" s="883">
        <f>①CO2排出量の現状把握!AE39</f>
        <v>216.15916232541116</v>
      </c>
      <c r="AL29" s="883">
        <f>①CO2排出量の現状把握!AF39</f>
        <v>188.86981353468892</v>
      </c>
      <c r="AM29" s="883">
        <f>①CO2排出量の現状把握!AG39</f>
        <v>168.17416608630796</v>
      </c>
      <c r="AN29" s="883">
        <f>①CO2排出量の現状把握!AH39</f>
        <v>155.56953962576398</v>
      </c>
      <c r="AO29" s="883">
        <f>①CO2排出量の現状把握!AI39</f>
        <v>156.18252866289455</v>
      </c>
      <c r="AP29" s="884">
        <f>①CO2排出量の現状把握!AJ39</f>
        <v>146.76860046821881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0.38973000917362022</v>
      </c>
      <c r="AG32" s="461">
        <f t="shared" si="16"/>
        <v>0.37317674498363484</v>
      </c>
      <c r="AH32" s="461">
        <f t="shared" si="16"/>
        <v>0.43712177634371324</v>
      </c>
      <c r="AI32" s="461">
        <f t="shared" si="16"/>
        <v>0.45932671446216311</v>
      </c>
      <c r="AJ32" s="461">
        <f t="shared" si="16"/>
        <v>0.48873152069911652</v>
      </c>
      <c r="AK32" s="461">
        <f t="shared" si="16"/>
        <v>0.49487784968039894</v>
      </c>
      <c r="AL32" s="461">
        <f t="shared" si="16"/>
        <v>0.48613171118593529</v>
      </c>
      <c r="AM32" s="461">
        <f t="shared" si="16"/>
        <v>0.50258840786239833</v>
      </c>
      <c r="AN32" s="461">
        <f t="shared" si="16"/>
        <v>0.43634550184841708</v>
      </c>
      <c r="AO32" s="461">
        <f t="shared" si="16"/>
        <v>0.39924503200409533</v>
      </c>
      <c r="AP32" s="461">
        <f t="shared" si="16"/>
        <v>0.46513529939013565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0.53576311815102151</v>
      </c>
      <c r="AG33" s="458">
        <f t="shared" ref="AG33:AP33" si="17">IFERROR(IF(G22/AG25&gt;1,1,G22/AG25),0)</f>
        <v>0.51235153668903555</v>
      </c>
      <c r="AH33" s="458">
        <f t="shared" si="17"/>
        <v>0.58631212505952579</v>
      </c>
      <c r="AI33" s="458">
        <f t="shared" si="17"/>
        <v>0.62728894428557502</v>
      </c>
      <c r="AJ33" s="458">
        <f t="shared" si="17"/>
        <v>0.70173311796374038</v>
      </c>
      <c r="AK33" s="458">
        <f t="shared" si="17"/>
        <v>0.83357517571049744</v>
      </c>
      <c r="AL33" s="458">
        <f t="shared" si="17"/>
        <v>0.64111551066934225</v>
      </c>
      <c r="AM33" s="458">
        <f t="shared" si="17"/>
        <v>0.66343586771186969</v>
      </c>
      <c r="AN33" s="458">
        <f>IFERROR(IF(N22/AN25&gt;1,1,N22/AN25),0)</f>
        <v>0.56387713787658833</v>
      </c>
      <c r="AO33" s="458">
        <f t="shared" si="17"/>
        <v>0.49034966832965887</v>
      </c>
      <c r="AP33" s="458">
        <f t="shared" si="17"/>
        <v>0.60168382675423404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0.56406967818392439</v>
      </c>
      <c r="AG34" s="459">
        <f t="shared" ref="AG34:AP36" si="18">IFERROR(IF(G23/AG26&gt;1,1,G23/AG26),0)</f>
        <v>0.53841436121136266</v>
      </c>
      <c r="AH34" s="459">
        <f t="shared" si="18"/>
        <v>0.61215753572968334</v>
      </c>
      <c r="AI34" s="459">
        <f t="shared" si="18"/>
        <v>0.65476045181430598</v>
      </c>
      <c r="AJ34" s="459">
        <f t="shared" si="18"/>
        <v>0.74236606806379868</v>
      </c>
      <c r="AK34" s="459">
        <f t="shared" si="18"/>
        <v>0.89654632396737055</v>
      </c>
      <c r="AL34" s="459">
        <f t="shared" si="18"/>
        <v>0.67291726811006425</v>
      </c>
      <c r="AM34" s="459">
        <f t="shared" si="18"/>
        <v>0.6947777012839802</v>
      </c>
      <c r="AN34" s="459">
        <f t="shared" si="18"/>
        <v>0.59218680327900441</v>
      </c>
      <c r="AO34" s="459">
        <f t="shared" si="18"/>
        <v>0.50872655307036685</v>
      </c>
      <c r="AP34" s="459">
        <f t="shared" si="18"/>
        <v>0.63034633206349611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25.588999999999999</v>
      </c>
      <c r="BG35" s="952">
        <f t="shared" si="2"/>
        <v>12.794499999999999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0.37664271170870239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0.15571224527448169</v>
      </c>
      <c r="AG37" s="460">
        <f t="shared" ref="AG37:AP37" si="21">IFERROR(IF(G26/AG29&gt;1,1,G26/AG29),0)</f>
        <v>0.16991294818756544</v>
      </c>
      <c r="AH37" s="460">
        <f t="shared" si="21"/>
        <v>0.18774653948270484</v>
      </c>
      <c r="AI37" s="460">
        <f t="shared" si="21"/>
        <v>0.20984286437543584</v>
      </c>
      <c r="AJ37" s="460">
        <f t="shared" si="21"/>
        <v>0.20566940164902872</v>
      </c>
      <c r="AK37" s="460">
        <f t="shared" si="21"/>
        <v>0.10322486338288765</v>
      </c>
      <c r="AL37" s="460">
        <f t="shared" si="21"/>
        <v>0.20258928244757543</v>
      </c>
      <c r="AM37" s="460">
        <f t="shared" si="21"/>
        <v>0.19773548324261558</v>
      </c>
      <c r="AN37" s="460">
        <f t="shared" si="21"/>
        <v>0.19223557562708918</v>
      </c>
      <c r="AO37" s="460">
        <f t="shared" si="21"/>
        <v>0.19249912430917612</v>
      </c>
      <c r="AP37" s="460">
        <f t="shared" si="21"/>
        <v>0.18818739098068063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2.8279999999999998</v>
      </c>
      <c r="BG38" s="952">
        <f t="shared" si="2"/>
        <v>2.8279999999999998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0.20547947660747559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9.6869999999999994</v>
      </c>
      <c r="BG49" s="952">
        <f t="shared" si="22"/>
        <v>9.6869999999999994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1.1343449596765782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6.6180000000000003</v>
      </c>
      <c r="BG50" s="952">
        <f t="shared" si="22"/>
        <v>6.6180000000000003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1.1937788283761859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11.315</v>
      </c>
      <c r="BG52" s="952">
        <f t="shared" ref="BG52" si="26">BF52/BE52</f>
        <v>11.315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0.42427450724381305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228.001</v>
      </c>
      <c r="G55" s="885">
        <f t="shared" ref="G55:P55" si="32">SUM(G56,G57,G60,G61,G62,G63,G64,G65,)</f>
        <v>228.446</v>
      </c>
      <c r="H55" s="885">
        <f t="shared" si="32"/>
        <v>276.88899999999995</v>
      </c>
      <c r="I55" s="885">
        <f t="shared" si="32"/>
        <v>277.27700000000004</v>
      </c>
      <c r="J55" s="885">
        <f t="shared" si="32"/>
        <v>251.751</v>
      </c>
      <c r="K55" s="885">
        <f t="shared" si="32"/>
        <v>230.67</v>
      </c>
      <c r="L55" s="885">
        <f t="shared" si="32"/>
        <v>259.79200000000003</v>
      </c>
      <c r="M55" s="885">
        <f t="shared" si="32"/>
        <v>244.71700000000001</v>
      </c>
      <c r="N55" s="885">
        <f t="shared" si="32"/>
        <v>197.816</v>
      </c>
      <c r="O55" s="885">
        <f t="shared" si="32"/>
        <v>203.85899999999998</v>
      </c>
      <c r="P55" s="886">
        <f t="shared" si="32"/>
        <v>206.727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199.892</v>
      </c>
      <c r="G56" s="887">
        <f>IFERROR(VLOOKUP(年度マスタ!$K$4&amp;"_"&amp;G$54,データシート1!$A:$CE,MATCH("bc_"&amp;$C56,データシート1!$A$1:$CE$1,0),0),0)</f>
        <v>201.83</v>
      </c>
      <c r="H56" s="887">
        <f>IFERROR(VLOOKUP(年度マスタ!$K$4&amp;"_"&amp;H$54,データシート1!$A:$CE,MATCH("bc_"&amp;$C56,データシート1!$A$1:$CE$1,0),0),0)</f>
        <v>254.923</v>
      </c>
      <c r="I56" s="887">
        <f>IFERROR(VLOOKUP(年度マスタ!$K$4&amp;"_"&amp;I$54,データシート1!$A:$CE,MATCH("bc_"&amp;$C56,データシート1!$A$1:$CE$1,0),0),0)</f>
        <v>251.911</v>
      </c>
      <c r="J56" s="887">
        <f>IFERROR(VLOOKUP(年度マスタ!$K$4&amp;"_"&amp;J$54,データシート1!$A:$CE,MATCH("bc_"&amp;$C56,データシート1!$A$1:$CE$1,0),0),0)</f>
        <v>227.98599999999999</v>
      </c>
      <c r="K56" s="887">
        <f>IFERROR(VLOOKUP(年度マスタ!$K$4&amp;"_"&amp;K$54,データシート1!$A:$CE,MATCH("bc_"&amp;$C56,データシート1!$A$1:$CE$1,0),0),0)</f>
        <v>220.125</v>
      </c>
      <c r="L56" s="887">
        <f>IFERROR(VLOOKUP(年度マスタ!$K$4&amp;"_"&amp;L$54,データシート1!$A:$CE,MATCH("bc_"&amp;$C56,データシート1!$A$1:$CE$1,0),0),0)</f>
        <v>223.08799999999999</v>
      </c>
      <c r="M56" s="887">
        <f>IFERROR(VLOOKUP(年度マスタ!$K$4&amp;"_"&amp;M$54,データシート1!$A:$CE,MATCH("bc_"&amp;$C56,データシート1!$A$1:$CE$1,0),0),0)</f>
        <v>212.39699999999999</v>
      </c>
      <c r="N56" s="887">
        <f>IFERROR(VLOOKUP(年度マスタ!$K$4&amp;"_"&amp;N$54,データシート1!$A:$CE,MATCH("bc_"&amp;$C56,データシート1!$A$1:$CE$1,0),0),0)</f>
        <v>185.96</v>
      </c>
      <c r="O56" s="887">
        <f>IFERROR(VLOOKUP(年度マスタ!$K$4&amp;"_"&amp;O$54,データシート1!$A:$CE,MATCH("bc_"&amp;$C56,データシート1!$A$1:$CE$1,0),0),0)</f>
        <v>190.66399999999999</v>
      </c>
      <c r="P56" s="888">
        <f>IFERROR(VLOOKUP(年度マスタ!$K$4&amp;"_"&amp;P$54,データシート1!$A:$CE,MATCH("bc_"&amp;$C56,データシート1!$A$1:$CE$1,0),0),0)</f>
        <v>195.41200000000001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13.766999999999999</v>
      </c>
      <c r="G57" s="887">
        <f t="shared" ref="G57:J57" si="34">SUM(G58:G59)</f>
        <v>14.087</v>
      </c>
      <c r="H57" s="887">
        <f t="shared" si="34"/>
        <v>13.404999999999999</v>
      </c>
      <c r="I57" s="887">
        <f t="shared" si="34"/>
        <v>17.481999999999999</v>
      </c>
      <c r="J57" s="887">
        <f t="shared" si="34"/>
        <v>16.734999999999999</v>
      </c>
      <c r="K57" s="887">
        <f t="shared" ref="K57:O57" si="35">SUM(K58:K59)</f>
        <v>0</v>
      </c>
      <c r="L57" s="887">
        <f t="shared" si="35"/>
        <v>16.466999999999999</v>
      </c>
      <c r="M57" s="887">
        <f t="shared" si="35"/>
        <v>11.972</v>
      </c>
      <c r="N57" s="887">
        <f t="shared" si="35"/>
        <v>11.856</v>
      </c>
      <c r="O57" s="887">
        <f t="shared" si="35"/>
        <v>13.195</v>
      </c>
      <c r="P57" s="888">
        <f>SUM(P58:P59)</f>
        <v>11.315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13.766999999999999</v>
      </c>
      <c r="G59" s="889">
        <f>IFERROR(VLOOKUP(年度マスタ!$K$4&amp;"_"&amp;G$54,データシート1!$A:$CE,MATCH("bc_"&amp;$C59,データシート1!$A$1:$CE$1,0),0),0)</f>
        <v>14.087</v>
      </c>
      <c r="H59" s="889">
        <f>IFERROR(VLOOKUP(年度マスタ!$K$4&amp;"_"&amp;H$54,データシート1!$A:$CE,MATCH("bc_"&amp;$C59,データシート1!$A$1:$CE$1,0),0),0)</f>
        <v>13.404999999999999</v>
      </c>
      <c r="I59" s="889">
        <f>IFERROR(VLOOKUP(年度マスタ!$K$4&amp;"_"&amp;I$54,データシート1!$A:$CE,MATCH("bc_"&amp;$C59,データシート1!$A$1:$CE$1,0),0),0)</f>
        <v>17.481999999999999</v>
      </c>
      <c r="J59" s="889">
        <f>IFERROR(VLOOKUP(年度マスタ!$K$4&amp;"_"&amp;J$54,データシート1!$A:$CE,MATCH("bc_"&amp;$C59,データシート1!$A$1:$CE$1,0),0),0)</f>
        <v>16.734999999999999</v>
      </c>
      <c r="K59" s="889">
        <f>IFERROR(VLOOKUP(年度マスタ!$K$4&amp;"_"&amp;K$54,データシート1!$A:$CE,MATCH("bc_"&amp;$C59,データシート1!$A$1:$CE$1,0),0),0)</f>
        <v>0</v>
      </c>
      <c r="L59" s="889">
        <f>IFERROR(VLOOKUP(年度マスタ!$K$4&amp;"_"&amp;L$54,データシート1!$A:$CE,MATCH("bc_"&amp;$C59,データシート1!$A$1:$CE$1,0),0),0)</f>
        <v>16.466999999999999</v>
      </c>
      <c r="M59" s="889">
        <f>IFERROR(VLOOKUP(年度マスタ!$K$4&amp;"_"&amp;M$54,データシート1!$A:$CE,MATCH("bc_"&amp;$C59,データシート1!$A$1:$CE$1,0),0),0)</f>
        <v>11.972</v>
      </c>
      <c r="N59" s="889">
        <f>IFERROR(VLOOKUP(年度マスタ!$K$4&amp;"_"&amp;N$54,データシート1!$A:$CE,MATCH("bc_"&amp;$C59,データシート1!$A$1:$CE$1,0),0),0)</f>
        <v>11.856</v>
      </c>
      <c r="O59" s="889">
        <f>IFERROR(VLOOKUP(年度マスタ!$K$4&amp;"_"&amp;O$54,データシート1!$A:$CE,MATCH("bc_"&amp;$C59,データシート1!$A$1:$CE$1,0),0),0)</f>
        <v>13.195</v>
      </c>
      <c r="P59" s="890">
        <f>IFERROR(VLOOKUP(年度マスタ!$K$4&amp;"_"&amp;P$54,データシート1!$A:$CE,MATCH("bc_"&amp;$C59,データシート1!$A$1:$CE$1,0),0),0)</f>
        <v>11.315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0.35499999999999998</v>
      </c>
      <c r="M62" s="887">
        <f>IFERROR(VLOOKUP(年度マスタ!$K$4&amp;"_"&amp;M$54,データシート1!$A:$CE,MATCH("bc_"&amp;$C62,データシート1!$A$1:$CE$1,0),0),0)</f>
        <v>0.29599999999999999</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14.342000000000001</v>
      </c>
      <c r="G63" s="887">
        <f>IFERROR(VLOOKUP(年度マスタ!$K$4&amp;"_"&amp;G$54,データシート1!$A:$CE,MATCH("bc_"&amp;$C63,データシート1!$A$1:$CE$1,0),0),0)</f>
        <v>12.529</v>
      </c>
      <c r="H63" s="887">
        <f>IFERROR(VLOOKUP(年度マスタ!$K$4&amp;"_"&amp;H$54,データシート1!$A:$CE,MATCH("bc_"&amp;$C63,データシート1!$A$1:$CE$1,0),0),0)</f>
        <v>8.5609999999999999</v>
      </c>
      <c r="I63" s="887">
        <f>IFERROR(VLOOKUP(年度マスタ!$K$4&amp;"_"&amp;I$54,データシート1!$A:$CE,MATCH("bc_"&amp;$C63,データシート1!$A$1:$CE$1,0),0),0)</f>
        <v>7.8840000000000003</v>
      </c>
      <c r="J63" s="887">
        <f>IFERROR(VLOOKUP(年度マスタ!$K$4&amp;"_"&amp;J$54,データシート1!$A:$CE,MATCH("bc_"&amp;$C63,データシート1!$A$1:$CE$1,0),0),0)</f>
        <v>7.03</v>
      </c>
      <c r="K63" s="887">
        <f>IFERROR(VLOOKUP(年度マスタ!$K$4&amp;"_"&amp;K$54,データシート1!$A:$CE,MATCH("bc_"&amp;$C63,データシート1!$A$1:$CE$1,0),0),0)</f>
        <v>10.545</v>
      </c>
      <c r="L63" s="887">
        <f>IFERROR(VLOOKUP(年度マスタ!$K$4&amp;"_"&amp;L$54,データシート1!$A:$CE,MATCH("bc_"&amp;$C63,データシート1!$A$1:$CE$1,0),0),0)</f>
        <v>19.198</v>
      </c>
      <c r="M63" s="887">
        <f>IFERROR(VLOOKUP(年度マスタ!$K$4&amp;"_"&amp;M$54,データシート1!$A:$CE,MATCH("bc_"&amp;$C63,データシート1!$A$1:$CE$1,0),0),0)</f>
        <v>19.824000000000002</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0.68400000000000005</v>
      </c>
      <c r="M64" s="887">
        <f>IFERROR(VLOOKUP(年度マスタ!$K$4&amp;"_"&amp;M$54,データシート1!$A:$CE,MATCH("bc_"&amp;$C64,データシート1!$A$1:$CE$1,0),0),0)</f>
        <v>0.22800000000000001</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10932.7</v>
      </c>
      <c r="K6" s="619">
        <f>VLOOKUP(年度マスタ!$K$4&amp;"_"&amp;K$5,データシート1!$A:$BT,MATCH("cb_"&amp;$G6,データシート1!$A$1:$BT$1,0),0)</f>
        <v>11902</v>
      </c>
      <c r="L6" s="619">
        <f>VLOOKUP(年度マスタ!$K$4&amp;"_"&amp;L$5,データシート1!$A:$BT,MATCH("cb_"&amp;$G6,データシート1!$A$1:$BT$1,0),0)</f>
        <v>12704.8</v>
      </c>
      <c r="M6" s="619">
        <f>VLOOKUP(年度マスタ!$K$4&amp;"_"&amp;M$5,データシート1!$A:$BT,MATCH("cb_"&amp;$G6,データシート1!$A$1:$BT$1,0),0)</f>
        <v>13668.2</v>
      </c>
      <c r="N6" s="619">
        <f>VLOOKUP(年度マスタ!$K$4&amp;"_"&amp;N$5,データシート1!$A:$BT,MATCH("cb_"&amp;$G6,データシート1!$A$1:$BT$1,0),0)</f>
        <v>14404.499999999991</v>
      </c>
      <c r="O6" s="619">
        <f>VLOOKUP(年度マスタ!$K$4&amp;"_"&amp;O$5,データシート1!$A:$BT,MATCH("cb_"&amp;$G6,データシート1!$A$1:$BT$1,0),0)</f>
        <v>15277.59999999998</v>
      </c>
      <c r="P6" s="619">
        <f>VLOOKUP(年度マスタ!$K$4&amp;"_"&amp;P$5,データシート1!$A:$BT,MATCH("cb_"&amp;$G6,データシート1!$A$1:$BT$1,0),0)</f>
        <v>16123.29999999997</v>
      </c>
      <c r="Q6" s="619">
        <f>VLOOKUP(年度マスタ!$K$4&amp;"_"&amp;Q$5,データシート1!$A:$BT,MATCH("cb_"&amp;$G6,データシート1!$A$1:$BT$1,0),0)</f>
        <v>17202.499999999953</v>
      </c>
      <c r="R6" s="633">
        <f>VLOOKUP(年度マスタ!$K$4&amp;"_"&amp;R$5,データシート1!$A:$BT,MATCH("cb_"&amp;$G6,データシート1!$A$1:$BT$1,0),0)</f>
        <v>18235.599999999933</v>
      </c>
      <c r="S6" s="568"/>
      <c r="T6" s="190"/>
      <c r="U6" s="581"/>
      <c r="V6" s="195"/>
      <c r="W6" s="195"/>
      <c r="X6" s="195"/>
      <c r="Y6" s="196" t="s">
        <v>372</v>
      </c>
      <c r="Z6" s="663" t="s">
        <v>373</v>
      </c>
      <c r="AA6" s="663"/>
      <c r="AB6" s="663"/>
      <c r="AC6" s="664">
        <f>SUM(AC7:AC8)</f>
        <v>481067</v>
      </c>
      <c r="AD6" s="664">
        <f>SUM(AD7:AD8)</f>
        <v>624919.92100000009</v>
      </c>
      <c r="AE6" s="665">
        <f>$AD6*3600/100000000</f>
        <v>22.497117156000005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5063.2</v>
      </c>
      <c r="K7" s="617">
        <f>VLOOKUP(年度マスタ!$K$4&amp;"_"&amp;K$5,データシート1!$A:$BT,MATCH("cb_"&amp;$G7,データシート1!$A$1:$BT$1,0),0)</f>
        <v>5637.5</v>
      </c>
      <c r="L7" s="617">
        <f>VLOOKUP(年度マスタ!$K$4&amp;"_"&amp;L$5,データシート1!$A:$BT,MATCH("cb_"&amp;$G7,データシート1!$A$1:$BT$1,0),0)</f>
        <v>5843.0999999999995</v>
      </c>
      <c r="M7" s="617">
        <f>VLOOKUP(年度マスタ!$K$4&amp;"_"&amp;M$5,データシート1!$A:$BT,MATCH("cb_"&amp;$G7,データシート1!$A$1:$BT$1,0),0)</f>
        <v>6186.4</v>
      </c>
      <c r="N7" s="617">
        <f>VLOOKUP(年度マスタ!$K$4&amp;"_"&amp;N$5,データシート1!$A:$BT,MATCH("cb_"&amp;$G7,データシート1!$A$1:$BT$1,0),0)</f>
        <v>6388.9999999999982</v>
      </c>
      <c r="O7" s="617">
        <f>VLOOKUP(年度マスタ!$K$4&amp;"_"&amp;O$5,データシート1!$A:$BT,MATCH("cb_"&amp;$G7,データシート1!$A$1:$BT$1,0),0)</f>
        <v>6681.899999999996</v>
      </c>
      <c r="P7" s="617">
        <f>VLOOKUP(年度マスタ!$K$4&amp;"_"&amp;P$5,データシート1!$A:$BT,MATCH("cb_"&amp;$G7,データシート1!$A$1:$BT$1,0),0)</f>
        <v>6767.0999999999967</v>
      </c>
      <c r="Q7" s="617">
        <f>VLOOKUP(年度マスタ!$K$4&amp;"_"&amp;Q$5,データシート1!$A:$BT,MATCH("cb_"&amp;$G7,データシート1!$A$1:$BT$1,0),0)</f>
        <v>6767.0999999999967</v>
      </c>
      <c r="R7" s="634">
        <f>VLOOKUP(年度マスタ!$K$4&amp;"_"&amp;R$5,データシート1!$A:$BT,MATCH("cb_"&amp;$G7,データシート1!$A$1:$BT$1,0),0)</f>
        <v>6816.5999999999967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431720</v>
      </c>
      <c r="AD7" s="1022">
        <f>VLOOKUP(年度マスタ!$K$4&amp;"_"&amp;年度マスタ!$K$9,データシート3!A:AB,MATCH("ea_"&amp;$Y7&amp;"_年間発電",データシート3!$A$1:$AB$1,0),0)/10^3</f>
        <v>561007.24600000004</v>
      </c>
      <c r="AE7" s="554">
        <f t="shared" ref="AE7:AE16" si="0">$AD7*3600/100000000</f>
        <v>20.196260856000002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49347</v>
      </c>
      <c r="AD8" s="1022">
        <f>VLOOKUP(年度マスタ!$K$4&amp;"_"&amp;年度マスタ!$K$9,データシート3!A:AB,MATCH("ea_"&amp;$Y8&amp;"_年間発電",データシート3!$A$1:$AB$1,0),0)/10^3</f>
        <v>63912.675000000003</v>
      </c>
      <c r="AE8" s="554">
        <f t="shared" si="0"/>
        <v>2.3008563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32500</v>
      </c>
      <c r="AD9" s="666">
        <f>VLOOKUP(年度マスタ!$K$4&amp;"_"&amp;年度マスタ!$K$9,データシート3!A:AB,MATCH("ea_"&amp;$Y9&amp;"_年間発電",データシート3!$A$1:$AB$1,0),0)/10^3</f>
        <v>61026.1</v>
      </c>
      <c r="AE9" s="667">
        <f t="shared" si="0"/>
        <v>2.1969395999999999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1388</v>
      </c>
      <c r="N11" s="654">
        <f>VLOOKUP(年度マスタ!$K$4&amp;"_"&amp;N$5,データシート1!$A:$BT,MATCH("cb_"&amp;$G11,データシート1!$A$1:$BT$1,0),0)</f>
        <v>1388.2629999999999</v>
      </c>
      <c r="O11" s="654">
        <f>VLOOKUP(年度マスタ!$K$4&amp;"_"&amp;O$5,データシート1!$A:$BT,MATCH("cb_"&amp;$G11,データシート1!$A$1:$BT$1,0),0)</f>
        <v>1388.2629999999999</v>
      </c>
      <c r="P11" s="654">
        <f>VLOOKUP(年度マスタ!$K$4&amp;"_"&amp;P$5,データシート1!$A:$BT,MATCH("cb_"&amp;$G11,データシート1!$A$1:$BT$1,0),0)</f>
        <v>1388.2629999999999</v>
      </c>
      <c r="Q11" s="654">
        <f>VLOOKUP(年度マスタ!$K$4&amp;"_"&amp;Q$5,データシート1!$A:$BT,MATCH("cb_"&amp;$G11,データシート1!$A$1:$BT$1,0),0)</f>
        <v>1388.2629999999999</v>
      </c>
      <c r="R11" s="655">
        <f>VLOOKUP(年度マスタ!$K$4&amp;"_"&amp;R$5,データシート1!$A:$BT,MATCH("cb_"&amp;$G11,データシート1!$A$1:$BT$1,0),0)</f>
        <v>1388.2629999999999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15995.900000000001</v>
      </c>
      <c r="K12" s="651">
        <f t="shared" ref="K12:Q12" si="1">SUM(K6:K11)</f>
        <v>17539.5</v>
      </c>
      <c r="L12" s="651">
        <f t="shared" si="1"/>
        <v>18547.899999999998</v>
      </c>
      <c r="M12" s="651">
        <f t="shared" si="1"/>
        <v>21242.6</v>
      </c>
      <c r="N12" s="651">
        <f t="shared" si="1"/>
        <v>22181.762999999988</v>
      </c>
      <c r="O12" s="651">
        <f t="shared" si="1"/>
        <v>23347.762999999977</v>
      </c>
      <c r="P12" s="651">
        <f t="shared" si="1"/>
        <v>24278.662999999964</v>
      </c>
      <c r="Q12" s="651">
        <f t="shared" si="1"/>
        <v>25357.862999999947</v>
      </c>
      <c r="R12" s="652">
        <f t="shared" ref="R12" si="2">SUM(R6:R11)</f>
        <v>26440.462999999931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11.365382049999999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64.013310099999998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13120.551924000001</v>
      </c>
      <c r="K19" s="615">
        <f>K6*別紙!$C5/100*別紙!$E5/10^3</f>
        <v>14283.828239999999</v>
      </c>
      <c r="L19" s="615">
        <f>L6*別紙!$C5/100*別紙!$E5/10^3</f>
        <v>15247.284576</v>
      </c>
      <c r="M19" s="615">
        <f>M6*別紙!$C5/100*別紙!$E5/10^3</f>
        <v>16403.480184</v>
      </c>
      <c r="N19" s="615">
        <f>N6*別紙!$C5/100*別紙!$E5/10^3</f>
        <v>17287.128539999987</v>
      </c>
      <c r="O19" s="615">
        <f>O6*別紙!$C5/100*別紙!$E5/10^3</f>
        <v>18334.953311999976</v>
      </c>
      <c r="P19" s="615">
        <f>P6*別紙!$C5/100*別紙!$E5/10^3</f>
        <v>19349.894795999964</v>
      </c>
      <c r="Q19" s="615">
        <f>Q6*別紙!$C5/100*別紙!$E5/10^3</f>
        <v>20645.06429999994</v>
      </c>
      <c r="R19" s="639">
        <f>R6*別紙!$C5/100*別紙!$E5/10^3</f>
        <v>21884.908271999921</v>
      </c>
      <c r="S19" s="572"/>
      <c r="T19" s="191"/>
      <c r="U19" s="588"/>
      <c r="W19" s="201"/>
      <c r="X19" s="201"/>
      <c r="Y19" s="173"/>
      <c r="Z19" s="628" t="s">
        <v>389</v>
      </c>
      <c r="AA19" s="671"/>
      <c r="AB19" s="672"/>
      <c r="AC19" s="673">
        <f>SUM($AC$6,$AC$9,$AC$10,$AC$13)</f>
        <v>513567</v>
      </c>
      <c r="AD19" s="673">
        <f>SUM($AD$6,$AD$9,$AD$10,$AD$13)</f>
        <v>685946.02100000007</v>
      </c>
      <c r="AE19" s="674">
        <f>SUM($AE$6,$AE$9,$AE$10,$AE$13,$AE$17,$AE$18)</f>
        <v>100.072748906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6697.398432</v>
      </c>
      <c r="K20" s="617">
        <f>K7*別紙!$C6/100*別紙!$E6/10^3</f>
        <v>7457.0595000000003</v>
      </c>
      <c r="L20" s="617">
        <f>L7*別紙!$C6/100*別紙!$E6/10^3</f>
        <v>7729.0189559999981</v>
      </c>
      <c r="M20" s="617">
        <f>M7*別紙!$C6/100*別紙!$E6/10^3</f>
        <v>8183.122464</v>
      </c>
      <c r="N20" s="617">
        <f>N7*別紙!$C6/100*別紙!$E6/10^3</f>
        <v>8451.1136399999978</v>
      </c>
      <c r="O20" s="617">
        <f>O7*別紙!$C6/100*別紙!$E6/10^3</f>
        <v>8838.550043999996</v>
      </c>
      <c r="P20" s="617">
        <f>P7*別紙!$C6/100*別紙!$E6/10^3</f>
        <v>8951.2491959999952</v>
      </c>
      <c r="Q20" s="617">
        <f>Q7*別紙!$C6/100*別紙!$E6/10^3</f>
        <v>8951.2491959999952</v>
      </c>
      <c r="R20" s="634">
        <f>R7*別紙!$C6/100*別紙!$E6/10^3</f>
        <v>9016.7258159999965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9727.1039999999994</v>
      </c>
      <c r="N24" s="654">
        <f>N11*別紙!$C10/100*別紙!$E10/10^3</f>
        <v>9728.9471040000008</v>
      </c>
      <c r="O24" s="654">
        <f>O11*別紙!$C10/100*別紙!$E10/10^3</f>
        <v>9728.9471040000008</v>
      </c>
      <c r="P24" s="654">
        <f>P11*別紙!$C10/100*別紙!$E10/10^3</f>
        <v>9728.9471040000008</v>
      </c>
      <c r="Q24" s="654">
        <f>Q11*別紙!$C10/100*別紙!$E10/10^3</f>
        <v>9728.9471040000008</v>
      </c>
      <c r="R24" s="655">
        <f>R11*別紙!$C10/100*別紙!$E10/10^3</f>
        <v>9728.9471040000008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19817.950356000001</v>
      </c>
      <c r="K25" s="657">
        <f t="shared" si="3"/>
        <v>21740.887739999998</v>
      </c>
      <c r="L25" s="657">
        <f t="shared" si="3"/>
        <v>22976.303531999998</v>
      </c>
      <c r="M25" s="657">
        <f t="shared" si="3"/>
        <v>34313.706647999999</v>
      </c>
      <c r="N25" s="657">
        <f t="shared" si="3"/>
        <v>35467.189283999985</v>
      </c>
      <c r="O25" s="657">
        <f t="shared" si="3"/>
        <v>36902.450459999971</v>
      </c>
      <c r="P25" s="657">
        <f t="shared" si="3"/>
        <v>38030.09109599996</v>
      </c>
      <c r="Q25" s="657">
        <f t="shared" si="3"/>
        <v>39325.260599999936</v>
      </c>
      <c r="R25" s="658">
        <f t="shared" ref="R25" si="4">SUM(R19:R24)</f>
        <v>40630.581191999918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1042138.560990053</v>
      </c>
      <c r="K26" s="654">
        <f>(VLOOKUP(年度マスタ!$K$4&amp;"_"&amp;K$18,データシート1!$A:$BT,MATCH("da_合計",データシート1!$A$1:$BT$1,0),0))/10^3</f>
        <v>981836.61308363383</v>
      </c>
      <c r="L26" s="654">
        <f>(VLOOKUP(年度マスタ!$K$4&amp;"_"&amp;L$18,データシート1!$A:$BT,MATCH("da_合計",データシート1!$A$1:$BT$1,0),0))/10^3</f>
        <v>1129252.6781419271</v>
      </c>
      <c r="M26" s="654">
        <f>(VLOOKUP(年度マスタ!$K$4&amp;"_"&amp;M$18,データシート1!$A:$BT,MATCH("da_合計",データシート1!$A$1:$BT$1,0),0))/10^3</f>
        <v>1110752.8078243975</v>
      </c>
      <c r="N26" s="654">
        <f>(VLOOKUP(年度マスタ!$K$4&amp;"_"&amp;N$18,データシート1!$A:$BT,MATCH("da_合計",データシート1!$A$1:$BT$1,0),0))/10^3</f>
        <v>1066134.0633314971</v>
      </c>
      <c r="O26" s="654">
        <f>(VLOOKUP(年度マスタ!$K$4&amp;"_"&amp;O$18,データシート1!$A:$BT,MATCH("da_合計",データシート1!$A$1:$BT$1,0),0))/10^3</f>
        <v>1209233.0037903616</v>
      </c>
      <c r="P26" s="654">
        <f>(VLOOKUP(年度マスタ!$K$4&amp;"_"&amp;P$18,データシート1!$A:$BT,MATCH("da_合計",データシート1!$A$1:$BT$1,0),0))/10^3</f>
        <v>1166074.7192080789</v>
      </c>
      <c r="Q26" s="654">
        <f>(VLOOKUP(年度マスタ!$K$4&amp;"_"&amp;Q$18,データシート1!$A:$BT,MATCH("da_合計",データシート1!$A$1:$BT$1,0),0))/10^3</f>
        <v>1098790.1847702547</v>
      </c>
      <c r="R26" s="655">
        <f>Q26</f>
        <v>1098790.1847702547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1.9016617461283213E-2</v>
      </c>
      <c r="K27" s="839">
        <f t="shared" ref="K27:P27" si="5">K25/K26</f>
        <v>2.2143081089346265E-2</v>
      </c>
      <c r="L27" s="839">
        <f t="shared" si="5"/>
        <v>2.0346468046288115E-2</v>
      </c>
      <c r="M27" s="839">
        <f t="shared" si="5"/>
        <v>3.0892297913889016E-2</v>
      </c>
      <c r="N27" s="839">
        <f t="shared" si="5"/>
        <v>3.3267100737003688E-2</v>
      </c>
      <c r="O27" s="839">
        <f t="shared" si="5"/>
        <v>3.051723724404528E-2</v>
      </c>
      <c r="P27" s="839">
        <f t="shared" si="5"/>
        <v>3.2613768628675432E-2</v>
      </c>
      <c r="Q27" s="839">
        <f>Q25/Q26</f>
        <v>3.5789599456808423E-2</v>
      </c>
      <c r="R27" s="840">
        <f>R25/R26</f>
        <v>3.6977561098705425E-2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3.6977561098705425E-2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0.62427388823410734</v>
      </c>
      <c r="AA52" s="173"/>
      <c r="AB52" s="678" t="s">
        <v>413</v>
      </c>
      <c r="AC52" s="679">
        <f>$AD6</f>
        <v>624919.92100000009</v>
      </c>
      <c r="AD52" s="680">
        <f>R19+R20</f>
        <v>30901.634087999919</v>
      </c>
      <c r="AE52" s="681">
        <f t="shared" ref="AE52:AE54" si="6">IFERROR(AD52/AC52,"-")</f>
        <v>4.944895025678004E-2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412844.16377025458</v>
      </c>
      <c r="Z53" s="1130"/>
      <c r="AA53" s="173"/>
      <c r="AB53" s="678" t="s">
        <v>377</v>
      </c>
      <c r="AC53" s="679">
        <f>$AD9</f>
        <v>61026.1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2964</v>
      </c>
      <c r="AK54" s="443">
        <f>VLOOKUP(年度マスタ!$K$4&amp;"_"&amp;AK$53,データシート1!$A$1:$BT$2000,MATCH("ca_太陽光発電（10kW未満）",データシート1!$A$1:$BT$1,0),0)</f>
        <v>3195</v>
      </c>
      <c r="AL54" s="443">
        <f>VLOOKUP(年度マスタ!$K$4&amp;"_"&amp;AL$53,データシート1!$A$1:$BT$2000,MATCH("ca_太陽光発電（10kW未満）",データシート1!$A$1:$BT$1,0),0)</f>
        <v>3377</v>
      </c>
      <c r="AM54" s="443">
        <f>VLOOKUP(年度マスタ!$K$4&amp;"_"&amp;AM$53,データシート1!$A$1:$BT$2000,MATCH("ca_太陽光発電（10kW未満）",データシート1!$A$1:$BT$1,0),0)</f>
        <v>3593</v>
      </c>
      <c r="AN54" s="443">
        <f>VLOOKUP(年度マスタ!$K$4&amp;"_"&amp;AN$53,データシート1!$A$1:$BT$2000,MATCH("ca_太陽光発電（10kW未満）",データシート1!$A$1:$BT$1,0),0)</f>
        <v>3750</v>
      </c>
      <c r="AO54" s="443">
        <f>VLOOKUP(年度マスタ!$K$4&amp;"_"&amp;AO$53,データシート1!$A$1:$BT$2000,MATCH("ca_太陽光発電（10kW未満）",データシート1!$A$1:$BT$1,0),0)</f>
        <v>3918</v>
      </c>
      <c r="AP54" s="443">
        <f>VLOOKUP(年度マスタ!$K$4&amp;"_"&amp;AP$53,データシート1!$A$1:$BT$2000,MATCH("ca_太陽光発電（10kW未満）",データシート1!$A$1:$BT$1,0),0)</f>
        <v>4091</v>
      </c>
      <c r="AQ54" s="443">
        <f>VLOOKUP(年度マスタ!$K$4&amp;"_"&amp;AQ$53,データシート1!$A$1:$BT$2000,MATCH("ca_太陽光発電（10kW未満）",データシート1!$A$1:$BT$1,0),0)</f>
        <v>4304</v>
      </c>
      <c r="AR54" s="443">
        <f>VLOOKUP(年度マスタ!$K$4&amp;"_"&amp;AR$53,データシート1!$A$1:$BT$2000,MATCH("ca_太陽光発電（10kW未満）",データシート1!$A$1:$BT$1,0),0)</f>
        <v>4499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宇治市</v>
      </c>
      <c r="AZ12" s="1023" t="str">
        <f>年度マスタ!$K4</f>
        <v>26204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宇治市</v>
      </c>
      <c r="AZ4" s="1038" t="str">
        <f>年度マスタ!$K4</f>
        <v>26204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13</v>
      </c>
      <c r="I7" s="701">
        <f t="shared" si="0"/>
        <v>13</v>
      </c>
      <c r="J7" s="701">
        <f t="shared" si="0"/>
        <v>13</v>
      </c>
      <c r="K7" s="702">
        <f t="shared" si="0"/>
        <v>12</v>
      </c>
      <c r="L7" s="702">
        <f t="shared" si="0"/>
        <v>10</v>
      </c>
      <c r="M7" s="702">
        <f t="shared" si="0"/>
        <v>11</v>
      </c>
      <c r="N7" s="702">
        <f t="shared" si="0"/>
        <v>10</v>
      </c>
      <c r="O7" s="702">
        <f>SUM(O8:O13)</f>
        <v>10</v>
      </c>
      <c r="P7" s="702">
        <f t="shared" si="0"/>
        <v>10</v>
      </c>
      <c r="Q7" s="703">
        <f>SUM(Q8:Q13)</f>
        <v>10</v>
      </c>
      <c r="R7" s="909">
        <f t="shared" si="0"/>
        <v>228.00099999999998</v>
      </c>
      <c r="S7" s="910">
        <f t="shared" si="0"/>
        <v>228.446</v>
      </c>
      <c r="T7" s="910">
        <f t="shared" si="0"/>
        <v>276.88900000000001</v>
      </c>
      <c r="U7" s="910">
        <f t="shared" si="0"/>
        <v>277.27699999999999</v>
      </c>
      <c r="V7" s="910">
        <f t="shared" si="0"/>
        <v>251.75099999999998</v>
      </c>
      <c r="W7" s="910">
        <f t="shared" si="0"/>
        <v>230.67000000000002</v>
      </c>
      <c r="X7" s="910">
        <f t="shared" si="0"/>
        <v>259.79199999999997</v>
      </c>
      <c r="Y7" s="910">
        <f t="shared" si="0"/>
        <v>244.71699999999998</v>
      </c>
      <c r="Z7" s="910">
        <f>SUM(Z8:Z13)</f>
        <v>197.816</v>
      </c>
      <c r="AA7" s="910">
        <f>SUM(AA8:AA13)</f>
        <v>203.85900000000001</v>
      </c>
      <c r="AB7" s="911">
        <f t="shared" si="0"/>
        <v>206.727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192.99799999999999</v>
      </c>
      <c r="S10" s="916">
        <f>VLOOKUP($D$3&amp;"_"&amp;S$3,データシート1!$A:$BU,MATCH($R$2&amp;"_"&amp;$C10,データシート1!$A$1:$BU$1,0),0)</f>
        <v>186.172</v>
      </c>
      <c r="T10" s="916">
        <f>VLOOKUP($D$3&amp;"_"&amp;T$3,データシート1!$A:$BU,MATCH($R$2&amp;"_"&amp;$C10,データシート1!$A$1:$BU$1,0),0)</f>
        <v>232.37299999999999</v>
      </c>
      <c r="U10" s="916">
        <f>VLOOKUP($D$3&amp;"_"&amp;U$3,データシート1!$A:$BU,MATCH($R$2&amp;"_"&amp;$C10,データシート1!$A$1:$BU$1,0),0)</f>
        <v>226.309</v>
      </c>
      <c r="V10" s="916">
        <f>VLOOKUP($D$3&amp;"_"&amp;V$3,データシート1!$A:$BU,MATCH($R$2&amp;"_"&amp;$C10,データシート1!$A$1:$BU$1,0),0)</f>
        <v>206.261</v>
      </c>
      <c r="W10" s="916">
        <f>VLOOKUP($D$3&amp;"_"&amp;W$3,データシート1!$A:$BU,MATCH($R$2&amp;"_"&amp;$C10,データシート1!$A$1:$BU$1,0),0)</f>
        <v>208.357</v>
      </c>
      <c r="X10" s="916">
        <f>VLOOKUP($D$3&amp;"_"&amp;X$3,データシート1!$A:$BU,MATCH($R$2&amp;"_"&amp;$C10,データシート1!$A$1:$BU$1,0),0)</f>
        <v>221.529</v>
      </c>
      <c r="Y10" s="916">
        <f>VLOOKUP($D$3&amp;"_"&amp;Y$3,データシート1!$A:$BU,MATCH($R$2&amp;"_"&amp;$C10,データシート1!$A$1:$BU$1,0),0)</f>
        <v>211.46299999999999</v>
      </c>
      <c r="Z10" s="916">
        <f>VLOOKUP($D$3&amp;"_"&amp;Z$3,データシート1!$A:$BU,MATCH($R$2&amp;"_"&amp;$C10,データシート1!$A$1:$BU$1,0),0)</f>
        <v>167.91</v>
      </c>
      <c r="AA10" s="916">
        <f>VLOOKUP($D$3&amp;"_"&amp;AA$3,データシート1!$A:$BU,MATCH($R$2&amp;"_"&amp;$C10,データシート1!$A$1:$BU$1,0),0)</f>
        <v>173.79400000000001</v>
      </c>
      <c r="AB10" s="917">
        <f>VLOOKUP($D$3&amp;"_"&amp;AB$3,データシート1!$A:$BU,MATCH($R$2&amp;"_"&amp;$C10,データシート1!$A$1:$BU$1,0),0)</f>
        <v>179.107</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35.003</v>
      </c>
      <c r="S11" s="916">
        <f>VLOOKUP($D$3&amp;"_"&amp;S$3,データシート1!$A:$BU,MATCH($R$2&amp;"_"&amp;$C11,データシート1!$A$1:$BU$1,0),0)</f>
        <v>42.273999999999994</v>
      </c>
      <c r="T11" s="916">
        <f>VLOOKUP($D$3&amp;"_"&amp;T$3,データシート1!$A:$BU,MATCH($R$2&amp;"_"&amp;$C11,データシート1!$A$1:$BU$1,0),0)</f>
        <v>44.516000000000005</v>
      </c>
      <c r="U11" s="916">
        <f>VLOOKUP($D$3&amp;"_"&amp;U$3,データシート1!$A:$BU,MATCH($R$2&amp;"_"&amp;$C11,データシート1!$A$1:$BU$1,0),0)</f>
        <v>50.968000000000004</v>
      </c>
      <c r="V11" s="916">
        <f>VLOOKUP($D$3&amp;"_"&amp;V$3,データシート1!$A:$BU,MATCH($R$2&amp;"_"&amp;$C11,データシート1!$A$1:$BU$1,0),0)</f>
        <v>45.489999999999995</v>
      </c>
      <c r="W11" s="916">
        <f>VLOOKUP($D$3&amp;"_"&amp;W$3,データシート1!$A:$BU,MATCH($R$2&amp;"_"&amp;$C11,データシート1!$A$1:$BU$1,0),0)</f>
        <v>22.313000000000002</v>
      </c>
      <c r="X11" s="916">
        <f>VLOOKUP($D$3&amp;"_"&amp;X$3,データシート1!$A:$BU,MATCH($R$2&amp;"_"&amp;$C11,データシート1!$A$1:$BU$1,0),0)</f>
        <v>38.262999999999998</v>
      </c>
      <c r="Y11" s="916">
        <f>VLOOKUP($D$3&amp;"_"&amp;Y$3,データシート1!$A:$BU,MATCH($R$2&amp;"_"&amp;$C11,データシート1!$A$1:$BU$1,0),0)</f>
        <v>33.253999999999998</v>
      </c>
      <c r="Z11" s="916">
        <f>VLOOKUP($D$3&amp;"_"&amp;Z$3,データシート1!$A:$BU,MATCH($R$2&amp;"_"&amp;$C11,データシート1!$A$1:$BU$1,0),0)</f>
        <v>29.905999999999999</v>
      </c>
      <c r="AA11" s="916">
        <f>VLOOKUP($D$3&amp;"_"&amp;AA$3,データシート1!$A:$BU,MATCH($R$2&amp;"_"&amp;$C11,データシート1!$A$1:$BU$1,0),0)</f>
        <v>30.065000000000001</v>
      </c>
      <c r="AB11" s="917">
        <f>VLOOKUP($D$3&amp;"_"&amp;AB$3,データシート1!$A:$BU,MATCH($R$2&amp;"_"&amp;$C11,データシート1!$A$1:$BU$1,0),0)</f>
        <v>27.619999999999997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192.99799999999999</v>
      </c>
      <c r="S26" s="925">
        <f>VLOOKUP($D$3&amp;"_"&amp;S$3,データシート2!$A:$SI,MATCH($R$2&amp;"_"&amp;$B26,データシート2!$A$1:$SI$1,0),0)</f>
        <v>186.172</v>
      </c>
      <c r="T26" s="925">
        <f>VLOOKUP($D$3&amp;"_"&amp;T$3,データシート2!$A:$SI,MATCH($R$2&amp;"_"&amp;$B26,データシート2!$A$1:$SI$1,0),0)</f>
        <v>232.37299999999999</v>
      </c>
      <c r="U26" s="925">
        <f>VLOOKUP($D$3&amp;"_"&amp;U$3,データシート2!$A:$SI,MATCH($R$2&amp;"_"&amp;$B26,データシート2!$A$1:$SI$1,0),0)</f>
        <v>226.309</v>
      </c>
      <c r="V26" s="925">
        <f>VLOOKUP($D$3&amp;"_"&amp;V$3,データシート2!$A:$SI,MATCH($R$2&amp;"_"&amp;$B26,データシート2!$A$1:$SI$1,0),0)</f>
        <v>206.261</v>
      </c>
      <c r="W26" s="925">
        <f>VLOOKUP($D$3&amp;"_"&amp;W$3,データシート2!$A:$SI,MATCH($R$2&amp;"_"&amp;$B26,データシート2!$A$1:$SI$1,0),0)</f>
        <v>208.357</v>
      </c>
      <c r="X26" s="925">
        <f>VLOOKUP($D$3&amp;"_"&amp;X$3,データシート2!$A:$SI,MATCH($R$2&amp;"_"&amp;$B26,データシート2!$A$1:$SI$1,0),0)</f>
        <v>221.529</v>
      </c>
      <c r="Y26" s="925">
        <f>VLOOKUP($D$3&amp;"_"&amp;Y$3,データシート2!$A:$SI,MATCH($R$2&amp;"_"&amp;$B26,データシート2!$A$1:$SI$1,0),0)</f>
        <v>211.46299999999999</v>
      </c>
      <c r="Z26" s="925">
        <f>VLOOKUP($D$3&amp;"_"&amp;Z$3,データシート2!$A:$SI,MATCH($R$2&amp;"_"&amp;$B26,データシート2!$A$1:$SI$1,0),0)</f>
        <v>167.91</v>
      </c>
      <c r="AA26" s="925">
        <f>VLOOKUP($D$3&amp;"_"&amp;AA$3,データシート2!$A:$SI,MATCH($R$2&amp;"_"&amp;$B26,データシート2!$A$1:$SI$1,0),0)</f>
        <v>173.79400000000001</v>
      </c>
      <c r="AB26" s="926">
        <f>VLOOKUP($D$3&amp;"_"&amp;AB$3,データシート2!$A:$SI,MATCH($R$2&amp;"_"&amp;$B26,データシート2!$A$1:$SI$1,0),0)</f>
        <v>179.107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21.49</v>
      </c>
      <c r="S27" s="928">
        <f>VLOOKUP($D$3&amp;"_"&amp;S$3,データシート2!$A:$SI,MATCH($R$2&amp;"_"&amp;$C27,データシート2!$A$1:$SI$1,0),0)</f>
        <v>22.78</v>
      </c>
      <c r="T27" s="928">
        <f>VLOOKUP($D$3&amp;"_"&amp;T$3,データシート2!$A:$SI,MATCH($R$2&amp;"_"&amp;$C27,データシート2!$A$1:$SI$1,0),0)</f>
        <v>23.405999999999999</v>
      </c>
      <c r="U27" s="928">
        <f>VLOOKUP($D$3&amp;"_"&amp;U$3,データシート2!$A:$SI,MATCH($R$2&amp;"_"&amp;$C27,データシート2!$A$1:$SI$1,0),0)</f>
        <v>24.414000000000001</v>
      </c>
      <c r="V27" s="928">
        <f>VLOOKUP($D$3&amp;"_"&amp;V$3,データシート2!$A:$SI,MATCH($R$2&amp;"_"&amp;$C27,データシート2!$A$1:$SI$1,0),0)</f>
        <v>25.297999999999998</v>
      </c>
      <c r="W27" s="928">
        <f>VLOOKUP($D$3&amp;"_"&amp;W$3,データシート2!$A:$SI,MATCH($R$2&amp;"_"&amp;$C27,データシート2!$A$1:$SI$1,0),0)</f>
        <v>25.015000000000001</v>
      </c>
      <c r="X27" s="928">
        <f>VLOOKUP($D$3&amp;"_"&amp;X$3,データシート2!$A:$SI,MATCH($R$2&amp;"_"&amp;$C27,データシート2!$A$1:$SI$1,0),0)</f>
        <v>24.861000000000001</v>
      </c>
      <c r="Y27" s="928">
        <f>VLOOKUP($D$3&amp;"_"&amp;Y$3,データシート2!$A:$SI,MATCH($R$2&amp;"_"&amp;$C27,データシート2!$A$1:$SI$1,0),0)</f>
        <v>23.442</v>
      </c>
      <c r="Z27" s="928">
        <f>VLOOKUP($D$3&amp;"_"&amp;Z$3,データシート2!$A:$SI,MATCH($R$2&amp;"_"&amp;$C27,データシート2!$A$1:$SI$1,0),0)</f>
        <v>20.466999999999999</v>
      </c>
      <c r="AA27" s="928">
        <f>VLOOKUP($D$3&amp;"_"&amp;AA$3,データシート2!$A:$SI,MATCH($R$2&amp;"_"&amp;$C27,データシート2!$A$1:$SI$1,0),0)</f>
        <v>19.670000000000002</v>
      </c>
      <c r="AB27" s="929">
        <f>VLOOKUP($D$3&amp;"_"&amp;AB$3,データシート2!$A:$SI,MATCH($R$2&amp;"_"&amp;$C27,データシート2!$A$1:$SI$1,0),0)</f>
        <v>20.46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144.64699999999999</v>
      </c>
      <c r="S29" s="938">
        <f>VLOOKUP($D$3&amp;"_"&amp;S$3,データシート2!$A:$SI,MATCH($R$2&amp;"_"&amp;$C29,データシート2!$A$1:$SI$1,0),0)</f>
        <v>136.01499999999999</v>
      </c>
      <c r="T29" s="938">
        <f>VLOOKUP($D$3&amp;"_"&amp;T$3,データシート2!$A:$SI,MATCH($R$2&amp;"_"&amp;$C29,データシート2!$A$1:$SI$1,0),0)</f>
        <v>135.34700000000001</v>
      </c>
      <c r="U29" s="938">
        <f>VLOOKUP($D$3&amp;"_"&amp;U$3,データシート2!$A:$SI,MATCH($R$2&amp;"_"&amp;$C29,データシート2!$A$1:$SI$1,0),0)</f>
        <v>133.041</v>
      </c>
      <c r="V29" s="938">
        <f>VLOOKUP($D$3&amp;"_"&amp;V$3,データシート2!$A:$SI,MATCH($R$2&amp;"_"&amp;$C29,データシート2!$A$1:$SI$1,0),0)</f>
        <v>122.876</v>
      </c>
      <c r="W29" s="938">
        <f>VLOOKUP($D$3&amp;"_"&amp;W$3,データシート2!$A:$SI,MATCH($R$2&amp;"_"&amp;$C29,データシート2!$A$1:$SI$1,0),0)</f>
        <v>127.03100000000001</v>
      </c>
      <c r="X29" s="938">
        <f>VLOOKUP($D$3&amp;"_"&amp;X$3,データシート2!$A:$SI,MATCH($R$2&amp;"_"&amp;$C29,データシート2!$A$1:$SI$1,0),0)</f>
        <v>129.953</v>
      </c>
      <c r="Y29" s="938">
        <f>VLOOKUP($D$3&amp;"_"&amp;Y$3,データシート2!$A:$SI,MATCH($R$2&amp;"_"&amp;$C29,データシート2!$A$1:$SI$1,0),0)</f>
        <v>124.14</v>
      </c>
      <c r="Z29" s="938">
        <f>VLOOKUP($D$3&amp;"_"&amp;Z$3,データシート2!$A:$SI,MATCH($R$2&amp;"_"&amp;$C29,データシート2!$A$1:$SI$1,0),0)</f>
        <v>116.346</v>
      </c>
      <c r="AA29" s="938">
        <f>VLOOKUP($D$3&amp;"_"&amp;AA$3,データシート2!$A:$SI,MATCH($R$2&amp;"_"&amp;$C29,データシート2!$A$1:$SI$1,0),0)</f>
        <v>121.511</v>
      </c>
      <c r="AB29" s="939">
        <f>VLOOKUP($D$3&amp;"_"&amp;AB$3,データシート2!$A:$SI,MATCH($R$2&amp;"_"&amp;$C29,データシート2!$A$1:$SI$1,0),0)</f>
        <v>126.99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3.532</v>
      </c>
      <c r="S34" s="938">
        <f>VLOOKUP($D$3&amp;"_"&amp;S$3,データシート2!$A:$SI,MATCH($R$2&amp;"_"&amp;$C34,データシート2!$A$1:$SI$1,0),0)</f>
        <v>4.18</v>
      </c>
      <c r="T34" s="938">
        <f>VLOOKUP($D$3&amp;"_"&amp;T$3,データシート2!$A:$SI,MATCH($R$2&amp;"_"&amp;$C34,データシート2!$A$1:$SI$1,0),0)</f>
        <v>4.5620000000000003</v>
      </c>
      <c r="U34" s="938">
        <f>VLOOKUP($D$3&amp;"_"&amp;U$3,データシート2!$A:$SI,MATCH($R$2&amp;"_"&amp;$C34,データシート2!$A$1:$SI$1,0),0)</f>
        <v>4.5</v>
      </c>
      <c r="V34" s="938">
        <f>VLOOKUP($D$3&amp;"_"&amp;V$3,データシート2!$A:$SI,MATCH($R$2&amp;"_"&amp;$C34,データシート2!$A$1:$SI$1,0),0)</f>
        <v>4.5469999999999997</v>
      </c>
      <c r="W34" s="938">
        <f>VLOOKUP($D$3&amp;"_"&amp;W$3,データシート2!$A:$SI,MATCH($R$2&amp;"_"&amp;$C34,データシート2!$A$1:$SI$1,0),0)</f>
        <v>4.516</v>
      </c>
      <c r="X34" s="938">
        <f>VLOOKUP($D$3&amp;"_"&amp;X$3,データシート2!$A:$SI,MATCH($R$2&amp;"_"&amp;$C34,データシート2!$A$1:$SI$1,0),0)</f>
        <v>4.4370000000000003</v>
      </c>
      <c r="Y34" s="938">
        <f>VLOOKUP($D$3&amp;"_"&amp;Y$3,データシート2!$A:$SI,MATCH($R$2&amp;"_"&amp;$C34,データシート2!$A$1:$SI$1,0),0)</f>
        <v>3.8140000000000001</v>
      </c>
      <c r="Z34" s="938">
        <f>VLOOKUP($D$3&amp;"_"&amp;Z$3,データシート2!$A:$SI,MATCH($R$2&amp;"_"&amp;$C34,データシート2!$A$1:$SI$1,0),0)</f>
        <v>3.3069999999999999</v>
      </c>
      <c r="AA34" s="938">
        <f>VLOOKUP($D$3&amp;"_"&amp;AA$3,データシート2!$A:$SI,MATCH($R$2&amp;"_"&amp;$C34,データシート2!$A$1:$SI$1,0),0)</f>
        <v>3.0990000000000002</v>
      </c>
      <c r="AB34" s="939">
        <f>VLOOKUP($D$3&amp;"_"&amp;AB$3,データシート2!$A:$SI,MATCH($R$2&amp;"_"&amp;$C34,データシート2!$A$1:$SI$1,0),0)</f>
        <v>3.24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17.27</v>
      </c>
      <c r="S48" s="938">
        <f>VLOOKUP($D$3&amp;"_"&amp;S$3,データシート2!$A:$SI,MATCH($R$2&amp;"_"&amp;$C48,データシート2!$A$1:$SI$1,0),0)</f>
        <v>16.901</v>
      </c>
      <c r="T48" s="938">
        <f>VLOOKUP($D$3&amp;"_"&amp;T$3,データシート2!$A:$SI,MATCH($R$2&amp;"_"&amp;$C48,データシート2!$A$1:$SI$1,0),0)</f>
        <v>61.677999999999997</v>
      </c>
      <c r="U48" s="938">
        <f>VLOOKUP($D$3&amp;"_"&amp;U$3,データシート2!$A:$SI,MATCH($R$2&amp;"_"&amp;$C48,データシート2!$A$1:$SI$1,0),0)</f>
        <v>57.487000000000002</v>
      </c>
      <c r="V48" s="938">
        <f>VLOOKUP($D$3&amp;"_"&amp;V$3,データシート2!$A:$SI,MATCH($R$2&amp;"_"&amp;$C48,データシート2!$A$1:$SI$1,0),0)</f>
        <v>46.72</v>
      </c>
      <c r="W48" s="938">
        <f>VLOOKUP($D$3&amp;"_"&amp;W$3,データシート2!$A:$SI,MATCH($R$2&amp;"_"&amp;$C48,データシート2!$A$1:$SI$1,0),0)</f>
        <v>45.176000000000002</v>
      </c>
      <c r="X48" s="938">
        <f>VLOOKUP($D$3&amp;"_"&amp;X$3,データシート2!$A:$SI,MATCH($R$2&amp;"_"&amp;$C48,データシート2!$A$1:$SI$1,0),0)</f>
        <v>56.18</v>
      </c>
      <c r="Y48" s="938">
        <f>VLOOKUP($D$3&amp;"_"&amp;Y$3,データシート2!$A:$SI,MATCH($R$2&amp;"_"&amp;$C48,データシート2!$A$1:$SI$1,0),0)</f>
        <v>54.098999999999997</v>
      </c>
      <c r="Z48" s="938">
        <f>VLOOKUP($D$3&amp;"_"&amp;Z$3,データシート2!$A:$SI,MATCH($R$2&amp;"_"&amp;$C48,データシート2!$A$1:$SI$1,0),0)</f>
        <v>22.433</v>
      </c>
      <c r="AA48" s="938">
        <f>VLOOKUP($D$3&amp;"_"&amp;AA$3,データシート2!$A:$SI,MATCH($R$2&amp;"_"&amp;$C48,データシート2!$A$1:$SI$1,0),0)</f>
        <v>24.213999999999999</v>
      </c>
      <c r="AB48" s="939">
        <f>VLOOKUP($D$3&amp;"_"&amp;AB$3,データシート2!$A:$SI,MATCH($R$2&amp;"_"&amp;$C48,データシート2!$A$1:$SI$1,0),0)</f>
        <v>25.588999999999999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6.0590000000000002</v>
      </c>
      <c r="S51" s="938">
        <f>VLOOKUP($D$3&amp;"_"&amp;S$3,データシート2!$A:$SI,MATCH($R$2&amp;"_"&amp;$C51,データシート2!$A$1:$SI$1,0),0)</f>
        <v>6.2960000000000003</v>
      </c>
      <c r="T51" s="938">
        <f>VLOOKUP($D$3&amp;"_"&amp;T$3,データシート2!$A:$SI,MATCH($R$2&amp;"_"&amp;$C51,データシート2!$A$1:$SI$1,0),0)</f>
        <v>7.38</v>
      </c>
      <c r="U51" s="938">
        <f>VLOOKUP($D$3&amp;"_"&amp;U$3,データシート2!$A:$SI,MATCH($R$2&amp;"_"&amp;$C51,データシート2!$A$1:$SI$1,0),0)</f>
        <v>6.867</v>
      </c>
      <c r="V51" s="938">
        <f>VLOOKUP($D$3&amp;"_"&amp;V$3,データシート2!$A:$SI,MATCH($R$2&amp;"_"&amp;$C51,データシート2!$A$1:$SI$1,0),0)</f>
        <v>6.82</v>
      </c>
      <c r="W51" s="938">
        <f>VLOOKUP($D$3&amp;"_"&amp;W$3,データシート2!$A:$SI,MATCH($R$2&amp;"_"&amp;$C51,データシート2!$A$1:$SI$1,0),0)</f>
        <v>6.6189999999999998</v>
      </c>
      <c r="X51" s="938">
        <f>VLOOKUP($D$3&amp;"_"&amp;X$3,データシート2!$A:$SI,MATCH($R$2&amp;"_"&amp;$C51,データシート2!$A$1:$SI$1,0),0)</f>
        <v>6.0979999999999999</v>
      </c>
      <c r="Y51" s="938">
        <f>VLOOKUP($D$3&amp;"_"&amp;Y$3,データシート2!$A:$SI,MATCH($R$2&amp;"_"&amp;$C51,データシート2!$A$1:$SI$1,0),0)</f>
        <v>5.968</v>
      </c>
      <c r="Z51" s="938">
        <f>VLOOKUP($D$3&amp;"_"&amp;Z$3,データシート2!$A:$SI,MATCH($R$2&amp;"_"&amp;$C51,データシート2!$A$1:$SI$1,0),0)</f>
        <v>5.3570000000000002</v>
      </c>
      <c r="AA51" s="938">
        <f>VLOOKUP($D$3&amp;"_"&amp;AA$3,データシート2!$A:$SI,MATCH($R$2&amp;"_"&amp;$C51,データシート2!$A$1:$SI$1,0),0)</f>
        <v>5.3</v>
      </c>
      <c r="AB51" s="939">
        <f>VLOOKUP($D$3&amp;"_"&amp;AB$3,データシート2!$A:$SI,MATCH($R$2&amp;"_"&amp;$C51,データシート2!$A$1:$SI$1,0),0)</f>
        <v>2.8279999999999998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4.4610000000000003</v>
      </c>
      <c r="S77" s="925">
        <f>VLOOKUP($D$3&amp;"_"&amp;S$3,データシート2!$A:$SI,MATCH($R$2&amp;"_"&amp;$B77,データシート2!$A$1:$SI$1,0),0)</f>
        <v>5.6509999999999998</v>
      </c>
      <c r="T77" s="925">
        <f>VLOOKUP($D$3&amp;"_"&amp;T$3,データシート2!$A:$SI,MATCH($R$2&amp;"_"&amp;$B77,データシート2!$A$1:$SI$1,0),0)</f>
        <v>6.0839999999999996</v>
      </c>
      <c r="U77" s="925">
        <f>VLOOKUP($D$3&amp;"_"&amp;U$3,データシート2!$A:$SI,MATCH($R$2&amp;"_"&amp;$B77,データシート2!$A$1:$SI$1,0),0)</f>
        <v>5.492</v>
      </c>
      <c r="V77" s="925">
        <f>VLOOKUP($D$3&amp;"_"&amp;V$3,データシート2!$A:$SI,MATCH($R$2&amp;"_"&amp;$B77,データシート2!$A$1:$SI$1,0),0)</f>
        <v>2.843</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4.4610000000000003</v>
      </c>
      <c r="S84" s="938">
        <f>VLOOKUP($D$3&amp;"_"&amp;S$3,データシート2!$A:$SI,MATCH($R$2&amp;"_"&amp;$C84,データシート2!$A$1:$SI$1,0),0)</f>
        <v>5.6509999999999998</v>
      </c>
      <c r="T84" s="938">
        <f>VLOOKUP($D$3&amp;"_"&amp;T$3,データシート2!$A:$SI,MATCH($R$2&amp;"_"&amp;$C84,データシート2!$A$1:$SI$1,0),0)</f>
        <v>6.0839999999999996</v>
      </c>
      <c r="U84" s="938">
        <f>VLOOKUP($D$3&amp;"_"&amp;U$3,データシート2!$A:$SI,MATCH($R$2&amp;"_"&amp;$C84,データシート2!$A$1:$SI$1,0),0)</f>
        <v>5.492</v>
      </c>
      <c r="V84" s="938">
        <f>VLOOKUP($D$3&amp;"_"&amp;V$3,データシート2!$A:$SI,MATCH($R$2&amp;"_"&amp;$C84,データシート2!$A$1:$SI$1,0),0)</f>
        <v>2.843</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8.234</v>
      </c>
      <c r="S114" s="925">
        <f>VLOOKUP($D$3&amp;"_"&amp;S$3,データシート2!$A:$SI,MATCH($R$2&amp;"_"&amp;$B114,データシート2!$A$1:$SI$1,0),0)</f>
        <v>11.151999999999999</v>
      </c>
      <c r="T114" s="925">
        <f>VLOOKUP($D$3&amp;"_"&amp;T$3,データシート2!$A:$SI,MATCH($R$2&amp;"_"&amp;$B114,データシート2!$A$1:$SI$1,0),0)</f>
        <v>12.201000000000001</v>
      </c>
      <c r="U114" s="925">
        <f>VLOOKUP($D$3&amp;"_"&amp;U$3,データシート2!$A:$SI,MATCH($R$2&amp;"_"&amp;$B114,データシート2!$A$1:$SI$1,0),0)</f>
        <v>12.742000000000001</v>
      </c>
      <c r="V114" s="925">
        <f>VLOOKUP($D$3&amp;"_"&amp;V$3,データシート2!$A:$SI,MATCH($R$2&amp;"_"&amp;$B114,データシート2!$A$1:$SI$1,0),0)</f>
        <v>11.286</v>
      </c>
      <c r="W114" s="925">
        <f>VLOOKUP($D$3&amp;"_"&amp;W$3,データシート2!$A:$SI,MATCH($R$2&amp;"_"&amp;$B114,データシート2!$A$1:$SI$1,0),0)</f>
        <v>10.032999999999999</v>
      </c>
      <c r="X114" s="925">
        <f>VLOOKUP($D$3&amp;"_"&amp;X$3,データシート2!$A:$SI,MATCH($R$2&amp;"_"&amp;$B114,データシート2!$A$1:$SI$1,0),0)</f>
        <v>12.939</v>
      </c>
      <c r="Y114" s="925">
        <f>VLOOKUP($D$3&amp;"_"&amp;Y$3,データシート2!$A:$SI,MATCH($R$2&amp;"_"&amp;$B114,データシート2!$A$1:$SI$1,0),0)</f>
        <v>13.291</v>
      </c>
      <c r="Z114" s="925">
        <f>VLOOKUP($D$3&amp;"_"&amp;Z$3,データシート2!$A:$SI,MATCH($R$2&amp;"_"&amp;$B114,データシート2!$A$1:$SI$1,0),0)</f>
        <v>10.81</v>
      </c>
      <c r="AA114" s="925">
        <f>VLOOKUP($D$3&amp;"_"&amp;AA$3,データシート2!$A:$SI,MATCH($R$2&amp;"_"&amp;$B114,データシート2!$A$1:$SI$1,0),0)</f>
        <v>9.3770000000000007</v>
      </c>
      <c r="AB114" s="926">
        <f>VLOOKUP($D$3&amp;"_"&amp;AB$3,データシート2!$A:$SI,MATCH($R$2&amp;"_"&amp;$B114,データシート2!$A$1:$SI$1,0),0)</f>
        <v>9.6869999999999994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8.234</v>
      </c>
      <c r="S115" s="928">
        <f>VLOOKUP($D$3&amp;"_"&amp;S$3,データシート2!$A:$SI,MATCH($R$2&amp;"_"&amp;$C115,データシート2!$A$1:$SI$1,0),0)</f>
        <v>11.151999999999999</v>
      </c>
      <c r="T115" s="928">
        <f>VLOOKUP($D$3&amp;"_"&amp;T$3,データシート2!$A:$SI,MATCH($R$2&amp;"_"&amp;$C115,データシート2!$A$1:$SI$1,0),0)</f>
        <v>12.201000000000001</v>
      </c>
      <c r="U115" s="928">
        <f>VLOOKUP($D$3&amp;"_"&amp;U$3,データシート2!$A:$SI,MATCH($R$2&amp;"_"&amp;$C115,データシート2!$A$1:$SI$1,0),0)</f>
        <v>12.742000000000001</v>
      </c>
      <c r="V115" s="928">
        <f>VLOOKUP($D$3&amp;"_"&amp;V$3,データシート2!$A:$SI,MATCH($R$2&amp;"_"&amp;$C115,データシート2!$A$1:$SI$1,0),0)</f>
        <v>11.286</v>
      </c>
      <c r="W115" s="928">
        <f>VLOOKUP($D$3&amp;"_"&amp;W$3,データシート2!$A:$SI,MATCH($R$2&amp;"_"&amp;$C115,データシート2!$A$1:$SI$1,0),0)</f>
        <v>10.032999999999999</v>
      </c>
      <c r="X115" s="928">
        <f>VLOOKUP($D$3&amp;"_"&amp;X$3,データシート2!$A:$SI,MATCH($R$2&amp;"_"&amp;$C115,データシート2!$A$1:$SI$1,0),0)</f>
        <v>12.939</v>
      </c>
      <c r="Y115" s="928">
        <f>VLOOKUP($D$3&amp;"_"&amp;Y$3,データシート2!$A:$SI,MATCH($R$2&amp;"_"&amp;$C115,データシート2!$A$1:$SI$1,0),0)</f>
        <v>13.291</v>
      </c>
      <c r="Z115" s="928">
        <f>VLOOKUP($D$3&amp;"_"&amp;Z$3,データシート2!$A:$SI,MATCH($R$2&amp;"_"&amp;$C115,データシート2!$A$1:$SI$1,0),0)</f>
        <v>10.81</v>
      </c>
      <c r="AA115" s="928">
        <f>VLOOKUP($D$3&amp;"_"&amp;AA$3,データシート2!$A:$SI,MATCH($R$2&amp;"_"&amp;$C115,データシート2!$A$1:$SI$1,0),0)</f>
        <v>9.3770000000000007</v>
      </c>
      <c r="AB115" s="929">
        <f>VLOOKUP($D$3&amp;"_"&amp;AB$3,データシート2!$A:$SI,MATCH($R$2&amp;"_"&amp;$C115,データシート2!$A$1:$SI$1,0),0)</f>
        <v>9.6869999999999994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6.2889999999999997</v>
      </c>
      <c r="S117" s="925">
        <f>VLOOKUP($D$3&amp;"_"&amp;S$3,データシート2!$A:$SI,MATCH($R$2&amp;"_"&amp;$B117,データシート2!$A$1:$SI$1,0),0)</f>
        <v>8.1349999999999998</v>
      </c>
      <c r="T117" s="925">
        <f>VLOOKUP($D$3&amp;"_"&amp;T$3,データシート2!$A:$SI,MATCH($R$2&amp;"_"&amp;$B117,データシート2!$A$1:$SI$1,0),0)</f>
        <v>9.1310000000000002</v>
      </c>
      <c r="U117" s="925">
        <f>VLOOKUP($D$3&amp;"_"&amp;U$3,データシート2!$A:$SI,MATCH($R$2&amp;"_"&amp;$B117,データシート2!$A$1:$SI$1,0),0)</f>
        <v>9.6690000000000005</v>
      </c>
      <c r="V117" s="925">
        <f>VLOOKUP($D$3&amp;"_"&amp;V$3,データシート2!$A:$SI,MATCH($R$2&amp;"_"&amp;$B117,データシート2!$A$1:$SI$1,0),0)</f>
        <v>10.743</v>
      </c>
      <c r="W117" s="925">
        <f>VLOOKUP($D$3&amp;"_"&amp;W$3,データシート2!$A:$SI,MATCH($R$2&amp;"_"&amp;$B117,データシート2!$A$1:$SI$1,0),0)</f>
        <v>8.625</v>
      </c>
      <c r="X117" s="925">
        <f>VLOOKUP($D$3&amp;"_"&amp;X$3,データシート2!$A:$SI,MATCH($R$2&amp;"_"&amp;$B117,データシート2!$A$1:$SI$1,0),0)</f>
        <v>8.8569999999999993</v>
      </c>
      <c r="Y117" s="925">
        <f>VLOOKUP($D$3&amp;"_"&amp;Y$3,データシート2!$A:$SI,MATCH($R$2&amp;"_"&amp;$B117,データシート2!$A$1:$SI$1,0),0)</f>
        <v>7.9909999999999997</v>
      </c>
      <c r="Z117" s="925">
        <f>VLOOKUP($D$3&amp;"_"&amp;Z$3,データシート2!$A:$SI,MATCH($R$2&amp;"_"&amp;$B117,データシート2!$A$1:$SI$1,0),0)</f>
        <v>7.24</v>
      </c>
      <c r="AA117" s="925">
        <f>VLOOKUP($D$3&amp;"_"&amp;AA$3,データシート2!$A:$SI,MATCH($R$2&amp;"_"&amp;$B117,データシート2!$A$1:$SI$1,0),0)</f>
        <v>7.4930000000000003</v>
      </c>
      <c r="AB117" s="926">
        <f>VLOOKUP($D$3&amp;"_"&amp;AB$3,データシート2!$A:$SI,MATCH($R$2&amp;"_"&amp;$B117,データシート2!$A$1:$SI$1,0),0)</f>
        <v>6.6180000000000003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6.2889999999999997</v>
      </c>
      <c r="S118" s="928">
        <f>VLOOKUP($D$3&amp;"_"&amp;S$3,データシート2!$A:$SI,MATCH($R$2&amp;"_"&amp;$C118,データシート2!$A$1:$SI$1,0),0)</f>
        <v>8.1349999999999998</v>
      </c>
      <c r="T118" s="928">
        <f>VLOOKUP($D$3&amp;"_"&amp;T$3,データシート2!$A:$SI,MATCH($R$2&amp;"_"&amp;$C118,データシート2!$A$1:$SI$1,0),0)</f>
        <v>9.1310000000000002</v>
      </c>
      <c r="U118" s="928">
        <f>VLOOKUP($D$3&amp;"_"&amp;U$3,データシート2!$A:$SI,MATCH($R$2&amp;"_"&amp;$C118,データシート2!$A$1:$SI$1,0),0)</f>
        <v>9.6690000000000005</v>
      </c>
      <c r="V118" s="928">
        <f>VLOOKUP($D$3&amp;"_"&amp;V$3,データシート2!$A:$SI,MATCH($R$2&amp;"_"&amp;$C118,データシート2!$A$1:$SI$1,0),0)</f>
        <v>10.743</v>
      </c>
      <c r="W118" s="928">
        <f>VLOOKUP($D$3&amp;"_"&amp;W$3,データシート2!$A:$SI,MATCH($R$2&amp;"_"&amp;$C118,データシート2!$A$1:$SI$1,0),0)</f>
        <v>8.625</v>
      </c>
      <c r="X118" s="928">
        <f>VLOOKUP($D$3&amp;"_"&amp;X$3,データシート2!$A:$SI,MATCH($R$2&amp;"_"&amp;$C118,データシート2!$A$1:$SI$1,0),0)</f>
        <v>8.8569999999999993</v>
      </c>
      <c r="Y118" s="928">
        <f>VLOOKUP($D$3&amp;"_"&amp;Y$3,データシート2!$A:$SI,MATCH($R$2&amp;"_"&amp;$C118,データシート2!$A$1:$SI$1,0),0)</f>
        <v>7.9909999999999997</v>
      </c>
      <c r="Z118" s="928">
        <f>VLOOKUP($D$3&amp;"_"&amp;Z$3,データシート2!$A:$SI,MATCH($R$2&amp;"_"&amp;$C118,データシート2!$A$1:$SI$1,0),0)</f>
        <v>7.24</v>
      </c>
      <c r="AA118" s="928">
        <f>VLOOKUP($D$3&amp;"_"&amp;AA$3,データシート2!$A:$SI,MATCH($R$2&amp;"_"&amp;$C118,データシート2!$A$1:$SI$1,0),0)</f>
        <v>7.4930000000000003</v>
      </c>
      <c r="AB118" s="929">
        <f>VLOOKUP($D$3&amp;"_"&amp;AB$3,データシート2!$A:$SI,MATCH($R$2&amp;"_"&amp;$C118,データシート2!$A$1:$SI$1,0),0)</f>
        <v>6.6180000000000003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16.018999999999998</v>
      </c>
      <c r="S124" s="925">
        <f>VLOOKUP($D$3&amp;"_"&amp;S$3,データシート2!$A:$SI,MATCH($R$2&amp;"_"&amp;$B124,データシート2!$A$1:$SI$1,0),0)</f>
        <v>17.335999999999999</v>
      </c>
      <c r="T124" s="925">
        <f>VLOOKUP($D$3&amp;"_"&amp;T$3,データシート2!$A:$SI,MATCH($R$2&amp;"_"&amp;$B124,データシート2!$A$1:$SI$1,0),0)</f>
        <v>17.100000000000001</v>
      </c>
      <c r="U124" s="925">
        <f>VLOOKUP($D$3&amp;"_"&amp;U$3,データシート2!$A:$SI,MATCH($R$2&amp;"_"&amp;$B124,データシート2!$A$1:$SI$1,0),0)</f>
        <v>23.065000000000001</v>
      </c>
      <c r="V124" s="925">
        <f>VLOOKUP($D$3&amp;"_"&amp;V$3,データシート2!$A:$SI,MATCH($R$2&amp;"_"&amp;$B124,データシート2!$A$1:$SI$1,0),0)</f>
        <v>20.617999999999999</v>
      </c>
      <c r="W124" s="925">
        <f>VLOOKUP($D$3&amp;"_"&amp;W$3,データシート2!$A:$SI,MATCH($R$2&amp;"_"&amp;$B124,データシート2!$A$1:$SI$1,0),0)</f>
        <v>3.6549999999999998</v>
      </c>
      <c r="X124" s="925">
        <f>VLOOKUP($D$3&amp;"_"&amp;X$3,データシート2!$A:$SI,MATCH($R$2&amp;"_"&amp;$B124,データシート2!$A$1:$SI$1,0),0)</f>
        <v>16.466999999999999</v>
      </c>
      <c r="Y124" s="925">
        <f>VLOOKUP($D$3&amp;"_"&amp;Y$3,データシート2!$A:$SI,MATCH($R$2&amp;"_"&amp;$B124,データシート2!$A$1:$SI$1,0),0)</f>
        <v>11.972</v>
      </c>
      <c r="Z124" s="925">
        <f>VLOOKUP($D$3&amp;"_"&amp;Z$3,データシート2!$A:$SI,MATCH($R$2&amp;"_"&amp;$B124,データシート2!$A$1:$SI$1,0),0)</f>
        <v>11.856</v>
      </c>
      <c r="AA124" s="925">
        <f>VLOOKUP($D$3&amp;"_"&amp;AA$3,データシート2!$A:$SI,MATCH($R$2&amp;"_"&amp;$B124,データシート2!$A$1:$SI$1,0),0)</f>
        <v>13.195</v>
      </c>
      <c r="AB124" s="926">
        <f>VLOOKUP($D$3&amp;"_"&amp;AB$3,データシート2!$A:$SI,MATCH($R$2&amp;"_"&amp;$B124,データシート2!$A$1:$SI$1,0),0)</f>
        <v>11.315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16.018999999999998</v>
      </c>
      <c r="S125" s="941">
        <f>VLOOKUP($D$3&amp;"_"&amp;S$3,データシート2!$A:$SI,MATCH($R$2&amp;"_"&amp;$C125,データシート2!$A$1:$SI$1,0),0)</f>
        <v>17.335999999999999</v>
      </c>
      <c r="T125" s="941">
        <f>VLOOKUP($D$3&amp;"_"&amp;T$3,データシート2!$A:$SI,MATCH($R$2&amp;"_"&amp;$C125,データシート2!$A$1:$SI$1,0),0)</f>
        <v>17.100000000000001</v>
      </c>
      <c r="U125" s="941">
        <f>VLOOKUP($D$3&amp;"_"&amp;U$3,データシート2!$A:$SI,MATCH($R$2&amp;"_"&amp;$C125,データシート2!$A$1:$SI$1,0),0)</f>
        <v>23.065000000000001</v>
      </c>
      <c r="V125" s="941">
        <f>VLOOKUP($D$3&amp;"_"&amp;V$3,データシート2!$A:$SI,MATCH($R$2&amp;"_"&amp;$C125,データシート2!$A$1:$SI$1,0),0)</f>
        <v>20.617999999999999</v>
      </c>
      <c r="W125" s="941">
        <f>VLOOKUP($D$3&amp;"_"&amp;W$3,データシート2!$A:$SI,MATCH($R$2&amp;"_"&amp;$C125,データシート2!$A$1:$SI$1,0),0)</f>
        <v>3.6549999999999998</v>
      </c>
      <c r="X125" s="941">
        <f>VLOOKUP($D$3&amp;"_"&amp;X$3,データシート2!$A:$SI,MATCH($R$2&amp;"_"&amp;$C125,データシート2!$A$1:$SI$1,0),0)</f>
        <v>16.466999999999999</v>
      </c>
      <c r="Y125" s="941">
        <f>VLOOKUP($D$3&amp;"_"&amp;Y$3,データシート2!$A:$SI,MATCH($R$2&amp;"_"&amp;$C125,データシート2!$A$1:$SI$1,0),0)</f>
        <v>11.972</v>
      </c>
      <c r="Z125" s="941">
        <f>VLOOKUP($D$3&amp;"_"&amp;Z$3,データシート2!$A:$SI,MATCH($R$2&amp;"_"&amp;$C125,データシート2!$A$1:$SI$1,0),0)</f>
        <v>11.856</v>
      </c>
      <c r="AA125" s="941">
        <f>VLOOKUP($D$3&amp;"_"&amp;AA$3,データシート2!$A:$SI,MATCH($R$2&amp;"_"&amp;$C125,データシート2!$A$1:$SI$1,0),0)</f>
        <v>13.195</v>
      </c>
      <c r="AB125" s="942">
        <f>VLOOKUP($D$3&amp;"_"&amp;AB$3,データシート2!$A:$SI,MATCH($R$2&amp;"_"&amp;$C125,データシート2!$A$1:$SI$1,0),0)</f>
        <v>11.315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2025-03-04T09:47:28Z</dcterms:created>
  <dcterms:modified xsi:type="dcterms:W3CDTF">2025-03-04T09:47:28Z</dcterms:modified>
  <cp:category/>
  <cp:contentStatus/>
</cp:coreProperties>
</file>