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490640-5661-4584-B98A-6B37AFEB16F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<sst xmlns="http://schemas.openxmlformats.org/spreadsheetml/2006/main" count="16730" uniqueCount="2428">
  <si>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</si>
  <si>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</si>
  <si>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</si>
  <si>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</si>
  <si>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</si>
  <si>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</si>
  <si>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</si>
  <si>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</si>
  <si>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</si>
  <si>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</si>
  <si>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</si>
  <si>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</si>
  <si>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</si>
  <si>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</si>
  <si>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</si>
  <si>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</si>
  <si>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</si>
  <si>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</si>
  <si>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</si>
  <si>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</si>
  <si>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</si>
  <si>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</si>
  <si>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</si>
  <si>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</si>
  <si>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</si>
  <si>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</si>
  <si>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</si>
  <si>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</si>
  <si>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</si>
  <si>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</si>
  <si>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</si>
  <si>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</si>
  <si>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</si>
  <si>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</si>
  <si>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</si>
  <si>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</si>
  <si>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</si>
  <si>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</si>
  <si>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</si>
  <si>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</si>
  <si>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</si>
  <si>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</si>
  <si>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</si>
  <si>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</si>
  <si>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</si>
  <si>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</si>
  <si>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</si>
  <si>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</si>
  <si>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</si>
  <si>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</si>
  <si>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</si>
  <si>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</si>
  <si>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</si>
  <si>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</si>
  <si>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</si>
  <si>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</si>
  <si>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</si>
  <si>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</si>
  <si>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</si>
  <si>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</si>
  <si>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</si>
  <si>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</si>
  <si>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</si>
  <si>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</si>
  <si>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</si>
  <si>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</si>
  <si>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</si>
  <si>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</si>
  <si>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</si>
  <si>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</si>
  <si>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</si>
  <si>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</si>
  <si>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</si>
  <si>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</si>
  <si>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</si>
  <si>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</si>
  <si>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</si>
  <si>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</si>
  <si>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</si>
  <si>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</si>
  <si>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</si>
  <si>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</si>
  <si>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</si>
  <si>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</si>
  <si>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</si>
  <si>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</si>
  <si>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</si>
  <si>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</si>
  <si>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</si>
  <si>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</si>
  <si>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</si>
  <si>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</si>
  <si>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</si>
  <si>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</si>
  <si>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</si>
  <si>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</si>
  <si>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</si>
  <si>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</si>
  <si>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</si>
  <si>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</si>
  <si>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</si>
  <si>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</si>
  <si>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</si>
  <si>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</si>
  <si>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</si>
  <si>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</si>
  <si>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</si>
  <si>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</si>
  <si>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</si>
  <si>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</si>
  <si>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</si>
  <si>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</si>
  <si>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</si>
  <si>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</si>
  <si>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</si>
  <si>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</si>
  <si>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</si>
  <si>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</si>
  <si>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</si>
  <si>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</si>
  <si>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</si>
  <si>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</si>
  <si>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</si>
  <si>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</si>
  <si>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</si>
  <si>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</si>
  <si>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</si>
  <si>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</si>
  <si>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</si>
  <si>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</si>
  <si>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</si>
  <si>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</si>
  <si>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</si>
  <si>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</si>
  <si>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</si>
  <si>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</si>
  <si>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</si>
  <si>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</si>
  <si>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</si>
  <si>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</si>
  <si>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</si>
  <si>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</si>
  <si>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</si>
  <si>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</si>
  <si>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</si>
  <si>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</si>
  <si>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</si>
  <si>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</si>
  <si>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</si>
  <si>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</si>
  <si>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</si>
  <si>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</si>
  <si>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</si>
  <si>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</si>
  <si>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</si>
  <si>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</si>
  <si>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</si>
  <si>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</si>
  <si>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</si>
  <si>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</si>
  <si>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</si>
  <si>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</si>
  <si>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</si>
  <si>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</si>
  <si>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</si>
  <si>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</si>
  <si>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</si>
  <si>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</si>
  <si>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</si>
  <si>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</si>
  <si>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</si>
  <si>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</si>
  <si>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</si>
  <si>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</si>
  <si>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</si>
  <si>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</si>
  <si>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</si>
  <si>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</si>
  <si>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</si>
  <si>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</si>
  <si>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</si>
  <si>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</si>
  <si>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</si>
  <si>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</si>
  <si>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</si>
  <si>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</si>
  <si>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</si>
  <si>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</si>
  <si>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</si>
  <si>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</si>
  <si>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</si>
  <si>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</si>
  <si>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</si>
  <si>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</si>
  <si>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</si>
  <si>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</si>
  <si>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</si>
  <si>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</si>
  <si>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</si>
  <si>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</si>
  <si>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</si>
  <si>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</si>
  <si>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</si>
  <si>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</si>
  <si>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</si>
  <si>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</si>
  <si>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</si>
  <si>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</si>
  <si>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</si>
  <si>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</si>
  <si>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</si>
  <si>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</si>
  <si>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</si>
  <si>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</si>
  <si>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</si>
  <si>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</si>
  <si>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</si>
  <si>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</si>
  <si>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</si>
  <si>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</si>
  <si>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</si>
  <si>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</si>
  <si>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</si>
  <si>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</si>
  <si>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</si>
  <si>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</si>
  <si>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</si>
  <si>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</si>
  <si>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</si>
  <si>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</si>
  <si>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</si>
  <si>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</si>
  <si>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</si>
  <si>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</si>
  <si>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</si>
  <si>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</si>
  <si>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</si>
  <si>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</si>
  <si>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</si>
  <si>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</si>
  <si>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</si>
  <si>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</si>
  <si>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</si>
  <si>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</si>
  <si>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</si>
  <si>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</si>
  <si>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</si>
  <si>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</si>
  <si>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</si>
  <si>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</si>
  <si>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</si>
  <si>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</si>
  <si>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</si>
  <si>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</si>
  <si>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</si>
  <si>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</si>
  <si>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</si>
  <si>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</si>
  <si>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</si>
  <si>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</si>
  <si>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</si>
  <si>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</si>
  <si>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</si>
  <si>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</si>
  <si>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</si>
  <si>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</si>
  <si>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</si>
  <si>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</si>
  <si>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</si>
  <si>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</si>
  <si>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</si>
  <si>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</si>
  <si>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</si>
  <si>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</si>
  <si>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</si>
  <si>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</si>
  <si>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</si>
  <si>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</si>
  <si>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</si>
  <si>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</si>
  <si>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</si>
  <si>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</si>
  <si>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</si>
  <si>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</si>
  <si>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</si>
  <si>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</si>
  <si>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</si>
  <si>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</si>
  <si>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</si>
  <si>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</si>
  <si>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</si>
  <si>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</si>
  <si>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</si>
  <si>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</si>
  <si>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</si>
  <si>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</si>
  <si>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</si>
  <si>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</si>
  <si>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</si>
  <si>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</si>
  <si>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</si>
  <si>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</si>
  <si>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</si>
  <si>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</si>
  <si>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</si>
  <si>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</si>
  <si>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</si>
  <si>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</si>
  <si>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</si>
  <si>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</si>
  <si>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</si>
  <si>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</si>
  <si>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</si>
  <si>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</si>
  <si>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</si>
  <si>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</si>
  <si>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</si>
  <si>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</si>
  <si>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</si>
  <si>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</si>
  <si>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</si>
  <si>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</si>
  <si>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</si>
  <si>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</si>
  <si>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</si>
  <si>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</si>
  <si>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</si>
  <si>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</si>
  <si>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</si>
  <si>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</si>
  <si>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</si>
  <si>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</si>
  <si>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</si>
  <si>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</si>
  <si>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</si>
  <si>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</si>
  <si>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</si>
  <si>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</si>
  <si>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</si>
  <si>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</si>
  <si>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</si>
  <si>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</si>
  <si>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</si>
  <si>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</si>
  <si>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</si>
  <si>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</si>
  <si>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</si>
  <si>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</si>
  <si>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</si>
  <si>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</si>
  <si>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</si>
  <si>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</si>
  <si>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</si>
  <si>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</si>
  <si>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</si>
  <si>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</si>
  <si>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</si>
  <si>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</si>
  <si>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</si>
  <si>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</si>
  <si>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</si>
  <si>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</si>
  <si>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</si>
  <si>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</si>
  <si>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</si>
  <si>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</si>
  <si>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</si>
  <si>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</si>
  <si>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</si>
  <si>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</si>
  <si>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</si>
  <si>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</si>
  <si>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</si>
  <si>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</si>
  <si>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</si>
  <si>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</si>
  <si>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</si>
  <si>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</si>
  <si>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</si>
  <si>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</si>
  <si>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</si>
  <si>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</si>
  <si>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</si>
  <si>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</si>
  <si>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</si>
  <si>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</si>
  <si>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</si>
  <si>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</si>
  <si>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</si>
  <si>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</si>
  <si>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</si>
  <si>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</si>
  <si>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</si>
  <si>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</si>
  <si>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</si>
  <si>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</si>
  <si>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</si>
  <si>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</si>
  <si>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</si>
  <si>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</si>
  <si>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</si>
  <si>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</si>
  <si>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</si>
  <si>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</si>
  <si>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</si>
  <si>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</si>
  <si>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</si>
  <si>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</si>
  <si>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</si>
  <si>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</si>
  <si>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</si>
  <si>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</si>
  <si>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</si>
  <si>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</si>
  <si>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</si>
  <si>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</si>
  <si>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</si>
  <si>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</si>
  <si>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</si>
  <si>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</si>
  <si>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</si>
  <si>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</si>
  <si>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</si>
  <si>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</si>
  <si>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</si>
  <si>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</si>
  <si>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</si>
  <si>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</si>
  <si>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</si>
  <si>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</si>
  <si>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</si>
  <si>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</si>
  <si>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</si>
  <si>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</si>
  <si>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</si>
  <si>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</si>
  <si>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</si>
  <si>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</si>
  <si>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</si>
  <si>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</si>
  <si>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</si>
  <si>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</si>
  <si>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</si>
  <si>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</si>
  <si>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</si>
  <si>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</si>
  <si>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</si>
  <si>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</si>
  <si>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</si>
  <si>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</si>
  <si>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</si>
  <si>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</si>
  <si>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</si>
  <si>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</si>
  <si>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</si>
  <si>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</si>
  <si>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</si>
  <si>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</si>
  <si>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</si>
  <si>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</si>
  <si>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</si>
  <si>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</si>
  <si>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</si>
  <si>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</si>
  <si>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</si>
  <si>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</si>
  <si>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</si>
  <si>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</si>
  <si>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</si>
  <si>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</si>
  <si>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</si>
  <si>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</si>
  <si>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</si>
  <si>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</si>
  <si>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</si>
  <si>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</si>
  <si>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</si>
  <si>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</si>
  <si>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</si>
  <si>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</si>
  <si>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</si>
  <si>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</si>
  <si>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</si>
  <si>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</si>
  <si>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</si>
  <si>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</si>
  <si>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</si>
  <si>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</si>
  <si>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</si>
  <si>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</si>
  <si>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</si>
  <si>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</si>
  <si>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</si>
  <si>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</si>
  <si>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</si>
  <si>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</si>
  <si>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</si>
  <si>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</si>
  <si>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</si>
  <si>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</si>
  <si>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</si>
  <si>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</si>
  <si>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</si>
  <si>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</si>
  <si>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</si>
  <si>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</si>
  <si>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</si>
  <si>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</si>
  <si>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</si>
  <si>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</si>
  <si>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</si>
  <si>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</si>
  <si>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</si>
  <si>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</si>
  <si>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</si>
  <si>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</si>
  <si>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</si>
  <si>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</si>
  <si>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</si>
  <si>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</si>
  <si>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</si>
  <si>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</si>
  <si>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</si>
  <si>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</si>
  <si>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</si>
  <si>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</si>
  <si>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</si>
  <si>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</si>
  <si>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</si>
  <si>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</si>
  <si>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</si>
  <si>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</si>
  <si>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</si>
  <si>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</si>
  <si>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</si>
  <si>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</si>
  <si>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</si>
  <si>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</si>
  <si>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</si>
  <si>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</si>
  <si>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</si>
  <si>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</si>
  <si>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</si>
  <si>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</si>
  <si>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</si>
  <si>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</si>
  <si>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</si>
  <si>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</si>
  <si>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</si>
  <si>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</si>
  <si>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</si>
  <si>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</si>
  <si>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</si>
  <si>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</si>
  <si>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</si>
  <si>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</si>
  <si>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</si>
  <si>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</si>
  <si>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</si>
  <si>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</si>
  <si>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</si>
  <si>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</si>
  <si>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</si>
  <si>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</si>
  <si>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</si>
  <si>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</si>
  <si>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</si>
  <si>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</si>
  <si>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</si>
  <si>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</si>
  <si>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</si>
  <si>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</si>
  <si>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</si>
  <si>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</si>
  <si>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</si>
  <si>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</si>
  <si>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</si>
  <si>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</si>
  <si>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</si>
  <si>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</si>
  <si>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</si>
  <si>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</si>
  <si>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</si>
  <si>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</si>
  <si>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</si>
  <si>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</si>
  <si>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</si>
  <si>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</si>
  <si>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</si>
  <si>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</si>
  <si>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</si>
  <si>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</si>
  <si>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</si>
  <si>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</si>
  <si>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</si>
  <si>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</si>
  <si>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</si>
  <si>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</si>
  <si>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</si>
  <si>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</si>
  <si>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</si>
  <si>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</si>
  <si>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</si>
  <si>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</si>
  <si>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</si>
  <si>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</si>
  <si>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</si>
  <si>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</si>
  <si>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</si>
  <si>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</si>
  <si>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</si>
  <si>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</si>
  <si>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</si>
  <si>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</si>
  <si>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</si>
  <si>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</si>
  <si>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</si>
  <si>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</si>
  <si>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</si>
  <si>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</si>
  <si>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</si>
  <si>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</si>
  <si>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</si>
  <si>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</si>
  <si>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</si>
  <si>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</si>
  <si>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</si>
  <si>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</si>
  <si>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</si>
  <si>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</si>
  <si>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</si>
  <si>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</si>
  <si>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</si>
  <si>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</si>
  <si>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</si>
  <si>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</si>
  <si>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</si>
  <si>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</si>
  <si>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</si>
  <si>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</si>
  <si>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</si>
  <si>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</si>
  <si>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</si>
  <si>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</si>
  <si>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</si>
  <si>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</si>
  <si>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</si>
  <si>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</si>
  <si>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</si>
  <si>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</si>
  <si>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</si>
  <si>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</si>
  <si>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</si>
  <si>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</si>
  <si>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</si>
  <si>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</si>
  <si>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</si>
  <si>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</si>
  <si>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</si>
  <si>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</si>
  <si>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</si>
  <si>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</si>
  <si>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</si>
  <si>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</si>
  <si>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</si>
  <si>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</si>
  <si>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</si>
  <si>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</si>
  <si>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</si>
  <si>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</si>
  <si>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</si>
  <si>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</si>
  <si>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</si>
  <si>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</si>
  <si>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</si>
  <si>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</si>
  <si>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</si>
  <si>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</si>
  <si>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</si>
  <si>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</si>
  <si>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</si>
  <si>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</si>
  <si>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</si>
  <si>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</si>
  <si>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</si>
  <si>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</si>
  <si>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</si>
  <si>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</si>
  <si>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</si>
  <si>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</si>
  <si>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</si>
  <si>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</si>
  <si>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</si>
  <si>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</si>
  <si>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</si>
  <si>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</si>
  <si>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</si>
  <si>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</si>
  <si>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</si>
  <si>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</si>
  <si>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</si>
  <si>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</si>
  <si>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</si>
  <si>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</si>
  <si>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</si>
  <si>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</si>
  <si>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</si>
  <si>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</si>
  <si>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</si>
  <si>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</si>
  <si>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</si>
  <si>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</si>
  <si>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</si>
  <si>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</si>
  <si>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</si>
  <si>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</si>
  <si>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</si>
  <si>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</si>
  <si>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</si>
  <si>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</si>
  <si>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</si>
  <si>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</si>
  <si>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</si>
  <si>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</si>
  <si>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</si>
  <si>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</si>
  <si>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</si>
  <si>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</si>
  <si>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</si>
  <si>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</si>
  <si>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</si>
  <si>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</si>
  <si>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</si>
  <si>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</si>
  <si>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</si>
  <si>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</si>
  <si>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</si>
  <si>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</si>
  <si>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</si>
  <si>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</si>
  <si>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</si>
  <si>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</si>
  <si>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</si>
  <si>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</si>
  <si>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</si>
  <si>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</si>
  <si>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</si>
  <si>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</si>
  <si>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</si>
  <si>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</si>
  <si>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</si>
  <si>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</si>
  <si>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</si>
  <si>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</si>
  <si>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</si>
  <si>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</si>
  <si>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</si>
  <si>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</si>
  <si>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</si>
  <si>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</si>
  <si>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</si>
  <si>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</si>
  <si>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</si>
  <si>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</si>
  <si>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</si>
  <si>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</si>
  <si>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</si>
  <si>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</si>
  <si>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</si>
  <si>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</si>
  <si>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</si>
  <si>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</si>
  <si>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</si>
  <si>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</si>
  <si>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</si>
  <si>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</si>
  <si>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</si>
  <si>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</si>
  <si>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</si>
  <si>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</si>
  <si>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</si>
  <si>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</si>
  <si>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</si>
  <si>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</si>
  <si>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</si>
  <si>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</si>
  <si>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</si>
  <si>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</si>
  <si>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</si>
  <si>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</si>
  <si>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</si>
  <si>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</si>
  <si>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</si>
  <si>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</si>
  <si>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</si>
  <si>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</si>
  <si>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</si>
  <si>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</si>
  <si>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</si>
  <si>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</si>
  <si>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</si>
  <si>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</si>
  <si>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</si>
  <si>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</si>
  <si>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</si>
  <si>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</si>
  <si>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</si>
  <si>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</si>
  <si>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</si>
  <si>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</si>
  <si>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</si>
  <si>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</si>
  <si>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</si>
  <si>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</si>
  <si>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</si>
  <si>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</si>
  <si>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</si>
  <si>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</si>
  <si>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</si>
  <si>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</si>
  <si>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</si>
  <si>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</si>
  <si>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</si>
  <si>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</si>
  <si>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</si>
  <si>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</si>
  <si>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</si>
  <si>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</si>
  <si>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</si>
  <si>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</si>
  <si>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</si>
  <si>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</si>
  <si>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</si>
  <si>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</si>
  <si>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</si>
  <si>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</si>
  <si>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</si>
  <si>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</si>
  <si>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</si>
  <si>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</si>
  <si>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</si>
  <si>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</si>
  <si>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</si>
  <si>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</si>
  <si>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</si>
  <si>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</si>
  <si>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</si>
  <si>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</si>
  <si>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</si>
  <si>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</si>
  <si>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</si>
  <si>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</si>
  <si>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</si>
  <si>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</si>
  <si>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</si>
  <si>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</si>
  <si>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</si>
  <si>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</si>
  <si>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</si>
  <si>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</si>
  <si>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</si>
  <si>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</si>
  <si>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</si>
  <si>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</si>
  <si>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</si>
  <si>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</si>
  <si>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</si>
  <si>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</si>
  <si>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</si>
  <si>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</si>
  <si>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</si>
  <si>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</si>
  <si>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</si>
  <si>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</si>
  <si>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</si>
  <si>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</si>
  <si>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</si>
  <si>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</si>
  <si>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</si>
  <si>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</si>
  <si>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</si>
  <si>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</si>
  <si>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</si>
  <si>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</si>
  <si>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</si>
  <si>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</si>
  <si>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</si>
  <si>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</si>
  <si>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</si>
  <si>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</si>
  <si>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</si>
  <si>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</si>
  <si>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</si>
  <si>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</si>
  <si>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</si>
  <si>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</si>
  <si>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</si>
  <si>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</si>
  <si>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</si>
  <si>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</si>
  <si>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</si>
  <si>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</si>
  <si>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</si>
  <si>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</si>
  <si>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</si>
  <si>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</si>
  <si>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</si>
  <si>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</si>
  <si>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</si>
  <si>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</si>
  <si>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</si>
  <si>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</si>
  <si>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</si>
  <si>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</si>
  <si>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</si>
  <si>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</si>
  <si>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</si>
  <si>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</si>
  <si>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</si>
  <si>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</si>
  <si>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</si>
  <si>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</si>
  <si>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</si>
  <si>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</si>
  <si>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</si>
  <si>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</si>
  <si>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</si>
  <si>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</si>
  <si>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</si>
  <si>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</si>
  <si>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</si>
  <si>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</si>
  <si>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</si>
  <si>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</si>
  <si>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</si>
  <si>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</si>
  <si>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</si>
  <si>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</si>
  <si>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</si>
  <si>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</si>
  <si>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</si>
  <si>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</si>
  <si>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</si>
  <si>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</si>
  <si>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</si>
  <si>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</si>
  <si>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</si>
  <si>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</si>
  <si>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</si>
  <si>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</si>
  <si>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</si>
  <si>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</si>
  <si>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</si>
  <si>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</si>
  <si>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</si>
  <si>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</si>
  <si>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</si>
  <si>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</si>
  <si>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</si>
  <si>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</si>
  <si>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</si>
  <si>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</si>
  <si>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</si>
  <si>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</si>
  <si>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</si>
  <si>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</si>
  <si>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</si>
  <si>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</si>
  <si>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</si>
  <si>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</si>
  <si>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</si>
  <si>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</si>
  <si>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</si>
  <si>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</si>
  <si>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</si>
  <si>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</si>
  <si>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</si>
  <si>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</si>
  <si>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</si>
  <si>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</si>
  <si>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</si>
  <si>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</si>
  <si>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</si>
  <si>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</si>
  <si>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</si>
  <si>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</si>
  <si>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</si>
  <si>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</si>
  <si>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</si>
  <si>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</si>
  <si>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</si>
  <si>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</si>
  <si>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</si>
  <si>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</si>
  <si>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</si>
  <si>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</si>
  <si>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</si>
  <si>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</si>
  <si>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</si>
  <si>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</si>
  <si>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</si>
  <si>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</si>
  <si>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</si>
  <si>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</si>
  <si>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</si>
  <si>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</si>
  <si>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</si>
  <si>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</si>
  <si>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</si>
  <si>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</si>
  <si>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</si>
  <si>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</si>
  <si>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</si>
  <si>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</si>
  <si>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</si>
  <si>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</si>
  <si>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</si>
  <si>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</si>
  <si>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</si>
  <si>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</si>
  <si>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</si>
  <si>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</si>
  <si>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</si>
  <si>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</si>
  <si>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</si>
  <si>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</si>
  <si>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</si>
  <si>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</si>
  <si>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</si>
  <si>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</si>
  <si>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</si>
  <si>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</si>
  <si>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</si>
  <si>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</si>
  <si>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</si>
  <si>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</si>
  <si>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</si>
  <si>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</si>
  <si>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</si>
  <si>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</si>
  <si>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</si>
  <si>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</si>
  <si>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</si>
  <si>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</si>
  <si>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</si>
  <si>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</si>
  <si>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</si>
  <si>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</si>
  <si>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</si>
  <si>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</si>
  <si>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</si>
  <si>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</si>
  <si>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</si>
  <si>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</si>
  <si>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</si>
  <si>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</si>
  <si>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</si>
  <si>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</si>
  <si>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</si>
  <si>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</si>
  <si>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</si>
  <si>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</si>
  <si>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</si>
  <si>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</si>
  <si>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</si>
  <si>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</si>
  <si>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</si>
  <si>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</si>
  <si>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</si>
  <si>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</si>
  <si>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</si>
  <si>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</si>
  <si>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</si>
  <si>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</si>
  <si>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</si>
  <si>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</si>
  <si>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</si>
  <si>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</si>
  <si>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</si>
  <si>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</si>
  <si>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</si>
  <si>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</si>
  <si>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</si>
  <si>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</si>
  <si>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</si>
  <si>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</si>
  <si>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</si>
  <si>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</si>
  <si>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</si>
  <si>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</si>
  <si>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</si>
  <si>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</si>
  <si>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</si>
  <si>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</si>
  <si>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</si>
  <si>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</si>
  <si>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</si>
  <si>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</si>
  <si>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</si>
  <si>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</si>
  <si>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</si>
  <si>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</si>
  <si>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</si>
  <si>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</si>
  <si>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</si>
  <si>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</si>
  <si>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</si>
  <si>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</si>
  <si>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</si>
  <si>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</si>
  <si>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</si>
  <si>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</si>
  <si>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</si>
  <si>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</si>
  <si>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</si>
  <si>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</si>
  <si>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</si>
  <si>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</si>
  <si>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</si>
  <si>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</si>
  <si>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</si>
  <si>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</si>
  <si>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</si>
  <si>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</si>
  <si>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</si>
  <si>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</si>
  <si>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</si>
  <si>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</si>
  <si>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</si>
  <si>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</si>
  <si>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</si>
  <si>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</si>
  <si>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</si>
  <si>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</si>
  <si>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</si>
  <si>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</si>
  <si>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</si>
  <si>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</si>
  <si>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</si>
  <si>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</si>
  <si>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</si>
  <si>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</si>
  <si>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</si>
  <si>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</si>
  <si>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</si>
  <si>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</si>
  <si>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</si>
  <si>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</si>
  <si>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</si>
  <si>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</si>
  <si>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</si>
  <si>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</si>
  <si>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</si>
  <si>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</si>
  <si>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</si>
  <si>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</si>
  <si>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</si>
  <si>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</si>
  <si>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</si>
  <si>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</si>
  <si>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</si>
  <si>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</si>
  <si>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</si>
  <si>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</si>
  <si>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</si>
  <si>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</si>
  <si>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</si>
  <si>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</si>
  <si>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</si>
  <si>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</si>
  <si>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</si>
  <si>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</si>
  <si>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</si>
  <si>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</si>
  <si>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</si>
  <si>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</si>
  <si>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</si>
  <si>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</si>
  <si>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</si>
  <si>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</si>
  <si>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</si>
  <si>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</si>
  <si>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</si>
  <si>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</si>
  <si>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</si>
  <si>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</si>
  <si>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</si>
  <si>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</si>
  <si>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</si>
  <si>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</si>
  <si>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</si>
  <si>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</si>
  <si>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</si>
  <si>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</si>
  <si>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</si>
  <si>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</si>
  <si>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</si>
  <si>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</si>
  <si>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</si>
  <si>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</si>
  <si>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</si>
  <si>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</si>
  <si>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</si>
  <si>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</si>
  <si>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</si>
  <si>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</si>
  <si>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</si>
  <si>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</si>
  <si>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</si>
  <si>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</si>
  <si>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</si>
  <si>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</si>
  <si>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</si>
  <si>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</si>
  <si>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</si>
  <si>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</si>
  <si>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</si>
  <si>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</si>
  <si>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</si>
  <si>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</si>
  <si>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</si>
  <si>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</si>
  <si>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</si>
  <si>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</si>
  <si>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</si>
  <si>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</si>
  <si>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</si>
  <si>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</si>
  <si>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</si>
  <si>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</si>
  <si>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</si>
  <si>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</si>
  <si>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</si>
  <si>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</si>
  <si>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</si>
  <si>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</si>
  <si>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</si>
  <si>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</si>
  <si>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</si>
  <si>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</si>
  <si>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</si>
  <si>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</si>
  <si>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</si>
  <si>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</si>
  <si>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</si>
  <si>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</si>
  <si>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</si>
  <si>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</si>
  <si>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</si>
  <si>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</si>
  <si>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</si>
  <si>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</si>
  <si>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</si>
  <si>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</si>
  <si>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</si>
  <si>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</si>
  <si>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</si>
  <si>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</si>
  <si>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</si>
  <si>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</si>
  <si>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</si>
  <si>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</si>
  <si>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</si>
  <si>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</si>
  <si>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</si>
  <si>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</si>
  <si>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</si>
  <si>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</si>
  <si>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</si>
  <si>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</si>
  <si>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</si>
  <si>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</si>
  <si>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</si>
  <si>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</si>
  <si>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</si>
  <si>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</si>
  <si>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</si>
  <si>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</si>
  <si>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</si>
  <si>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</si>
  <si>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</si>
  <si>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</si>
  <si>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</si>
  <si>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</si>
  <si>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</si>
  <si>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</si>
  <si>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</si>
  <si>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</si>
  <si>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</si>
  <si>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</si>
  <si>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</si>
  <si>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</si>
  <si>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</si>
  <si>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</si>
  <si>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</si>
  <si>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</si>
  <si>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</si>
  <si>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</si>
  <si>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</si>
  <si>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</si>
  <si>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</si>
  <si>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</si>
  <si>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</si>
  <si>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</si>
  <si>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</si>
  <si>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</si>
  <si>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</si>
  <si>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</si>
  <si>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</si>
  <si>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</si>
  <si>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</si>
  <si>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</si>
  <si>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</si>
  <si>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</si>
  <si>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</si>
  <si>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</si>
  <si>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</si>
  <si>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</si>
  <si>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</si>
  <si>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</si>
  <si>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</si>
  <si>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</si>
  <si>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</si>
  <si>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</si>
  <si>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</si>
  <si>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</si>
  <si>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</si>
  <si>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</si>
  <si>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</si>
  <si>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</si>
  <si>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</si>
  <si>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</si>
  <si>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</si>
  <si>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</si>
  <si>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</si>
  <si>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</si>
  <si>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</si>
  <si>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</si>
  <si>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</si>
  <si>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</si>
  <si>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</si>
  <si>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</si>
  <si>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</si>
  <si>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</si>
  <si>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</si>
  <si>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</si>
  <si>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</si>
  <si>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</si>
  <si>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</si>
  <si>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</si>
  <si>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</si>
  <si>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</si>
  <si>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</si>
  <si>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</si>
  <si>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</si>
  <si>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</si>
  <si>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</si>
  <si>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</si>
  <si>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</si>
  <si>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</si>
  <si>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</si>
  <si>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</si>
  <si>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</si>
  <si>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</si>
  <si>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</si>
  <si>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</si>
  <si>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</si>
  <si>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</si>
  <si>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</si>
  <si>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</si>
  <si>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</si>
  <si>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</si>
  <si>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</si>
  <si>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</si>
  <si>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</si>
  <si>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</si>
  <si>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</si>
  <si>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</si>
  <si>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</si>
  <si>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</si>
  <si>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</si>
  <si>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</si>
  <si>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</si>
  <si>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</si>
  <si>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</si>
  <si>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</si>
  <si>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</si>
  <si>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</si>
  <si>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</si>
  <si>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</si>
  <si>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</si>
  <si>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</si>
  <si>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</si>
  <si>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</si>
  <si>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</si>
  <si>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</si>
  <si>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</si>
  <si>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</si>
  <si>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</si>
  <si>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</si>
  <si>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</si>
  <si>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</si>
  <si>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</si>
  <si>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</si>
  <si>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</si>
  <si>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</si>
  <si>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</si>
  <si>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</si>
  <si>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</si>
  <si>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</si>
  <si>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</si>
  <si>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</si>
  <si>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</si>
  <si>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</si>
  <si>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</si>
  <si>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</si>
  <si>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</si>
  <si>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</si>
  <si>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</si>
  <si>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</si>
  <si>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</si>
  <si>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</si>
  <si>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</si>
  <si>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</si>
  <si>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</si>
  <si>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</si>
  <si>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</si>
  <si>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</si>
  <si>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</si>
  <si>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</si>
  <si>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</si>
  <si>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</si>
  <si>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</si>
  <si>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</si>
  <si>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</si>
  <si>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</si>
  <si>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</si>
  <si>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</si>
  <si>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</si>
  <si>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</si>
  <si>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</si>
  <si>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</si>
  <si>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</si>
  <si>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</si>
  <si>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</si>
  <si>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</si>
  <si>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</si>
  <si>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</si>
  <si>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</si>
  <si>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</si>
  <si>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</si>
  <si>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</si>
  <si>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</si>
  <si>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</si>
  <si>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</si>
  <si>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</si>
  <si>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</si>
  <si>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</si>
  <si>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</si>
  <si>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</si>
  <si>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</si>
  <si>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</si>
  <si>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</si>
  <si>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</si>
  <si>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</si>
  <si>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</si>
  <si>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</si>
  <si>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</si>
  <si>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</si>
  <si>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</si>
  <si>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</si>
  <si>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</si>
  <si>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</si>
  <si>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</si>
  <si>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</si>
  <si>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</si>
  <si>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</si>
  <si>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</si>
  <si>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</si>
  <si>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</si>
  <si>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</si>
  <si>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</si>
  <si>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</si>
  <si>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</si>
  <si>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</si>
  <si>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</si>
  <si>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</si>
  <si>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</si>
  <si>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</si>
  <si>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</si>
  <si>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</si>
  <si>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</si>
  <si>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</si>
  <si>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</si>
  <si>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</si>
  <si>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</si>
  <si>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</si>
  <si>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</si>
  <si>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</si>
  <si>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</si>
  <si>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</si>
  <si>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</si>
  <si>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</si>
  <si>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</si>
  <si>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</si>
  <si>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</si>
  <si>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</si>
  <si>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</si>
  <si>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</si>
  <si>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</si>
  <si>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</si>
  <si>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</si>
  <si>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</si>
  <si>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</si>
  <si>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</si>
  <si>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</si>
  <si>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</si>
  <si>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</si>
  <si>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</si>
  <si>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</si>
  <si>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</si>
  <si>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</si>
  <si>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</si>
  <si>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</si>
  <si>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</si>
  <si>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</si>
  <si>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</si>
  <si>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</si>
  <si>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</si>
  <si>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</si>
  <si>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</si>
  <si>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</si>
  <si>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</si>
  <si>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</si>
  <si>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</si>
  <si>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</si>
  <si>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</si>
  <si>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</si>
  <si>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</si>
  <si>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</si>
  <si>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</si>
  <si>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</si>
  <si>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</si>
  <si>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</si>
  <si>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</si>
  <si>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</si>
  <si>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</si>
  <si>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</si>
  <si>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</si>
  <si>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</si>
  <si>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</si>
  <si>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</si>
  <si>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</si>
  <si>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</si>
  <si>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</si>
  <si>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</si>
  <si>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</si>
  <si>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</si>
  <si>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</si>
  <si>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</si>
  <si>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</si>
  <si>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</si>
  <si>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</si>
  <si>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</si>
  <si>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</si>
  <si>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</si>
  <si>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</si>
  <si>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</si>
  <si>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</si>
  <si>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</si>
  <si>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</si>
  <si>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</si>
  <si>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</si>
  <si>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</si>
  <si>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</si>
  <si>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</si>
  <si>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</si>
  <si>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</si>
  <si>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</si>
  <si>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</si>
  <si>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</si>
  <si>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</si>
  <si>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</si>
  <si>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</si>
  <si>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</si>
  <si>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</si>
  <si>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</si>
  <si>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</si>
  <si>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</si>
  <si>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</si>
  <si>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</si>
  <si>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</si>
  <si>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</si>
  <si>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</si>
  <si>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</si>
  <si>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</si>
  <si>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</si>
  <si>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</si>
  <si>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</si>
  <si>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</si>
  <si>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</si>
  <si>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</si>
  <si>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</si>
  <si>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</si>
  <si>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</si>
  <si>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</si>
  <si>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</si>
  <si>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</si>
  <si>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</si>
  <si>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</si>
  <si>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</si>
  <si>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</si>
  <si>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</si>
  <si>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</si>
  <si>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</si>
  <si>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</si>
  <si>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</si>
  <si>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</si>
  <si>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</si>
  <si>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</si>
  <si>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</si>
  <si>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</si>
  <si>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</si>
  <si>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</si>
  <si>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</si>
  <si>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</si>
  <si>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</si>
  <si>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</si>
  <si>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</si>
  <si>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</si>
  <si>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</si>
  <si>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</si>
  <si>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</si>
  <si>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</si>
  <si>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</si>
  <si>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</si>
  <si>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</si>
  <si>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</si>
  <si>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</si>
  <si>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</si>
  <si>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01578_令和6年度</t>
  </si>
  <si>
    <t>01578</t>
  </si>
  <si>
    <t>白老町</t>
  </si>
  <si>
    <t>01578_令和4年度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</si>
  <si>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</si>
  <si>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</si>
  <si>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</si>
  <si>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</si>
  <si>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</si>
  <si>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</si>
  <si>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</si>
  <si>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</si>
  <si>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</si>
  <si>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</si>
  <si>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</si>
  <si>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</si>
  <si>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</si>
  <si>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</si>
  <si>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</si>
  <si>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</si>
  <si>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</si>
  <si>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</si>
  <si>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</si>
  <si>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</si>
  <si>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</si>
  <si>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</si>
  <si>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</si>
  <si>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</si>
  <si>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川崎町</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</si>
  <si>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</si>
  <si>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</si>
  <si>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</si>
  <si>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</si>
  <si>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</si>
  <si>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</si>
  <si>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</si>
  <si>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</si>
  <si>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</si>
  <si>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</si>
  <si>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</si>
  <si>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</si>
  <si>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</si>
  <si>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</si>
  <si>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</si>
  <si>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</si>
  <si>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</si>
  <si>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</si>
  <si>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</si>
  <si>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</si>
  <si>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</si>
  <si>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</si>
  <si>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</si>
  <si>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</si>
  <si>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</si>
  <si>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</si>
  <si>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</si>
  <si>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</si>
  <si>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</si>
  <si>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</si>
  <si>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</si>
  <si>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</si>
  <si>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</si>
  <si>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</si>
  <si>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</si>
  <si>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</si>
  <si>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</si>
  <si>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</si>
  <si>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</si>
  <si>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</si>
  <si>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</si>
  <si>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</si>
  <si>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</si>
  <si>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</si>
  <si>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</si>
  <si>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</si>
  <si>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</si>
  <si>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</si>
  <si>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</si>
  <si>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</si>
  <si>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</si>
  <si>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</si>
  <si>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</si>
  <si>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</si>
  <si>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</si>
  <si>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</si>
  <si>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</si>
  <si>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</si>
  <si>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</si>
  <si>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</si>
  <si>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</si>
  <si>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</si>
  <si>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</si>
  <si>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</si>
  <si>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</si>
  <si>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</si>
  <si>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</si>
  <si>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</si>
  <si>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</si>
  <si>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</si>
  <si>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</si>
  <si>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</si>
  <si>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</si>
  <si>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</si>
  <si>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</si>
  <si>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</si>
  <si>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</si>
  <si>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</si>
  <si>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</si>
  <si>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</si>
  <si>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</si>
  <si>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</si>
  <si>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</si>
  <si>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</si>
  <si>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</si>
  <si>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</si>
  <si>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</si>
  <si>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</si>
  <si>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</si>
  <si>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</si>
  <si>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</si>
  <si>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</si>
  <si>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</si>
  <si>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</si>
  <si>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</si>
  <si>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</si>
  <si>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</si>
  <si>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</si>
  <si>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</si>
  <si>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</si>
  <si>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</si>
  <si>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</si>
  <si>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</si>
  <si>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</si>
  <si>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</si>
  <si>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</si>
  <si>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</si>
  <si>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</si>
  <si>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</si>
  <si>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</si>
  <si>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</si>
  <si>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</si>
  <si>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</si>
  <si>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</si>
  <si>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</si>
  <si>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</si>
  <si>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</si>
  <si>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</si>
  <si>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</si>
  <si>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</si>
  <si>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</si>
  <si>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</si>
  <si>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</si>
  <si>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</si>
  <si>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</si>
  <si>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</si>
  <si>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</si>
  <si>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</si>
  <si>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</si>
  <si>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</si>
  <si>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</si>
  <si>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</si>
  <si>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</si>
  <si>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</si>
  <si>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</si>
  <si>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</si>
  <si>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</si>
  <si>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</si>
  <si>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</si>
  <si>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</si>
  <si>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</si>
  <si>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</si>
  <si>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</si>
  <si>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</si>
  <si>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</si>
  <si>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</si>
  <si>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</si>
  <si>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</si>
  <si>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</si>
  <si>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</si>
  <si>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</si>
  <si>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</si>
  <si>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</si>
  <si>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</si>
  <si>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</si>
  <si>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</si>
  <si>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</si>
  <si>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</si>
  <si>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</si>
  <si>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</si>
  <si>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</si>
  <si>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</si>
  <si>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</si>
  <si>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</si>
  <si>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</si>
  <si>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</si>
  <si>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</si>
  <si>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</si>
  <si>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</si>
  <si>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</si>
  <si>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</si>
  <si>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</si>
  <si>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</si>
  <si>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</si>
  <si>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</si>
  <si>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</si>
  <si>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</si>
  <si>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</si>
  <si>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</si>
  <si>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</si>
  <si>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</si>
  <si>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</si>
  <si>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</si>
  <si>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</si>
  <si>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</si>
  <si>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</si>
  <si>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</si>
  <si>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</si>
  <si>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</si>
  <si>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</si>
  <si>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</si>
  <si>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</si>
  <si>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</si>
  <si>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</si>
  <si>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</si>
  <si>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</si>
  <si>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</si>
  <si>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</si>
  <si>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</si>
  <si>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</si>
  <si>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</si>
  <si>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</si>
  <si>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</si>
  <si>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</si>
  <si>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</si>
  <si>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</si>
  <si>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</si>
  <si>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</si>
  <si>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</si>
  <si>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</si>
  <si>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</si>
  <si>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</si>
  <si>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</si>
  <si>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</si>
  <si>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</si>
  <si>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</si>
  <si>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</si>
  <si>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</si>
  <si>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</si>
  <si>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</si>
  <si>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</si>
  <si>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</si>
  <si>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</si>
  <si>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</si>
  <si>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</si>
  <si>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</si>
  <si>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</si>
  <si>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</si>
  <si>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</si>
  <si>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</si>
  <si>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</si>
  <si>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</si>
  <si>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</si>
  <si>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</si>
  <si>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</si>
  <si>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</si>
  <si>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</si>
  <si>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</si>
  <si>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</si>
  <si>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</si>
  <si>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</si>
  <si>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</si>
  <si>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</si>
  <si>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</si>
  <si>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</si>
  <si>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</si>
  <si>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</si>
  <si>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</si>
  <si>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</si>
  <si>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</si>
  <si>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</si>
  <si>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</si>
  <si>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</si>
  <si>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</si>
  <si>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</si>
  <si>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</si>
  <si>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</si>
  <si>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</si>
  <si>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</si>
  <si>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</si>
  <si>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</si>
  <si>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</si>
  <si>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</si>
  <si>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</si>
  <si>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</si>
  <si>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</si>
  <si>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</si>
  <si>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</si>
  <si>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</si>
  <si>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</si>
  <si>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</si>
  <si>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</si>
  <si>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</si>
  <si>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</si>
  <si>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</si>
  <si>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</si>
  <si>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</si>
  <si>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</si>
  <si>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</si>
  <si>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</si>
  <si>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</si>
  <si>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</si>
  <si>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</si>
  <si>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</si>
  <si>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</si>
  <si>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</si>
  <si>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</si>
  <si>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</si>
  <si>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</si>
  <si>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</si>
  <si>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</si>
  <si>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</si>
  <si>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</si>
  <si>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</si>
  <si>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</si>
  <si>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</si>
  <si>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</si>
  <si>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</si>
  <si>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</si>
  <si>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</si>
  <si>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</si>
  <si>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</si>
  <si>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</si>
  <si>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</si>
  <si>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</si>
  <si>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</si>
  <si>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</si>
  <si>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</si>
  <si>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</si>
  <si>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</si>
  <si>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</si>
  <si>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</si>
  <si>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</si>
  <si>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</si>
  <si>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</si>
  <si>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</si>
  <si>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</si>
  <si>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</si>
  <si>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</si>
  <si>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</si>
  <si>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</si>
  <si>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</si>
  <si>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</si>
  <si>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</si>
  <si>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</si>
  <si>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</si>
  <si>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</si>
  <si>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</si>
  <si>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</si>
  <si>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</si>
  <si>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</si>
  <si>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</si>
  <si>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</si>
  <si>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</si>
  <si>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</si>
  <si>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</si>
  <si>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</si>
  <si>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</si>
  <si>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</si>
  <si>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</si>
  <si>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</si>
  <si>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</si>
  <si>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</si>
  <si>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</si>
  <si>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</si>
  <si>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</si>
  <si>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</si>
  <si>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</si>
  <si>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</si>
  <si>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</si>
  <si>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</si>
  <si>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</si>
  <si>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</si>
  <si>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</si>
  <si>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</si>
  <si>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</si>
  <si>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</si>
  <si>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</si>
  <si>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</si>
  <si>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</si>
  <si>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</si>
  <si>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</si>
  <si>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</si>
  <si>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</si>
  <si>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</si>
  <si>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</si>
  <si>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</si>
  <si>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</si>
  <si>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</si>
  <si>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</si>
  <si>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</si>
  <si>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</si>
  <si>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</si>
  <si>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</si>
  <si>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</si>
  <si>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</si>
  <si>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</si>
  <si>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</si>
  <si>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</si>
  <si>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</si>
  <si>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</si>
  <si>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</si>
  <si>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</si>
  <si>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</si>
  <si>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</si>
  <si>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</si>
  <si>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</si>
  <si>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</si>
  <si>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</si>
  <si>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</si>
  <si>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</si>
  <si>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</si>
  <si>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</si>
  <si>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</si>
  <si>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</si>
  <si>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</si>
  <si>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</si>
  <si>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</si>
  <si>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</si>
  <si>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</si>
  <si>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</si>
  <si>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</si>
  <si>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</si>
  <si>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</si>
  <si>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</si>
  <si>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</si>
  <si>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</si>
  <si>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</si>
  <si>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</si>
  <si>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</si>
  <si>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</si>
  <si>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</si>
  <si>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</si>
  <si>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</si>
  <si>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</si>
  <si>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</si>
  <si>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</si>
  <si>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</si>
  <si>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</si>
  <si>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</si>
  <si>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</si>
  <si>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</si>
  <si>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</si>
  <si>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</si>
  <si>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</si>
  <si>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</si>
  <si>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</si>
  <si>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</si>
  <si>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</si>
  <si>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</si>
  <si>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</si>
  <si>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</si>
  <si>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</si>
  <si>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</si>
  <si>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</si>
  <si>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</si>
  <si>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</si>
  <si>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</si>
  <si>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</si>
  <si>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</si>
  <si>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</si>
  <si>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</si>
  <si>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</si>
  <si>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</si>
  <si>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</si>
  <si>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</si>
  <si>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</si>
  <si>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</si>
  <si>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</si>
  <si>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</si>
  <si>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</si>
  <si>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</si>
  <si>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</si>
  <si>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</si>
  <si>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</si>
  <si>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</si>
  <si>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</si>
  <si>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</si>
  <si>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</si>
  <si>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</si>
  <si>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</si>
  <si>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</si>
  <si>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</si>
  <si>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</si>
  <si>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</si>
  <si>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</si>
  <si>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</si>
  <si>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</si>
  <si>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</si>
  <si>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</si>
  <si>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</si>
  <si>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</si>
  <si>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</si>
  <si>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</si>
  <si>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</si>
  <si>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</si>
  <si>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</si>
  <si>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</si>
  <si>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</si>
  <si>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</si>
  <si>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</si>
  <si>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</si>
  <si>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</si>
  <si>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</si>
  <si>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</si>
  <si>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</si>
  <si>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</si>
  <si>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</si>
  <si>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</si>
  <si>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</si>
  <si>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</si>
  <si>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</si>
  <si>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</si>
  <si>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</si>
  <si>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</si>
  <si>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</si>
  <si>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</si>
  <si>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</si>
  <si>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</si>
  <si>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</si>
  <si>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</si>
  <si>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</si>
  <si>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</si>
  <si>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</si>
  <si>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</si>
  <si>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</si>
  <si>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</si>
  <si>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</si>
  <si>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</si>
  <si>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</si>
  <si>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</si>
  <si>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</si>
  <si>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</si>
  <si>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</si>
  <si>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</si>
  <si>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</si>
  <si>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</si>
  <si>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</si>
  <si>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</si>
  <si>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</si>
  <si>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</si>
  <si>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</si>
  <si>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</si>
  <si>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</si>
  <si>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</si>
  <si>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</si>
  <si>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</si>
  <si>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</si>
  <si>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</si>
  <si>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</si>
  <si>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</si>
  <si>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</si>
  <si>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</si>
  <si>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</si>
  <si>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</si>
  <si>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</si>
  <si>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</si>
  <si>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</si>
  <si>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</si>
  <si>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</si>
  <si>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</si>
  <si>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</si>
  <si>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</si>
  <si>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</si>
  <si>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</si>
  <si>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</si>
  <si>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</si>
  <si>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</si>
  <si>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</si>
  <si>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</si>
  <si>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</si>
  <si>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</si>
  <si>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</si>
  <si>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</si>
  <si>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</si>
  <si>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</si>
  <si>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</si>
  <si>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</si>
  <si>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</si>
  <si>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</si>
  <si>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</si>
  <si>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</si>
  <si>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</si>
  <si>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</si>
  <si>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</si>
  <si>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</si>
  <si>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</si>
  <si>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</si>
  <si>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</si>
  <si>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</si>
  <si>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</si>
  <si>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</si>
  <si>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</si>
  <si>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</si>
  <si>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</si>
  <si>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</si>
  <si>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</si>
  <si>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</si>
  <si>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</si>
  <si>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</si>
  <si>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</si>
  <si>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</si>
  <si>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</si>
  <si>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</si>
  <si>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</si>
  <si>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</si>
  <si>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</si>
  <si>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</si>
  <si>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</si>
  <si>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</si>
  <si>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</si>
  <si>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</si>
  <si>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</si>
  <si>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</si>
  <si>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</si>
  <si>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</si>
  <si>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</si>
  <si>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</si>
  <si>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</si>
  <si>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</si>
  <si>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</si>
  <si>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</si>
  <si>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</si>
  <si>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</si>
  <si>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</si>
  <si>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</si>
  <si>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</si>
  <si>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</si>
  <si>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</si>
  <si>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</si>
  <si>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</si>
  <si>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</si>
  <si>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</si>
  <si>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</si>
  <si>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</si>
  <si>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</si>
  <si>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</si>
  <si>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</si>
  <si>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</si>
  <si>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</si>
  <si>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</si>
  <si>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</si>
  <si>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</si>
  <si>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</si>
  <si>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</si>
  <si>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</si>
  <si>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</si>
  <si>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</si>
  <si>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</si>
  <si>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</si>
  <si>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</si>
  <si>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</si>
  <si>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</si>
  <si>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</si>
  <si>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</si>
  <si>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</si>
  <si>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</si>
  <si>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</si>
  <si>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</si>
  <si>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</si>
  <si>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</si>
  <si>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</si>
  <si>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</si>
  <si>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</si>
  <si>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</si>
  <si>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</si>
  <si>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</si>
  <si>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</si>
  <si>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</si>
  <si>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</si>
  <si>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</si>
  <si>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</si>
  <si>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</si>
  <si>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</si>
  <si>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</si>
  <si>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</si>
  <si>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</si>
  <si>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</si>
  <si>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</si>
  <si>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</si>
  <si>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</si>
  <si>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</si>
  <si>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</si>
  <si>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</si>
  <si>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</si>
  <si>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</si>
  <si>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</si>
  <si>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</si>
  <si>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</si>
  <si>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</si>
  <si>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</si>
  <si>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</si>
  <si>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</si>
  <si>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</si>
  <si>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</si>
  <si>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</si>
  <si>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</si>
  <si>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</si>
  <si>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</si>
  <si>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</si>
  <si>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</si>
  <si>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</si>
  <si>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</si>
  <si>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</si>
  <si>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</si>
  <si>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</si>
  <si>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</si>
  <si>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</si>
  <si>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</si>
  <si>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</si>
  <si>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</si>
  <si>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</si>
  <si>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</si>
  <si>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</si>
  <si>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</si>
  <si>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</si>
  <si>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</si>
  <si>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</si>
  <si>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</si>
  <si>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</si>
  <si>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</si>
  <si>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</si>
  <si>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</si>
  <si>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</si>
  <si>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</si>
  <si>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</si>
  <si>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</si>
  <si>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</si>
  <si>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</si>
  <si>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</si>
  <si>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</si>
  <si>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</si>
  <si>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</si>
  <si>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</si>
  <si>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</si>
  <si>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</si>
  <si>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</si>
  <si>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</si>
  <si>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</si>
  <si>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</si>
  <si>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</si>
  <si>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</si>
  <si>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</si>
  <si>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</si>
  <si>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</si>
  <si>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</si>
  <si>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</si>
  <si>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</si>
  <si>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</si>
  <si>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</si>
  <si>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</si>
  <si>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</si>
  <si>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</si>
  <si>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</si>
  <si>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</si>
  <si>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</si>
  <si>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</si>
  <si>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</si>
  <si>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</si>
  <si>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</si>
  <si>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</si>
  <si>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</si>
  <si>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</si>
  <si>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</si>
  <si>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</si>
  <si>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</si>
  <si>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</si>
  <si>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</si>
  <si>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</si>
  <si>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</si>
  <si>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</si>
  <si>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</si>
  <si>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</si>
  <si>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24344_令和7年度</t>
  </si>
  <si>
    <t>24344_令和8年度</t>
  </si>
  <si>
    <t>24344_令和9年度</t>
  </si>
  <si>
    <t>24344_令和10年度</t>
  </si>
  <si>
    <t>24344_令和11年度</t>
  </si>
  <si>
    <t>24344_令和12年度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</si>
</sst>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61.125652522891187</c:v>
                </c:pt>
                <c:pt idx="1">
                  <c:v>64.552067922614739</c:v>
                </c:pt>
                <c:pt idx="2">
                  <c:v>66.28470515423389</c:v>
                </c:pt>
                <c:pt idx="3">
                  <c:v>71.87598341629257</c:v>
                </c:pt>
                <c:pt idx="4">
                  <c:v>71.430901192403184</c:v>
                </c:pt>
                <c:pt idx="5">
                  <c:v>71.682223157115928</c:v>
                </c:pt>
                <c:pt idx="6">
                  <c:v>72.637675686685895</c:v>
                </c:pt>
                <c:pt idx="7">
                  <c:v>73.298575577562332</c:v>
                </c:pt>
                <c:pt idx="8">
                  <c:v>71.315764692210337</c:v>
                </c:pt>
                <c:pt idx="9">
                  <c:v>72.838210647925294</c:v>
                </c:pt>
                <c:pt idx="10">
                  <c:v>74.438600293230721</c:v>
                </c:pt>
                <c:pt idx="11">
                  <c:v>69.855558413892823</c:v>
                </c:pt>
                <c:pt idx="12">
                  <c:v>74.600156858416227</c:v>
                </c:pt>
                <c:pt idx="13">
                  <c:v>76.264264447275053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19.59369894846267</c:v>
                </c:pt>
                <c:pt idx="1">
                  <c:v>22.77654805053956</c:v>
                </c:pt>
                <c:pt idx="2">
                  <c:v>23.950775509135681</c:v>
                </c:pt>
                <c:pt idx="3">
                  <c:v>23.888570892635549</c:v>
                </c:pt>
                <c:pt idx="4">
                  <c:v>24.866493018489649</c:v>
                </c:pt>
                <c:pt idx="5">
                  <c:v>22.62536415594888</c:v>
                </c:pt>
                <c:pt idx="6">
                  <c:v>21.56345792366557</c:v>
                </c:pt>
                <c:pt idx="7">
                  <c:v>22.200538221946363</c:v>
                </c:pt>
                <c:pt idx="8">
                  <c:v>21.989073469550654</c:v>
                </c:pt>
                <c:pt idx="9">
                  <c:v>20.282208577784907</c:v>
                </c:pt>
                <c:pt idx="10">
                  <c:v>19.378478502764004</c:v>
                </c:pt>
                <c:pt idx="11">
                  <c:v>19.485612298861135</c:v>
                </c:pt>
                <c:pt idx="12">
                  <c:v>20.81053134695928</c:v>
                </c:pt>
                <c:pt idx="13">
                  <c:v>19.483437426499314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26.26943542096398</c:v>
                </c:pt>
                <c:pt idx="1">
                  <c:v>27.116452793474629</c:v>
                </c:pt>
                <c:pt idx="2">
                  <c:v>31.58105118262722</c:v>
                </c:pt>
                <c:pt idx="3">
                  <c:v>29.822557757148271</c:v>
                </c:pt>
                <c:pt idx="4">
                  <c:v>30.028677961228631</c:v>
                </c:pt>
                <c:pt idx="5">
                  <c:v>30.893587478138191</c:v>
                </c:pt>
                <c:pt idx="6">
                  <c:v>25.251816606776892</c:v>
                </c:pt>
                <c:pt idx="7">
                  <c:v>24.466062561060269</c:v>
                </c:pt>
                <c:pt idx="8">
                  <c:v>23.114964015281327</c:v>
                </c:pt>
                <c:pt idx="9">
                  <c:v>23.922464385832882</c:v>
                </c:pt>
                <c:pt idx="10">
                  <c:v>21.329664081305477</c:v>
                </c:pt>
                <c:pt idx="11">
                  <c:v>20.920201048538654</c:v>
                </c:pt>
                <c:pt idx="12">
                  <c:v>24.006938291048645</c:v>
                </c:pt>
                <c:pt idx="13">
                  <c:v>22.136349666974645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72.051042536888431</c:v>
                </c:pt>
                <c:pt idx="1">
                  <c:v>70.645953105322874</c:v>
                </c:pt>
                <c:pt idx="2">
                  <c:v>76.37867227600691</c:v>
                </c:pt>
                <c:pt idx="3">
                  <c:v>77.865139442023477</c:v>
                </c:pt>
                <c:pt idx="4">
                  <c:v>76.285505370797409</c:v>
                </c:pt>
                <c:pt idx="5">
                  <c:v>80.112141813537008</c:v>
                </c:pt>
                <c:pt idx="6">
                  <c:v>77.21217301283771</c:v>
                </c:pt>
                <c:pt idx="7">
                  <c:v>81.811958769776396</c:v>
                </c:pt>
                <c:pt idx="8">
                  <c:v>82.871624675552823</c:v>
                </c:pt>
                <c:pt idx="9">
                  <c:v>84.192281635799603</c:v>
                </c:pt>
                <c:pt idx="10">
                  <c:v>83.103755418729975</c:v>
                </c:pt>
                <c:pt idx="11">
                  <c:v>65.709412001188923</c:v>
                </c:pt>
                <c:pt idx="12">
                  <c:v>77.760124215304643</c:v>
                </c:pt>
                <c:pt idx="13">
                  <c:v>71.764547981261671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7924</c:v>
                </c:pt>
                <c:pt idx="1">
                  <c:v>8047</c:v>
                </c:pt>
                <c:pt idx="2">
                  <c:v>8221</c:v>
                </c:pt>
                <c:pt idx="3">
                  <c:v>8449</c:v>
                </c:pt>
                <c:pt idx="4">
                  <c:v>8662</c:v>
                </c:pt>
                <c:pt idx="5">
                  <c:v>8865</c:v>
                </c:pt>
                <c:pt idx="6">
                  <c:v>9027</c:v>
                </c:pt>
                <c:pt idx="7">
                  <c:v>9191</c:v>
                </c:pt>
                <c:pt idx="8">
                  <c:v>9365</c:v>
                </c:pt>
                <c:pt idx="9">
                  <c:v>9528</c:v>
                </c:pt>
                <c:pt idx="10">
                  <c:v>9572</c:v>
                </c:pt>
                <c:pt idx="11">
                  <c:v>9852</c:v>
                </c:pt>
                <c:pt idx="12">
                  <c:v>9992</c:v>
                </c:pt>
                <c:pt idx="13">
                  <c:v>10137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2701</c:v>
                </c:pt>
                <c:pt idx="1">
                  <c:v>2747</c:v>
                </c:pt>
                <c:pt idx="2">
                  <c:v>2819</c:v>
                </c:pt>
                <c:pt idx="3">
                  <c:v>2902</c:v>
                </c:pt>
                <c:pt idx="4">
                  <c:v>2926</c:v>
                </c:pt>
                <c:pt idx="5">
                  <c:v>2941</c:v>
                </c:pt>
                <c:pt idx="6">
                  <c:v>2974</c:v>
                </c:pt>
                <c:pt idx="7">
                  <c:v>3116</c:v>
                </c:pt>
                <c:pt idx="8">
                  <c:v>3143</c:v>
                </c:pt>
                <c:pt idx="9">
                  <c:v>3232</c:v>
                </c:pt>
                <c:pt idx="10">
                  <c:v>3303</c:v>
                </c:pt>
                <c:pt idx="11">
                  <c:v>3377</c:v>
                </c:pt>
                <c:pt idx="12">
                  <c:v>3473</c:v>
                </c:pt>
                <c:pt idx="13">
                  <c:v>3556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5322</c:v>
                </c:pt>
                <c:pt idx="1">
                  <c:v>5446</c:v>
                </c:pt>
                <c:pt idx="2">
                  <c:v>5554</c:v>
                </c:pt>
                <c:pt idx="3">
                  <c:v>5900</c:v>
                </c:pt>
                <c:pt idx="4">
                  <c:v>5998</c:v>
                </c:pt>
                <c:pt idx="5">
                  <c:v>6100</c:v>
                </c:pt>
                <c:pt idx="6">
                  <c:v>6205</c:v>
                </c:pt>
                <c:pt idx="7">
                  <c:v>6290</c:v>
                </c:pt>
                <c:pt idx="8">
                  <c:v>6427</c:v>
                </c:pt>
                <c:pt idx="9">
                  <c:v>6573</c:v>
                </c:pt>
                <c:pt idx="10">
                  <c:v>6765</c:v>
                </c:pt>
                <c:pt idx="11">
                  <c:v>6847</c:v>
                </c:pt>
                <c:pt idx="12">
                  <c:v>7048</c:v>
                </c:pt>
                <c:pt idx="13">
                  <c:v>7119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c:v>
                </c:pt>
                <c:pt idx="1">
                  <c:v>6</c:v>
                </c:pt>
                <c:pt idx="2">
                  <c:v>6</c:v>
                </c:pt>
                <c:pt idx="3">
                  <c:v>6</c:v>
                </c:pt>
                <c:pt idx="4">
                  <c:v>6</c:v>
                </c:pt>
                <c:pt idx="5">
                  <c:v>11</c:v>
                </c:pt>
                <c:pt idx="6">
                  <c:v>11</c:v>
                </c:pt>
                <c:pt idx="7">
                  <c:v>11</c:v>
                </c:pt>
                <c:pt idx="8">
                  <c:v>11</c:v>
                </c:pt>
                <c:pt idx="9">
                  <c:v>11</c:v>
                </c:pt>
                <c:pt idx="10">
                  <c:v>11</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509</c:v>
                </c:pt>
                <c:pt idx="1">
                  <c:v>509</c:v>
                </c:pt>
                <c:pt idx="2">
                  <c:v>509</c:v>
                </c:pt>
                <c:pt idx="3">
                  <c:v>509</c:v>
                </c:pt>
                <c:pt idx="4">
                  <c:v>509</c:v>
                </c:pt>
                <c:pt idx="5">
                  <c:v>511</c:v>
                </c:pt>
                <c:pt idx="6">
                  <c:v>511</c:v>
                </c:pt>
                <c:pt idx="7">
                  <c:v>511</c:v>
                </c:pt>
                <c:pt idx="8">
                  <c:v>511</c:v>
                </c:pt>
                <c:pt idx="9">
                  <c:v>511</c:v>
                </c:pt>
                <c:pt idx="10">
                  <c:v>511</c:v>
                </c:pt>
                <c:pt idx="11">
                  <c:v>535</c:v>
                </c:pt>
                <c:pt idx="12">
                  <c:v>535</c:v>
                </c:pt>
                <c:pt idx="13">
                  <c:v>535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574.19230000000005</c:v>
                </c:pt>
                <c:pt idx="1">
                  <c:v>564.3981</c:v>
                </c:pt>
                <c:pt idx="2">
                  <c:v>563.60090000000002</c:v>
                </c:pt>
                <c:pt idx="3">
                  <c:v>605.34320000000002</c:v>
                </c:pt>
                <c:pt idx="4">
                  <c:v>596.41740000000004</c:v>
                </c:pt>
                <c:pt idx="5">
                  <c:v>652.22919999999999</c:v>
                </c:pt>
                <c:pt idx="6">
                  <c:v>651.53989999999999</c:v>
                </c:pt>
                <c:pt idx="7">
                  <c:v>637.88840000000005</c:v>
                </c:pt>
                <c:pt idx="8">
                  <c:v>690.70009999999991</c:v>
                </c:pt>
                <c:pt idx="9">
                  <c:v>732.95950000000005</c:v>
                </c:pt>
                <c:pt idx="10">
                  <c:v>712.47140000000002</c:v>
                </c:pt>
                <c:pt idx="11">
                  <c:v>570.22630000000004</c:v>
                </c:pt>
                <c:pt idx="12">
                  <c:v>667.68060000000003</c:v>
                </c:pt>
                <c:pt idx="13">
                  <c:v>696.69140000000004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3.7890000000000001</c:v>
                </c:pt>
                <c:pt idx="1">
                  <c:v>0</c:v>
                </c:pt>
                <c:pt idx="2">
                  <c:v>4.16</c:v>
                </c:pt>
                <c:pt idx="3">
                  <c:v>3.899</c:v>
                </c:pt>
                <c:pt idx="4">
                  <c:v>3.7770000000000001</c:v>
                </c:pt>
                <c:pt idx="5">
                  <c:v>3.569</c:v>
                </c:pt>
                <c:pt idx="6">
                  <c:v>3.6269999999999998</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305.59500000000003</c:v>
                </c:pt>
                <c:pt idx="1">
                  <c:v>306.74599999999998</c:v>
                </c:pt>
                <c:pt idx="2">
                  <c:v>265.07400000000001</c:v>
                </c:pt>
                <c:pt idx="3">
                  <c:v>298.577</c:v>
                </c:pt>
                <c:pt idx="4">
                  <c:v>279.02499999999998</c:v>
                </c:pt>
                <c:pt idx="5">
                  <c:v>282.49099999999999</c:v>
                </c:pt>
                <c:pt idx="6">
                  <c:v>289.94600000000003</c:v>
                </c:pt>
                <c:pt idx="7">
                  <c:v>268.90899999999999</c:v>
                </c:pt>
                <c:pt idx="8">
                  <c:v>267.96499999999997</c:v>
                </c:pt>
                <c:pt idx="9">
                  <c:v>267.09199999999998</c:v>
                </c:pt>
                <c:pt idx="10">
                  <c:v>264.24700000000001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283.851</c:v>
                </c:pt>
                <c:pt idx="1">
                  <c:v>280.322</c:v>
                </c:pt>
                <c:pt idx="2">
                  <c:v>239.18199999999999</c:v>
                </c:pt>
                <c:pt idx="3">
                  <c:v>273.90899999999999</c:v>
                </c:pt>
                <c:pt idx="4">
                  <c:v>262.97399999999999</c:v>
                </c:pt>
                <c:pt idx="5">
                  <c:v>258.32299999999998</c:v>
                </c:pt>
                <c:pt idx="6">
                  <c:v>267.214</c:v>
                </c:pt>
                <c:pt idx="7">
                  <c:v>243.624</c:v>
                </c:pt>
                <c:pt idx="8">
                  <c:v>244.12899999999999</c:v>
                </c:pt>
                <c:pt idx="9">
                  <c:v>245.56800000000001</c:v>
                </c:pt>
                <c:pt idx="10">
                  <c:v>243.40299999999999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7.6280000000000001</c:v>
                </c:pt>
                <c:pt idx="1">
                  <c:v>8.6240000000000006</c:v>
                </c:pt>
                <c:pt idx="2">
                  <c:v>8.484</c:v>
                </c:pt>
                <c:pt idx="3">
                  <c:v>8.1379999999999999</c:v>
                </c:pt>
                <c:pt idx="4">
                  <c:v>8.2010000000000005</c:v>
                </c:pt>
                <c:pt idx="5">
                  <c:v>8.5190000000000001</c:v>
                </c:pt>
                <c:pt idx="6">
                  <c:v>8.5850000000000009</c:v>
                </c:pt>
                <c:pt idx="7">
                  <c:v>8.4969999999999999</c:v>
                </c:pt>
                <c:pt idx="8">
                  <c:v>8.1159999999999997</c:v>
                </c:pt>
                <c:pt idx="9">
                  <c:v>7.7119999999999997</c:v>
                </c:pt>
                <c:pt idx="10">
                  <c:v>7.1120000000000001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17.905000000000001</c:v>
                </c:pt>
                <c:pt idx="1">
                  <c:v>17.8</c:v>
                </c:pt>
                <c:pt idx="2">
                  <c:v>21.568000000000001</c:v>
                </c:pt>
                <c:pt idx="3">
                  <c:v>20.428999999999998</c:v>
                </c:pt>
                <c:pt idx="4">
                  <c:v>11.627000000000001</c:v>
                </c:pt>
                <c:pt idx="5">
                  <c:v>19.218</c:v>
                </c:pt>
                <c:pt idx="6">
                  <c:v>17.774000000000001</c:v>
                </c:pt>
                <c:pt idx="7">
                  <c:v>16.788</c:v>
                </c:pt>
                <c:pt idx="8">
                  <c:v>15.72</c:v>
                </c:pt>
                <c:pt idx="9">
                  <c:v>13.811999999999999</c:v>
                </c:pt>
                <c:pt idx="10">
                  <c:v>13.731999999999999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31.58105118262722</c:v>
                </c:pt>
                <c:pt idx="1">
                  <c:v>29.822557757148271</c:v>
                </c:pt>
                <c:pt idx="2">
                  <c:v>30.028677961228631</c:v>
                </c:pt>
                <c:pt idx="3">
                  <c:v>30.893587478138191</c:v>
                </c:pt>
                <c:pt idx="4">
                  <c:v>25.251816606776892</c:v>
                </c:pt>
                <c:pt idx="5">
                  <c:v>24.466062561060269</c:v>
                </c:pt>
                <c:pt idx="6">
                  <c:v>23.114964015281327</c:v>
                </c:pt>
                <c:pt idx="7">
                  <c:v>23.922464385832882</c:v>
                </c:pt>
                <c:pt idx="8">
                  <c:v>21.329664081305477</c:v>
                </c:pt>
                <c:pt idx="9">
                  <c:v>20.920201048538654</c:v>
                </c:pt>
                <c:pt idx="10">
                  <c:v>24.006938291048645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76.37867227600691</c:v>
                </c:pt>
                <c:pt idx="1">
                  <c:v>77.865139442023477</c:v>
                </c:pt>
                <c:pt idx="2">
                  <c:v>76.285505370797409</c:v>
                </c:pt>
                <c:pt idx="3">
                  <c:v>80.112141813537008</c:v>
                </c:pt>
                <c:pt idx="4">
                  <c:v>77.21217301283771</c:v>
                </c:pt>
                <c:pt idx="5">
                  <c:v>81.811958769776396</c:v>
                </c:pt>
                <c:pt idx="6">
                  <c:v>82.871624675552823</c:v>
                </c:pt>
                <c:pt idx="7">
                  <c:v>84.192281635799603</c:v>
                </c:pt>
                <c:pt idx="8">
                  <c:v>83.103755418729975</c:v>
                </c:pt>
                <c:pt idx="9">
                  <c:v>65.709412001188923</c:v>
                </c:pt>
                <c:pt idx="10">
                  <c:v>77.760124215304643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0.23442408026284267</c:v>
                </c:pt>
                <c:pt idx="1">
                  <c:v>0.22860037402557348</c:v>
                </c:pt>
                <c:pt idx="2">
                  <c:v>0.28272736603323823</c:v>
                </c:pt>
                <c:pt idx="3">
                  <c:v>0.25500504090315051</c:v>
                </c:pt>
                <c:pt idx="4">
                  <c:v>0.15058506380939224</c:v>
                </c:pt>
                <c:pt idx="5">
                  <c:v>0.23490453338344541</c:v>
                </c:pt>
                <c:pt idx="6">
                  <c:v>0.21447630681293184</c:v>
                </c:pt>
                <c:pt idx="7">
                  <c:v>0.19940070127356585</c:v>
                </c:pt>
                <c:pt idx="8">
                  <c:v>0.18916112660363624</c:v>
                </c:pt>
                <c:pt idx="9">
                  <c:v>0.21019819808690557</c:v>
                </c:pt>
                <c:pt idx="10">
                  <c:v>0.17659436811055512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0.24153724193310491</c:v>
                </c:pt>
                <c:pt idx="1">
                  <c:v>0.28917707428809941</c:v>
                </c:pt>
                <c:pt idx="2">
                  <c:v>0.28252992059637361</c:v>
                </c:pt>
                <c:pt idx="3">
                  <c:v>0.26342036209808412</c:v>
                </c:pt>
                <c:pt idx="4">
                  <c:v>0.32476871378034156</c:v>
                </c:pt>
                <c:pt idx="5">
                  <c:v>0.34819660820939297</c:v>
                </c:pt>
                <c:pt idx="6">
                  <c:v>0.37140442850460198</c:v>
                </c:pt>
                <c:pt idx="7">
                  <c:v>0.35518915873199114</c:v>
                </c:pt>
                <c:pt idx="8">
                  <c:v>0.38050294505637905</c:v>
                </c:pt>
                <c:pt idx="9">
                  <c:v>0.36863890466954707</c:v>
                </c:pt>
                <c:pt idx="10">
                  <c:v>0.29624768947116503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13.731999999999999</c:v>
                </c:pt>
                <c:pt idx="2">
                  <c:v>0</c:v>
                </c:pt>
                <c:pt idx="3">
                  <c:v>0</c:v>
                </c:pt>
                <c:pt idx="4">
                  <c:v>7.1120000000000001</c:v>
                </c:pt>
                <c:pt idx="5">
                  <c:v>243.40299999999999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13.731999999999999</c:v>
                </c:pt>
                <c:pt idx="4" formatCode="#,##0">
                  <c:v>7.1120000000000001</c:v>
                </c:pt>
                <c:pt idx="5" formatCode="#,##0">
                  <c:v>243.40299999999999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石油精製業・コークス製造業(N=1)</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6.109</c:v>
                </c:pt>
                <c:pt idx="4">
                  <c:v>0</c:v>
                </c:pt>
                <c:pt idx="5">
                  <c:v>3.214</c:v>
                </c:pt>
                <c:pt idx="6">
                  <c:v>0</c:v>
                </c:pt>
                <c:pt idx="7">
                  <c:v>0</c:v>
                </c:pt>
                <c:pt idx="8">
                  <c:v>0</c:v>
                </c:pt>
                <c:pt idx="9">
                  <c:v>0</c:v>
                </c:pt>
                <c:pt idx="10">
                  <c:v>0</c:v>
                </c:pt>
                <c:pt idx="11">
                  <c:v>4.4089999999999998</c:v>
                </c:pt>
                <c:pt idx="12">
                  <c:v>0</c:v>
                </c:pt>
                <c:pt idx="13">
                  <c:v>0</c:v>
                </c:pt>
                <c:pt idx="14">
                  <c:v>0</c:v>
                </c:pt>
                <c:pt idx="15">
                  <c:v>0</c:v>
                </c:pt>
                <c:pt idx="16">
                  <c:v>0</c:v>
                </c:pt>
                <c:pt idx="17">
                  <c:v>0</c:v>
                </c:pt>
                <c:pt idx="18">
                  <c:v>0</c:v>
                </c:pt>
                <c:pt idx="19">
                  <c:v>0</c:v>
                </c:pt>
                <c:pt idx="20">
                  <c:v>0</c:v>
                </c:pt>
                <c:pt idx="21">
                  <c:v>0</c:v>
                </c:pt>
                <c:pt idx="22">
                  <c:v>0</c:v>
                </c:pt>
                <c:pt idx="23">
                  <c:v>0</c:v>
                </c:pt>
                <c:pt idx="24">
                  <c:v>7.1120000000000001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8.06</c:v>
                </c:pt>
                <c:pt idx="39">
                  <c:v>235.34299999999999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74.858585875899053</c:v>
                </c:pt>
                <c:pt idx="2">
                  <c:v>1.4318028579329161</c:v>
                </c:pt>
                <c:pt idx="3">
                  <c:v>0</c:v>
                </c:pt>
                <c:pt idx="4">
                  <c:v>21.08350618673748</c:v>
                </c:pt>
                <c:pt idx="5">
                  <c:v>19.778513021436591</c:v>
                </c:pt>
                <c:pt idx="7">
                  <c:v>28.6435194787122</c:v>
                </c:pt>
                <c:pt idx="8">
                  <c:v>0.75640091519878305</c:v>
                </c:pt>
                <c:pt idx="9">
                  <c:v>35.5095208146574</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76.290388733831975</c:v>
                </c:pt>
                <c:pt idx="4" formatCode="#,##0">
                  <c:v>21.08350618673748</c:v>
                </c:pt>
                <c:pt idx="5" formatCode="#,##0">
                  <c:v>19.778513021436591</c:v>
                </c:pt>
                <c:pt idx="6" formatCode="#,##0">
                  <c:v>64.909441208568381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264.24700000000001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264.24700000000001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川越町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3.214</c:v>
                </c:pt>
                <c:pt idx="1">
                  <c:v>0</c:v>
                </c:pt>
                <c:pt idx="2">
                  <c:v>0</c:v>
                </c:pt>
                <c:pt idx="3">
                  <c:v>0</c:v>
                </c:pt>
                <c:pt idx="4">
                  <c:v>0</c:v>
                </c:pt>
                <c:pt idx="5">
                  <c:v>0</c:v>
                </c:pt>
                <c:pt idx="6">
                  <c:v>4.4089999999999998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川越町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7.1120000000000001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川越町</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c:v>
                </c:pt>
                <c:pt idx="2">
                  <c:v>ガス製造工場(N=0)</c:v>
                </c:pt>
                <c:pt idx="3">
                  <c:v>熱供給業(N=0)</c:v>
                </c:pt>
              </c:strCache>
            </c:strRef>
          </c:cat>
          <c:val>
            <c:numRef>
              <c:f>③特定事業所の現状把握!$BG$54:$BG$57</c:f>
              <c:numCache>
                <c:formatCode>[=0]#,##0;[&lt;1]0.00;#,##0</c:formatCode>
                <c:ptCount val="4"/>
                <c:pt idx="0">
                  <c:v>8.06</c:v>
                </c:pt>
                <c:pt idx="1">
                  <c:v>235.34299999999999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6.109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3287.1000000000085</c:v>
                </c:pt>
                <c:pt idx="1">
                  <c:v>8001.9999999999964</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3944.91445200001</c:v>
                </c:pt>
                <c:pt idx="1">
                  <c:v>10584.725519999996</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4.1106798360000001</c:v>
                </c:pt>
                <c:pt idx="1">
                  <c:v>0</c:v>
                </c:pt>
                <c:pt idx="2">
                  <c:v>0</c:v>
                </c:pt>
                <c:pt idx="3">
                  <c:v>0</c:v>
                </c:pt>
                <c:pt idx="4">
                  <c:v>2.0566411499999999</c:v>
                </c:pt>
                <c:pt idx="5">
                  <c:v>10.765744010000001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83,049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83049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19.8</c:v>
                </c:pt>
                <c:pt idx="3">
                  <c:v>20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5638.2</c:v>
                </c:pt>
                <c:pt idx="1">
                  <c:v>6081.6</c:v>
                </c:pt>
                <c:pt idx="2">
                  <c:v>6599</c:v>
                </c:pt>
                <c:pt idx="3">
                  <c:v>7439</c:v>
                </c:pt>
                <c:pt idx="4">
                  <c:v>7794.7000000000007</c:v>
                </c:pt>
                <c:pt idx="5">
                  <c:v>7907.7999999999975</c:v>
                </c:pt>
                <c:pt idx="6">
                  <c:v>7907.7999999999975</c:v>
                </c:pt>
                <c:pt idx="7">
                  <c:v>7946.7999999999965</c:v>
                </c:pt>
                <c:pt idx="8">
                  <c:v>8001.9999999999964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1237</c:v>
                </c:pt>
                <c:pt idx="1">
                  <c:v>1426.3</c:v>
                </c:pt>
                <c:pt idx="2">
                  <c:v>1595.7</c:v>
                </c:pt>
                <c:pt idx="3">
                  <c:v>1734.7</c:v>
                </c:pt>
                <c:pt idx="4">
                  <c:v>1994.2</c:v>
                </c:pt>
                <c:pt idx="5">
                  <c:v>2202.9000000000028</c:v>
                </c:pt>
                <c:pt idx="6">
                  <c:v>2485.2000000000039</c:v>
                </c:pt>
                <c:pt idx="7">
                  <c:v>2973.0000000000055</c:v>
                </c:pt>
                <c:pt idx="8">
                  <c:v>3287.1000000000085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7.3079277329409512E-2</c:v>
                </c:pt>
                <c:pt idx="1">
                  <c:v>7.5756366614778567E-2</c:v>
                </c:pt>
                <c:pt idx="2">
                  <c:v>8.0431376917569145E-2</c:v>
                </c:pt>
                <c:pt idx="3">
                  <c:v>8.7475139132269827E-2</c:v>
                </c:pt>
                <c:pt idx="4">
                  <c:v>9.2743500057858835E-2</c:v>
                </c:pt>
                <c:pt idx="5">
                  <c:v>0.1001767254009743</c:v>
                </c:pt>
                <c:pt idx="6">
                  <c:v>9.3453493251824921E-2</c:v>
                </c:pt>
                <c:pt idx="7">
                  <c:v>0.10525298200447807</c:v>
                </c:pt>
                <c:pt idx="8">
                  <c:v>0.1086065315074585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74.752233688872394</c:v>
                </c:pt>
                <c:pt idx="2">
                  <c:v>1.24969822300246</c:v>
                </c:pt>
                <c:pt idx="3">
                  <c:v>0.28357345892256458</c:v>
                </c:pt>
                <c:pt idx="4">
                  <c:v>30.028677961228631</c:v>
                </c:pt>
                <c:pt idx="5">
                  <c:v>24.866493018489649</c:v>
                </c:pt>
                <c:pt idx="7">
                  <c:v>30.470021169985785</c:v>
                </c:pt>
                <c:pt idx="8">
                  <c:v>1.13371332350351</c:v>
                </c:pt>
                <c:pt idx="9">
                  <c:v>39.827166698913892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76.285505370797409</c:v>
                </c:pt>
                <c:pt idx="4" formatCode="#,##0">
                  <c:v>30.028677961228631</c:v>
                </c:pt>
                <c:pt idx="5" formatCode="#,##0">
                  <c:v>24.866493018489649</c:v>
                </c:pt>
                <c:pt idx="6" formatCode="#,##0">
                  <c:v>71.430901192403184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288</c:v>
                </c:pt>
                <c:pt idx="1">
                  <c:v>324</c:v>
                </c:pt>
                <c:pt idx="2">
                  <c:v>356</c:v>
                </c:pt>
                <c:pt idx="3">
                  <c:v>383</c:v>
                </c:pt>
                <c:pt idx="4">
                  <c:v>435</c:v>
                </c:pt>
                <c:pt idx="5">
                  <c:v>497</c:v>
                </c:pt>
                <c:pt idx="6">
                  <c:v>545</c:v>
                </c:pt>
                <c:pt idx="7">
                  <c:v>630</c:v>
                </c:pt>
                <c:pt idx="8">
                  <c:v>696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134178.44096235812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14572.655076000006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114185.55100000001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114185.55100000001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14529.639972000006</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70.06636609986775</c:v>
                </c:pt>
                <c:pt idx="2">
                  <c:v>1.29608903507231</c:v>
                </c:pt>
                <c:pt idx="3">
                  <c:v>0.40209284632161146</c:v>
                </c:pt>
                <c:pt idx="4">
                  <c:v>22.136349666974645</c:v>
                </c:pt>
                <c:pt idx="5">
                  <c:v>19.483437426499314</c:v>
                </c:pt>
                <c:pt idx="7">
                  <c:v>30.776284699020685</c:v>
                </c:pt>
                <c:pt idx="8">
                  <c:v>0.91454300334755401</c:v>
                </c:pt>
                <c:pt idx="9">
                  <c:v>44.573436744906815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71.764547981261671</c:v>
                </c:pt>
                <c:pt idx="4">
                  <c:v>22.136349666974645</c:v>
                </c:pt>
                <c:pt idx="5">
                  <c:v>19.483437426499314</c:v>
                </c:pt>
                <c:pt idx="6">
                  <c:v>76.264264447275053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川越町</c:v>
                </c:pt>
              </c:strCache>
            </c:strRef>
          </c:cat>
          <c:val>
            <c:numRef>
              <c:f>①CO2排出量の現状把握!$AX$43:$AX$45</c:f>
              <c:numCache>
                <c:formatCode>0%</c:formatCode>
                <c:ptCount val="3"/>
                <c:pt idx="0">
                  <c:v>0.42072759503743129</c:v>
                </c:pt>
                <c:pt idx="1">
                  <c:v>0.6065362442534229</c:v>
                </c:pt>
                <c:pt idx="2">
                  <c:v>0.37840800386681822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川越町</c:v>
                </c:pt>
              </c:strCache>
            </c:strRef>
          </c:cat>
          <c:val>
            <c:numRef>
              <c:f>①CO2排出量の現状把握!$AY$43:$AY$45</c:f>
              <c:numCache>
                <c:formatCode>0%</c:formatCode>
                <c:ptCount val="3"/>
                <c:pt idx="0">
                  <c:v>0.19118662390594171</c:v>
                </c:pt>
                <c:pt idx="1">
                  <c:v>0.11044133137223008</c:v>
                </c:pt>
                <c:pt idx="2">
                  <c:v>0.11672297988367425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川越町</c:v>
                </c:pt>
              </c:strCache>
            </c:strRef>
          </c:cat>
          <c:val>
            <c:numRef>
              <c:f>①CO2排出量の現状把握!$AZ$43:$AZ$45</c:f>
              <c:numCache>
                <c:formatCode>0%</c:formatCode>
                <c:ptCount val="3"/>
                <c:pt idx="0">
                  <c:v>0.18034974026133399</c:v>
                </c:pt>
                <c:pt idx="1">
                  <c:v>0.10899552461196407</c:v>
                </c:pt>
                <c:pt idx="2">
                  <c:v>0.10273441235846333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川越町</c:v>
                </c:pt>
              </c:strCache>
            </c:strRef>
          </c:cat>
          <c:val>
            <c:numRef>
              <c:f>①CO2排出量の現状把握!$BA$43:$BA$45</c:f>
              <c:numCache>
                <c:formatCode>0%</c:formatCode>
                <c:ptCount val="3"/>
                <c:pt idx="0">
                  <c:v>0.19226168778726088</c:v>
                </c:pt>
                <c:pt idx="1">
                  <c:v>0.16432955213885278</c:v>
                </c:pt>
                <c:pt idx="2">
                  <c:v>0.40213460389104427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川越町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5441</c:v>
                </c:pt>
                <c:pt idx="1">
                  <c:v>5441</c:v>
                </c:pt>
                <c:pt idx="2">
                  <c:v>5441</c:v>
                </c:pt>
                <c:pt idx="3">
                  <c:v>5441</c:v>
                </c:pt>
                <c:pt idx="4">
                  <c:v>5441</c:v>
                </c:pt>
                <c:pt idx="5">
                  <c:v>5484</c:v>
                </c:pt>
                <c:pt idx="6">
                  <c:v>5484</c:v>
                </c:pt>
                <c:pt idx="7">
                  <c:v>5484</c:v>
                </c:pt>
                <c:pt idx="8">
                  <c:v>5484</c:v>
                </c:pt>
                <c:pt idx="9">
                  <c:v>5484</c:v>
                </c:pt>
                <c:pt idx="10">
                  <c:v>5484</c:v>
                </c:pt>
                <c:pt idx="11">
                  <c:v>5967</c:v>
                </c:pt>
                <c:pt idx="12">
                  <c:v>5967</c:v>
                </c:pt>
                <c:pt idx="13">
                  <c:v>5967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5756430.5</c:v>
                </c:pt>
                <c:pt idx="1">
                  <c:v>5915073.5</c:v>
                </c:pt>
                <c:pt idx="2">
                  <c:v>6191360.5</c:v>
                </c:pt>
                <c:pt idx="3">
                  <c:v>6821864.5</c:v>
                </c:pt>
                <c:pt idx="4">
                  <c:v>6602221.5</c:v>
                </c:pt>
                <c:pt idx="5">
                  <c:v>6720612.5</c:v>
                </c:pt>
                <c:pt idx="6">
                  <c:v>7020433</c:v>
                </c:pt>
                <c:pt idx="7">
                  <c:v>7083275.9959655534</c:v>
                </c:pt>
                <c:pt idx="8">
                  <c:v>6871653.9999999981</c:v>
                </c:pt>
                <c:pt idx="9">
                  <c:v>7078344</c:v>
                </c:pt>
                <c:pt idx="10">
                  <c:v>7459605.5</c:v>
                </c:pt>
                <c:pt idx="11">
                  <c:v>7067587</c:v>
                </c:pt>
                <c:pt idx="12">
                  <c:v>7563063.4999999981</c:v>
                </c:pt>
                <c:pt idx="13">
                  <c:v>7761676.9999999991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13595</c:v>
                </c:pt>
                <c:pt idx="1">
                  <c:v>13763</c:v>
                </c:pt>
                <c:pt idx="2">
                  <c:v>13949</c:v>
                </c:pt>
                <c:pt idx="3">
                  <c:v>14552</c:v>
                </c:pt>
                <c:pt idx="4">
                  <c:v>14656</c:v>
                </c:pt>
                <c:pt idx="5">
                  <c:v>14754</c:v>
                </c:pt>
                <c:pt idx="6">
                  <c:v>14922</c:v>
                </c:pt>
                <c:pt idx="7">
                  <c:v>14977</c:v>
                </c:pt>
                <c:pt idx="8">
                  <c:v>15028</c:v>
                </c:pt>
                <c:pt idx="9">
                  <c:v>15064</c:v>
                </c:pt>
                <c:pt idx="10">
                  <c:v>15226</c:v>
                </c:pt>
                <c:pt idx="11">
                  <c:v>15233</c:v>
                </c:pt>
                <c:pt idx="12">
                  <c:v>15477</c:v>
                </c:pt>
                <c:pt idx="13">
                  <c:v>15535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290</v>
      </c>
      <c r="C9" s="70">
        <v>1</v>
      </c>
      <c r="D9" s="70">
        <v>18</v>
      </c>
      <c r="E9" s="70">
        <v>1990</v>
      </c>
      <c r="F9" s="70" t="s">
        <v>787</v>
      </c>
      <c r="G9" s="70" t="s">
        <v>1690</v>
      </c>
      <c r="H9" s="70" t="s">
        <v>1691</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291</v>
      </c>
      <c r="C10" s="70">
        <v>2</v>
      </c>
      <c r="D10" s="70">
        <v>18</v>
      </c>
      <c r="E10" s="70">
        <v>2005</v>
      </c>
      <c r="F10" s="70" t="s">
        <v>789</v>
      </c>
      <c r="G10" s="70" t="s">
        <v>1690</v>
      </c>
      <c r="H10" s="70" t="s">
        <v>1691</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292</v>
      </c>
      <c r="C11" s="70">
        <v>3</v>
      </c>
      <c r="D11" s="70">
        <v>18</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293</v>
      </c>
      <c r="C12" s="70">
        <v>4</v>
      </c>
      <c r="D12" s="70">
        <v>18</v>
      </c>
      <c r="E12" s="70">
        <v>2007</v>
      </c>
      <c r="F12" s="70" t="s">
        <v>791</v>
      </c>
      <c r="G12" s="70" t="s">
        <v>1690</v>
      </c>
      <c r="H12" s="70" t="s">
        <v>1691</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294</v>
      </c>
      <c r="C13" s="70">
        <v>5</v>
      </c>
      <c r="D13" s="70">
        <v>18</v>
      </c>
      <c r="E13" s="70">
        <v>2008</v>
      </c>
      <c r="F13" s="70" t="s">
        <v>792</v>
      </c>
      <c r="G13" s="70" t="s">
        <v>1690</v>
      </c>
      <c r="H13" s="70" t="s">
        <v>1691</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295</v>
      </c>
      <c r="C14" s="70">
        <v>6</v>
      </c>
      <c r="D14" s="70">
        <v>18</v>
      </c>
      <c r="E14" s="70">
        <v>2009</v>
      </c>
      <c r="F14" s="70" t="s">
        <v>176</v>
      </c>
      <c r="G14" s="70" t="s">
        <v>1690</v>
      </c>
      <c r="H14" s="70" t="s">
        <v>1691</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1697</v>
      </c>
      <c r="B15" s="70">
        <v>296</v>
      </c>
      <c r="C15" s="70">
        <v>7</v>
      </c>
      <c r="D15" s="70">
        <v>18</v>
      </c>
      <c r="E15" s="70">
        <v>2010</v>
      </c>
      <c r="F15" s="70" t="s">
        <v>177</v>
      </c>
      <c r="G15" s="70" t="s">
        <v>1690</v>
      </c>
      <c r="H15" s="70" t="s">
        <v>1691</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1698</v>
      </c>
      <c r="B16" s="70">
        <v>297</v>
      </c>
      <c r="C16" s="70">
        <v>8</v>
      </c>
      <c r="D16" s="70">
        <v>18</v>
      </c>
      <c r="E16" s="70">
        <v>2011</v>
      </c>
      <c r="F16" s="70" t="s">
        <v>178</v>
      </c>
      <c r="G16" s="70" t="s">
        <v>1690</v>
      </c>
      <c r="H16" s="70" t="s">
        <v>1691</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1699</v>
      </c>
      <c r="B17" s="70">
        <v>298</v>
      </c>
      <c r="C17" s="70">
        <v>9</v>
      </c>
      <c r="D17" s="70">
        <v>18</v>
      </c>
      <c r="E17" s="70">
        <v>2012</v>
      </c>
      <c r="F17" s="70" t="s">
        <v>179</v>
      </c>
      <c r="G17" s="70" t="s">
        <v>1690</v>
      </c>
      <c r="H17" s="70" t="s">
        <v>1691</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1700</v>
      </c>
      <c r="B18" s="70">
        <v>299</v>
      </c>
      <c r="C18" s="70">
        <v>10</v>
      </c>
      <c r="D18" s="70">
        <v>18</v>
      </c>
      <c r="E18" s="70">
        <v>2013</v>
      </c>
      <c r="F18" s="70" t="s">
        <v>180</v>
      </c>
      <c r="G18" s="70" t="s">
        <v>1690</v>
      </c>
      <c r="H18" s="70" t="s">
        <v>1691</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1701</v>
      </c>
      <c r="B19" s="70">
        <v>300</v>
      </c>
      <c r="C19" s="70">
        <v>11</v>
      </c>
      <c r="D19" s="70">
        <v>18</v>
      </c>
      <c r="E19" s="70">
        <v>2014</v>
      </c>
      <c r="F19" s="70" t="s">
        <v>181</v>
      </c>
      <c r="G19" s="70" t="s">
        <v>1690</v>
      </c>
      <c r="H19" s="70" t="s">
        <v>1691</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1702</v>
      </c>
      <c r="B20" s="70">
        <v>301</v>
      </c>
      <c r="C20" s="70">
        <v>12</v>
      </c>
      <c r="D20" s="70">
        <v>18</v>
      </c>
      <c r="E20" s="70">
        <v>2015</v>
      </c>
      <c r="F20" s="70" t="s">
        <v>182</v>
      </c>
      <c r="G20" s="70" t="s">
        <v>1690</v>
      </c>
      <c r="H20" s="70" t="s">
        <v>1691</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1703</v>
      </c>
      <c r="B21" s="70">
        <v>302</v>
      </c>
      <c r="C21" s="70">
        <v>13</v>
      </c>
      <c r="D21" s="70">
        <v>18</v>
      </c>
      <c r="E21" s="70">
        <v>2016</v>
      </c>
      <c r="F21" s="70" t="s">
        <v>155</v>
      </c>
      <c r="G21" s="70" t="s">
        <v>1690</v>
      </c>
      <c r="H21" s="70" t="s">
        <v>1691</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1704</v>
      </c>
      <c r="B22" s="70">
        <v>303</v>
      </c>
      <c r="C22" s="70">
        <v>14</v>
      </c>
      <c r="D22" s="70">
        <v>18</v>
      </c>
      <c r="E22" s="70">
        <v>2017</v>
      </c>
      <c r="F22" s="70" t="s">
        <v>156</v>
      </c>
      <c r="G22" s="70" t="s">
        <v>1690</v>
      </c>
      <c r="H22" s="70" t="s">
        <v>1691</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304</v>
      </c>
      <c r="C23" s="70">
        <v>15</v>
      </c>
      <c r="D23" s="70">
        <v>18</v>
      </c>
      <c r="E23" s="70">
        <v>2018</v>
      </c>
      <c r="F23" s="70" t="s">
        <v>183</v>
      </c>
      <c r="G23" s="70" t="s">
        <v>1690</v>
      </c>
      <c r="H23" s="70" t="s">
        <v>1691</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1706</v>
      </c>
      <c r="B24" s="70">
        <v>305</v>
      </c>
      <c r="C24" s="70">
        <v>16</v>
      </c>
      <c r="D24" s="70">
        <v>18</v>
      </c>
      <c r="E24" s="70">
        <v>2019</v>
      </c>
      <c r="F24" s="70" t="s">
        <v>158</v>
      </c>
      <c r="G24" s="70" t="s">
        <v>1690</v>
      </c>
      <c r="H24" s="70" t="s">
        <v>1691</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1707</v>
      </c>
      <c r="B25" s="70">
        <v>306</v>
      </c>
      <c r="C25" s="70">
        <v>17</v>
      </c>
      <c r="D25" s="70">
        <v>18</v>
      </c>
      <c r="E25" s="70">
        <v>2020</v>
      </c>
      <c r="F25" s="70" t="s">
        <v>159</v>
      </c>
      <c r="G25" s="70" t="s">
        <v>1690</v>
      </c>
      <c r="H25" s="70" t="s">
        <v>1691</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1708</v>
      </c>
      <c r="B26" s="70">
        <v>306</v>
      </c>
      <c r="C26" s="70">
        <v>18</v>
      </c>
      <c r="D26" s="70">
        <v>18</v>
      </c>
      <c r="E26" s="70">
        <v>2021</v>
      </c>
      <c r="F26" s="70" t="s">
        <v>160</v>
      </c>
      <c r="G26" s="1064" t="s">
        <v>1690</v>
      </c>
      <c r="H26" s="70" t="s">
        <v>1691</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1709</v>
      </c>
      <c r="B27" s="70">
        <v>306</v>
      </c>
      <c r="C27" s="70">
        <v>19</v>
      </c>
      <c r="D27" s="70">
        <v>18</v>
      </c>
      <c r="E27" s="70">
        <v>2022</v>
      </c>
      <c r="F27" s="70" t="s">
        <v>161</v>
      </c>
      <c r="G27" s="1064" t="s">
        <v>1690</v>
      </c>
      <c r="H27" s="70" t="s">
        <v>1691</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306</v>
      </c>
      <c r="C28" s="70">
        <v>20</v>
      </c>
      <c r="D28" s="70">
        <v>18</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306</v>
      </c>
      <c r="C29" s="70">
        <v>21</v>
      </c>
      <c r="D29" s="70">
        <v>18</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52</v>
      </c>
      <c r="C30" s="70">
        <v>1</v>
      </c>
      <c r="D30" s="70">
        <v>4</v>
      </c>
      <c r="E30" s="70">
        <v>1990</v>
      </c>
      <c r="F30" s="70" t="s">
        <v>787</v>
      </c>
      <c r="G30" s="70" t="s">
        <v>1713</v>
      </c>
      <c r="H30" s="70" t="s">
        <v>1714</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53</v>
      </c>
      <c r="C31" s="70">
        <v>2</v>
      </c>
      <c r="D31" s="70">
        <v>4</v>
      </c>
      <c r="E31" s="70">
        <v>2005</v>
      </c>
      <c r="F31" s="70" t="s">
        <v>789</v>
      </c>
      <c r="G31" s="70" t="s">
        <v>1713</v>
      </c>
      <c r="H31" s="70" t="s">
        <v>1714</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54</v>
      </c>
      <c r="C32" s="70">
        <v>3</v>
      </c>
      <c r="D32" s="70">
        <v>4</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55</v>
      </c>
      <c r="C33" s="70">
        <v>4</v>
      </c>
      <c r="D33" s="70">
        <v>4</v>
      </c>
      <c r="E33" s="70">
        <v>2007</v>
      </c>
      <c r="F33" s="70" t="s">
        <v>791</v>
      </c>
      <c r="G33" s="70" t="s">
        <v>1713</v>
      </c>
      <c r="H33" s="70" t="s">
        <v>1714</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56</v>
      </c>
      <c r="C34" s="70">
        <v>5</v>
      </c>
      <c r="D34" s="70">
        <v>4</v>
      </c>
      <c r="E34" s="70">
        <v>2008</v>
      </c>
      <c r="F34" s="70" t="s">
        <v>792</v>
      </c>
      <c r="G34" s="70" t="s">
        <v>1713</v>
      </c>
      <c r="H34" s="70" t="s">
        <v>1714</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57</v>
      </c>
      <c r="C35" s="70">
        <v>6</v>
      </c>
      <c r="D35" s="70">
        <v>4</v>
      </c>
      <c r="E35" s="70">
        <v>2009</v>
      </c>
      <c r="F35" s="70" t="s">
        <v>176</v>
      </c>
      <c r="G35" s="70" t="s">
        <v>1713</v>
      </c>
      <c r="H35" s="70" t="s">
        <v>1714</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1720</v>
      </c>
      <c r="B36" s="70">
        <v>58</v>
      </c>
      <c r="C36" s="70">
        <v>7</v>
      </c>
      <c r="D36" s="70">
        <v>4</v>
      </c>
      <c r="E36" s="70">
        <v>2010</v>
      </c>
      <c r="F36" s="70" t="s">
        <v>177</v>
      </c>
      <c r="G36" s="70" t="s">
        <v>1713</v>
      </c>
      <c r="H36" s="70" t="s">
        <v>1714</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1721</v>
      </c>
      <c r="B37" s="70">
        <v>59</v>
      </c>
      <c r="C37" s="70">
        <v>8</v>
      </c>
      <c r="D37" s="70">
        <v>4</v>
      </c>
      <c r="E37" s="70">
        <v>2011</v>
      </c>
      <c r="F37" s="70" t="s">
        <v>178</v>
      </c>
      <c r="G37" s="70" t="s">
        <v>1713</v>
      </c>
      <c r="H37" s="70" t="s">
        <v>1714</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1722</v>
      </c>
      <c r="B38" s="70">
        <v>60</v>
      </c>
      <c r="C38" s="70">
        <v>9</v>
      </c>
      <c r="D38" s="70">
        <v>4</v>
      </c>
      <c r="E38" s="70">
        <v>2012</v>
      </c>
      <c r="F38" s="70" t="s">
        <v>179</v>
      </c>
      <c r="G38" s="70" t="s">
        <v>1713</v>
      </c>
      <c r="H38" s="70" t="s">
        <v>1714</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1723</v>
      </c>
      <c r="B39" s="70">
        <v>61</v>
      </c>
      <c r="C39" s="70">
        <v>10</v>
      </c>
      <c r="D39" s="70">
        <v>4</v>
      </c>
      <c r="E39" s="70">
        <v>2013</v>
      </c>
      <c r="F39" s="70" t="s">
        <v>180</v>
      </c>
      <c r="G39" s="70" t="s">
        <v>1713</v>
      </c>
      <c r="H39" s="70" t="s">
        <v>1714</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1724</v>
      </c>
      <c r="B40" s="70">
        <v>62</v>
      </c>
      <c r="C40" s="70">
        <v>11</v>
      </c>
      <c r="D40" s="70">
        <v>4</v>
      </c>
      <c r="E40" s="70">
        <v>2014</v>
      </c>
      <c r="F40" s="70" t="s">
        <v>181</v>
      </c>
      <c r="G40" s="70" t="s">
        <v>1713</v>
      </c>
      <c r="H40" s="70" t="s">
        <v>1714</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1725</v>
      </c>
      <c r="B41" s="70">
        <v>63</v>
      </c>
      <c r="C41" s="70">
        <v>12</v>
      </c>
      <c r="D41" s="70">
        <v>4</v>
      </c>
      <c r="E41" s="70">
        <v>2015</v>
      </c>
      <c r="F41" s="70" t="s">
        <v>182</v>
      </c>
      <c r="G41" s="70" t="s">
        <v>1713</v>
      </c>
      <c r="H41" s="70" t="s">
        <v>1714</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1726</v>
      </c>
      <c r="B42" s="70">
        <v>64</v>
      </c>
      <c r="C42" s="70">
        <v>13</v>
      </c>
      <c r="D42" s="70">
        <v>4</v>
      </c>
      <c r="E42" s="70">
        <v>2016</v>
      </c>
      <c r="F42" s="70" t="s">
        <v>155</v>
      </c>
      <c r="G42" s="70" t="s">
        <v>1713</v>
      </c>
      <c r="H42" s="70" t="s">
        <v>1714</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1727</v>
      </c>
      <c r="B43" s="70">
        <v>65</v>
      </c>
      <c r="C43" s="70">
        <v>14</v>
      </c>
      <c r="D43" s="70">
        <v>4</v>
      </c>
      <c r="E43" s="70">
        <v>2017</v>
      </c>
      <c r="F43" s="70" t="s">
        <v>156</v>
      </c>
      <c r="G43" s="70" t="s">
        <v>1713</v>
      </c>
      <c r="H43" s="70" t="s">
        <v>1714</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1728</v>
      </c>
      <c r="B44" s="70">
        <v>66</v>
      </c>
      <c r="C44" s="70">
        <v>15</v>
      </c>
      <c r="D44" s="70">
        <v>4</v>
      </c>
      <c r="E44" s="70">
        <v>2018</v>
      </c>
      <c r="F44" s="70" t="s">
        <v>183</v>
      </c>
      <c r="G44" s="70" t="s">
        <v>1713</v>
      </c>
      <c r="H44" s="70" t="s">
        <v>1714</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1729</v>
      </c>
      <c r="B45" s="70">
        <v>67</v>
      </c>
      <c r="C45" s="70">
        <v>16</v>
      </c>
      <c r="D45" s="70">
        <v>4</v>
      </c>
      <c r="E45" s="70">
        <v>2019</v>
      </c>
      <c r="F45" s="70" t="s">
        <v>158</v>
      </c>
      <c r="G45" s="1064" t="s">
        <v>1713</v>
      </c>
      <c r="H45" s="70" t="s">
        <v>1714</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1730</v>
      </c>
      <c r="B46" s="70">
        <v>68</v>
      </c>
      <c r="C46" s="70">
        <v>17</v>
      </c>
      <c r="D46" s="70">
        <v>4</v>
      </c>
      <c r="E46" s="70">
        <v>2020</v>
      </c>
      <c r="F46" s="70" t="s">
        <v>159</v>
      </c>
      <c r="G46" s="1064" t="s">
        <v>1713</v>
      </c>
      <c r="H46" s="70" t="s">
        <v>1714</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1731</v>
      </c>
      <c r="B47" s="70">
        <v>68</v>
      </c>
      <c r="C47" s="70">
        <v>18</v>
      </c>
      <c r="D47" s="70">
        <v>4</v>
      </c>
      <c r="E47" s="70">
        <v>2021</v>
      </c>
      <c r="F47" s="70" t="s">
        <v>160</v>
      </c>
      <c r="G47" s="70" t="s">
        <v>1713</v>
      </c>
      <c r="H47" s="70" t="s">
        <v>1714</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1732</v>
      </c>
      <c r="B48" s="70">
        <v>68</v>
      </c>
      <c r="C48" s="70">
        <v>19</v>
      </c>
      <c r="D48" s="70">
        <v>4</v>
      </c>
      <c r="E48" s="70">
        <v>2022</v>
      </c>
      <c r="F48" s="70" t="s">
        <v>161</v>
      </c>
      <c r="G48" s="70" t="s">
        <v>1713</v>
      </c>
      <c r="H48" s="70" t="s">
        <v>1714</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68</v>
      </c>
      <c r="C49" s="70">
        <v>20</v>
      </c>
      <c r="D49" s="70">
        <v>4</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68</v>
      </c>
      <c r="C50" s="70">
        <v>21</v>
      </c>
      <c r="D50" s="70">
        <v>4</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18</v>
      </c>
      <c r="C51" s="70">
        <v>1</v>
      </c>
      <c r="D51" s="70">
        <v>2</v>
      </c>
      <c r="E51" s="70">
        <v>1990</v>
      </c>
      <c r="F51" s="70" t="s">
        <v>787</v>
      </c>
      <c r="G51" s="70" t="s">
        <v>1736</v>
      </c>
      <c r="H51" s="70" t="s">
        <v>1737</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19</v>
      </c>
      <c r="C52" s="70">
        <v>2</v>
      </c>
      <c r="D52" s="70">
        <v>2</v>
      </c>
      <c r="E52" s="70">
        <v>2005</v>
      </c>
      <c r="F52" s="70" t="s">
        <v>789</v>
      </c>
      <c r="G52" s="70" t="s">
        <v>1736</v>
      </c>
      <c r="H52" s="70" t="s">
        <v>1737</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v>
      </c>
      <c r="C53" s="70">
        <v>3</v>
      </c>
      <c r="D53" s="70">
        <v>2</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21</v>
      </c>
      <c r="C54" s="70">
        <v>4</v>
      </c>
      <c r="D54" s="70">
        <v>2</v>
      </c>
      <c r="E54" s="70">
        <v>2007</v>
      </c>
      <c r="F54" s="70" t="s">
        <v>791</v>
      </c>
      <c r="G54" s="70" t="s">
        <v>1736</v>
      </c>
      <c r="H54" s="70" t="s">
        <v>1737</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22</v>
      </c>
      <c r="C55" s="70">
        <v>5</v>
      </c>
      <c r="D55" s="70">
        <v>2</v>
      </c>
      <c r="E55" s="70">
        <v>2008</v>
      </c>
      <c r="F55" s="70" t="s">
        <v>792</v>
      </c>
      <c r="G55" s="70" t="s">
        <v>1736</v>
      </c>
      <c r="H55" s="70" t="s">
        <v>1737</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23</v>
      </c>
      <c r="C56" s="70">
        <v>6</v>
      </c>
      <c r="D56" s="70">
        <v>2</v>
      </c>
      <c r="E56" s="70">
        <v>2009</v>
      </c>
      <c r="F56" s="70" t="s">
        <v>176</v>
      </c>
      <c r="G56" s="70" t="s">
        <v>1736</v>
      </c>
      <c r="H56" s="70" t="s">
        <v>1737</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1743</v>
      </c>
      <c r="B57" s="70">
        <v>24</v>
      </c>
      <c r="C57" s="70">
        <v>7</v>
      </c>
      <c r="D57" s="70">
        <v>2</v>
      </c>
      <c r="E57" s="70">
        <v>2010</v>
      </c>
      <c r="F57" s="70" t="s">
        <v>177</v>
      </c>
      <c r="G57" s="70" t="s">
        <v>1736</v>
      </c>
      <c r="H57" s="70" t="s">
        <v>1737</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1744</v>
      </c>
      <c r="B58" s="70">
        <v>25</v>
      </c>
      <c r="C58" s="70">
        <v>8</v>
      </c>
      <c r="D58" s="70">
        <v>2</v>
      </c>
      <c r="E58" s="70">
        <v>2011</v>
      </c>
      <c r="F58" s="70" t="s">
        <v>178</v>
      </c>
      <c r="G58" s="70" t="s">
        <v>1736</v>
      </c>
      <c r="H58" s="70" t="s">
        <v>1737</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1745</v>
      </c>
      <c r="B59" s="70">
        <v>26</v>
      </c>
      <c r="C59" s="70">
        <v>9</v>
      </c>
      <c r="D59" s="70">
        <v>2</v>
      </c>
      <c r="E59" s="70">
        <v>2012</v>
      </c>
      <c r="F59" s="70" t="s">
        <v>179</v>
      </c>
      <c r="G59" s="70" t="s">
        <v>1736</v>
      </c>
      <c r="H59" s="70" t="s">
        <v>1737</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1746</v>
      </c>
      <c r="B60" s="70">
        <v>27</v>
      </c>
      <c r="C60" s="70">
        <v>10</v>
      </c>
      <c r="D60" s="70">
        <v>2</v>
      </c>
      <c r="E60" s="70">
        <v>2013</v>
      </c>
      <c r="F60" s="70" t="s">
        <v>180</v>
      </c>
      <c r="G60" s="70" t="s">
        <v>1736</v>
      </c>
      <c r="H60" s="70" t="s">
        <v>1737</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1747</v>
      </c>
      <c r="B61" s="70">
        <v>28</v>
      </c>
      <c r="C61" s="70">
        <v>11</v>
      </c>
      <c r="D61" s="70">
        <v>2</v>
      </c>
      <c r="E61" s="70">
        <v>2014</v>
      </c>
      <c r="F61" s="70" t="s">
        <v>181</v>
      </c>
      <c r="G61" s="70" t="s">
        <v>1736</v>
      </c>
      <c r="H61" s="70" t="s">
        <v>1737</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1748</v>
      </c>
      <c r="B62" s="70">
        <v>29</v>
      </c>
      <c r="C62" s="70">
        <v>12</v>
      </c>
      <c r="D62" s="70">
        <v>2</v>
      </c>
      <c r="E62" s="70">
        <v>2015</v>
      </c>
      <c r="F62" s="70" t="s">
        <v>182</v>
      </c>
      <c r="G62" s="70" t="s">
        <v>1736</v>
      </c>
      <c r="H62" s="70" t="s">
        <v>1737</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1749</v>
      </c>
      <c r="B63" s="70">
        <v>30</v>
      </c>
      <c r="C63" s="70">
        <v>13</v>
      </c>
      <c r="D63" s="70">
        <v>2</v>
      </c>
      <c r="E63" s="70">
        <v>2016</v>
      </c>
      <c r="F63" s="70" t="s">
        <v>155</v>
      </c>
      <c r="G63" s="70" t="s">
        <v>1736</v>
      </c>
      <c r="H63" s="70" t="s">
        <v>1737</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1750</v>
      </c>
      <c r="B64" s="70">
        <v>31</v>
      </c>
      <c r="C64" s="70">
        <v>14</v>
      </c>
      <c r="D64" s="70">
        <v>2</v>
      </c>
      <c r="E64" s="70">
        <v>2017</v>
      </c>
      <c r="F64" s="70" t="s">
        <v>156</v>
      </c>
      <c r="G64" s="1064" t="s">
        <v>1736</v>
      </c>
      <c r="H64" s="70" t="s">
        <v>1737</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1751</v>
      </c>
      <c r="B65" s="70">
        <v>32</v>
      </c>
      <c r="C65" s="70">
        <v>15</v>
      </c>
      <c r="D65" s="70">
        <v>2</v>
      </c>
      <c r="E65" s="70">
        <v>2018</v>
      </c>
      <c r="F65" s="70" t="s">
        <v>183</v>
      </c>
      <c r="G65" s="1064" t="s">
        <v>1736</v>
      </c>
      <c r="H65" s="70" t="s">
        <v>1737</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1752</v>
      </c>
      <c r="B66" s="70">
        <v>33</v>
      </c>
      <c r="C66" s="70">
        <v>16</v>
      </c>
      <c r="D66" s="70">
        <v>2</v>
      </c>
      <c r="E66" s="70">
        <v>2019</v>
      </c>
      <c r="F66" s="70" t="s">
        <v>158</v>
      </c>
      <c r="G66" s="70" t="s">
        <v>1736</v>
      </c>
      <c r="H66" s="70" t="s">
        <v>1737</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1753</v>
      </c>
      <c r="B67" s="70">
        <v>34</v>
      </c>
      <c r="C67" s="70">
        <v>17</v>
      </c>
      <c r="D67" s="70">
        <v>2</v>
      </c>
      <c r="E67" s="70">
        <v>2020</v>
      </c>
      <c r="F67" s="70" t="s">
        <v>159</v>
      </c>
      <c r="G67" s="70" t="s">
        <v>1736</v>
      </c>
      <c r="H67" s="70" t="s">
        <v>1737</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1754</v>
      </c>
      <c r="B68" s="70">
        <v>34</v>
      </c>
      <c r="C68" s="70">
        <v>18</v>
      </c>
      <c r="D68" s="70">
        <v>2</v>
      </c>
      <c r="E68" s="70">
        <v>2021</v>
      </c>
      <c r="F68" s="70" t="s">
        <v>160</v>
      </c>
      <c r="G68" s="70" t="s">
        <v>1736</v>
      </c>
      <c r="H68" s="70" t="s">
        <v>1737</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1755</v>
      </c>
      <c r="B69" s="70">
        <v>34</v>
      </c>
      <c r="C69" s="70">
        <v>19</v>
      </c>
      <c r="D69" s="70">
        <v>2</v>
      </c>
      <c r="E69" s="70">
        <v>2022</v>
      </c>
      <c r="F69" s="70" t="s">
        <v>161</v>
      </c>
      <c r="G69" s="70" t="s">
        <v>1736</v>
      </c>
      <c r="H69" s="70" t="s">
        <v>1737</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34</v>
      </c>
      <c r="C70" s="70">
        <v>20</v>
      </c>
      <c r="D70" s="70">
        <v>2</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34</v>
      </c>
      <c r="C71" s="70">
        <v>21</v>
      </c>
      <c r="D71" s="70">
        <v>2</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1764</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1765</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1766</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1767</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1768</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1769</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1770</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1771</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1772</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1773</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1774</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1775</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86</v>
      </c>
      <c r="C93" s="70">
        <v>1</v>
      </c>
      <c r="D93" s="70">
        <v>6</v>
      </c>
      <c r="E93" s="70">
        <v>1990</v>
      </c>
      <c r="F93" s="70" t="s">
        <v>787</v>
      </c>
      <c r="G93" s="70" t="s">
        <v>1778</v>
      </c>
      <c r="H93" s="70" t="s">
        <v>1779</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87</v>
      </c>
      <c r="C94" s="70">
        <v>2</v>
      </c>
      <c r="D94" s="70">
        <v>6</v>
      </c>
      <c r="E94" s="70">
        <v>2005</v>
      </c>
      <c r="F94" s="70" t="s">
        <v>789</v>
      </c>
      <c r="G94" s="70" t="s">
        <v>1778</v>
      </c>
      <c r="H94" s="70" t="s">
        <v>1779</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88</v>
      </c>
      <c r="C95" s="70">
        <v>3</v>
      </c>
      <c r="D95" s="70">
        <v>6</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89</v>
      </c>
      <c r="C96" s="70">
        <v>4</v>
      </c>
      <c r="D96" s="70">
        <v>6</v>
      </c>
      <c r="E96" s="70">
        <v>2007</v>
      </c>
      <c r="F96" s="70" t="s">
        <v>791</v>
      </c>
      <c r="G96" s="70" t="s">
        <v>1778</v>
      </c>
      <c r="H96" s="70" t="s">
        <v>1779</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90</v>
      </c>
      <c r="C97" s="70">
        <v>5</v>
      </c>
      <c r="D97" s="70">
        <v>6</v>
      </c>
      <c r="E97" s="70">
        <v>2008</v>
      </c>
      <c r="F97" s="70" t="s">
        <v>792</v>
      </c>
      <c r="G97" s="70" t="s">
        <v>1778</v>
      </c>
      <c r="H97" s="70" t="s">
        <v>1779</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91</v>
      </c>
      <c r="C98" s="70">
        <v>6</v>
      </c>
      <c r="D98" s="70">
        <v>6</v>
      </c>
      <c r="E98" s="70">
        <v>2009</v>
      </c>
      <c r="F98" s="70" t="s">
        <v>176</v>
      </c>
      <c r="G98" s="70" t="s">
        <v>1778</v>
      </c>
      <c r="H98" s="70" t="s">
        <v>1779</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1785</v>
      </c>
      <c r="B99" s="70">
        <v>92</v>
      </c>
      <c r="C99" s="70">
        <v>7</v>
      </c>
      <c r="D99" s="70">
        <v>6</v>
      </c>
      <c r="E99" s="70">
        <v>2010</v>
      </c>
      <c r="F99" s="70" t="s">
        <v>177</v>
      </c>
      <c r="G99" s="70" t="s">
        <v>1778</v>
      </c>
      <c r="H99" s="70" t="s">
        <v>1779</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1786</v>
      </c>
      <c r="B100" s="70">
        <v>93</v>
      </c>
      <c r="C100" s="70">
        <v>8</v>
      </c>
      <c r="D100" s="70">
        <v>6</v>
      </c>
      <c r="E100" s="70">
        <v>2011</v>
      </c>
      <c r="F100" s="70" t="s">
        <v>178</v>
      </c>
      <c r="G100" s="70" t="s">
        <v>1778</v>
      </c>
      <c r="H100" s="70" t="s">
        <v>1779</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1787</v>
      </c>
      <c r="B101" s="70">
        <v>94</v>
      </c>
      <c r="C101" s="70">
        <v>9</v>
      </c>
      <c r="D101" s="70">
        <v>6</v>
      </c>
      <c r="E101" s="70">
        <v>2012</v>
      </c>
      <c r="F101" s="70" t="s">
        <v>179</v>
      </c>
      <c r="G101" s="70" t="s">
        <v>1778</v>
      </c>
      <c r="H101" s="70" t="s">
        <v>1779</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1788</v>
      </c>
      <c r="B102" s="70">
        <v>95</v>
      </c>
      <c r="C102" s="70">
        <v>10</v>
      </c>
      <c r="D102" s="70">
        <v>6</v>
      </c>
      <c r="E102" s="70">
        <v>2013</v>
      </c>
      <c r="F102" s="70" t="s">
        <v>180</v>
      </c>
      <c r="G102" s="1064" t="s">
        <v>1778</v>
      </c>
      <c r="H102" s="70" t="s">
        <v>1779</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1789</v>
      </c>
      <c r="B103" s="70">
        <v>96</v>
      </c>
      <c r="C103" s="70">
        <v>11</v>
      </c>
      <c r="D103" s="70">
        <v>6</v>
      </c>
      <c r="E103" s="70">
        <v>2014</v>
      </c>
      <c r="F103" s="70" t="s">
        <v>181</v>
      </c>
      <c r="G103" s="1064" t="s">
        <v>1778</v>
      </c>
      <c r="H103" s="70" t="s">
        <v>1779</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1790</v>
      </c>
      <c r="B104" s="70">
        <v>97</v>
      </c>
      <c r="C104" s="70">
        <v>12</v>
      </c>
      <c r="D104" s="70">
        <v>6</v>
      </c>
      <c r="E104" s="70">
        <v>2015</v>
      </c>
      <c r="F104" s="70" t="s">
        <v>182</v>
      </c>
      <c r="G104" s="70" t="s">
        <v>1778</v>
      </c>
      <c r="H104" s="70" t="s">
        <v>1779</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1791</v>
      </c>
      <c r="B105" s="70">
        <v>98</v>
      </c>
      <c r="C105" s="70">
        <v>13</v>
      </c>
      <c r="D105" s="70">
        <v>6</v>
      </c>
      <c r="E105" s="70">
        <v>2016</v>
      </c>
      <c r="F105" s="70" t="s">
        <v>155</v>
      </c>
      <c r="G105" s="70" t="s">
        <v>1778</v>
      </c>
      <c r="H105" s="70" t="s">
        <v>1779</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1792</v>
      </c>
      <c r="B106" s="70">
        <v>99</v>
      </c>
      <c r="C106" s="70">
        <v>14</v>
      </c>
      <c r="D106" s="70">
        <v>6</v>
      </c>
      <c r="E106" s="70">
        <v>2017</v>
      </c>
      <c r="F106" s="70" t="s">
        <v>156</v>
      </c>
      <c r="G106" s="70" t="s">
        <v>1778</v>
      </c>
      <c r="H106" s="70" t="s">
        <v>1779</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1793</v>
      </c>
      <c r="B107" s="70">
        <v>100</v>
      </c>
      <c r="C107" s="70">
        <v>15</v>
      </c>
      <c r="D107" s="70">
        <v>6</v>
      </c>
      <c r="E107" s="70">
        <v>2018</v>
      </c>
      <c r="F107" s="70" t="s">
        <v>183</v>
      </c>
      <c r="G107" s="70" t="s">
        <v>1778</v>
      </c>
      <c r="H107" s="70" t="s">
        <v>1779</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1794</v>
      </c>
      <c r="B108" s="70">
        <v>101</v>
      </c>
      <c r="C108" s="70">
        <v>16</v>
      </c>
      <c r="D108" s="70">
        <v>6</v>
      </c>
      <c r="E108" s="70">
        <v>2019</v>
      </c>
      <c r="F108" s="70" t="s">
        <v>158</v>
      </c>
      <c r="G108" s="70" t="s">
        <v>1778</v>
      </c>
      <c r="H108" s="70" t="s">
        <v>1779</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1795</v>
      </c>
      <c r="B109" s="70">
        <v>102</v>
      </c>
      <c r="C109" s="70">
        <v>17</v>
      </c>
      <c r="D109" s="70">
        <v>6</v>
      </c>
      <c r="E109" s="70">
        <v>2020</v>
      </c>
      <c r="F109" s="70" t="s">
        <v>159</v>
      </c>
      <c r="G109" s="70" t="s">
        <v>1778</v>
      </c>
      <c r="H109" s="70" t="s">
        <v>1779</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1796</v>
      </c>
      <c r="B110" s="70">
        <v>102</v>
      </c>
      <c r="C110" s="70">
        <v>18</v>
      </c>
      <c r="D110" s="70">
        <v>6</v>
      </c>
      <c r="E110" s="70">
        <v>2021</v>
      </c>
      <c r="F110" s="70" t="s">
        <v>160</v>
      </c>
      <c r="G110" s="70" t="s">
        <v>1778</v>
      </c>
      <c r="H110" s="70" t="s">
        <v>1779</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1797</v>
      </c>
      <c r="B111" s="70">
        <v>102</v>
      </c>
      <c r="C111" s="70">
        <v>19</v>
      </c>
      <c r="D111" s="70">
        <v>6</v>
      </c>
      <c r="E111" s="70">
        <v>2022</v>
      </c>
      <c r="F111" s="70" t="s">
        <v>161</v>
      </c>
      <c r="G111" s="70" t="s">
        <v>1778</v>
      </c>
      <c r="H111" s="70" t="s">
        <v>1779</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102</v>
      </c>
      <c r="C112" s="70">
        <v>20</v>
      </c>
      <c r="D112" s="70">
        <v>6</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102</v>
      </c>
      <c r="C113" s="70">
        <v>21</v>
      </c>
      <c r="D113" s="70">
        <v>6</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375</v>
      </c>
      <c r="C114" s="70">
        <v>1</v>
      </c>
      <c r="D114" s="70">
        <v>23</v>
      </c>
      <c r="E114" s="70">
        <v>1990</v>
      </c>
      <c r="F114" s="70" t="s">
        <v>787</v>
      </c>
      <c r="G114" s="70" t="s">
        <v>1801</v>
      </c>
      <c r="H114" s="70" t="s">
        <v>1802</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376</v>
      </c>
      <c r="C115" s="70">
        <v>2</v>
      </c>
      <c r="D115" s="70">
        <v>23</v>
      </c>
      <c r="E115" s="70">
        <v>2005</v>
      </c>
      <c r="F115" s="70" t="s">
        <v>789</v>
      </c>
      <c r="G115" s="70" t="s">
        <v>1801</v>
      </c>
      <c r="H115" s="70" t="s">
        <v>1802</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377</v>
      </c>
      <c r="C116" s="70">
        <v>3</v>
      </c>
      <c r="D116" s="70">
        <v>23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378</v>
      </c>
      <c r="C117" s="70">
        <v>4</v>
      </c>
      <c r="D117" s="70">
        <v>23</v>
      </c>
      <c r="E117" s="70">
        <v>2007</v>
      </c>
      <c r="F117" s="70" t="s">
        <v>791</v>
      </c>
      <c r="G117" s="70" t="s">
        <v>1801</v>
      </c>
      <c r="H117" s="70" t="s">
        <v>1802</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379</v>
      </c>
      <c r="C118" s="70">
        <v>5</v>
      </c>
      <c r="D118" s="70">
        <v>23</v>
      </c>
      <c r="E118" s="70">
        <v>2008</v>
      </c>
      <c r="F118" s="70" t="s">
        <v>792</v>
      </c>
      <c r="G118" s="70" t="s">
        <v>1801</v>
      </c>
      <c r="H118" s="70" t="s">
        <v>1802</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380</v>
      </c>
      <c r="C119" s="70">
        <v>6</v>
      </c>
      <c r="D119" s="70">
        <v>23</v>
      </c>
      <c r="E119" s="70">
        <v>2009</v>
      </c>
      <c r="F119" s="70" t="s">
        <v>176</v>
      </c>
      <c r="G119" s="70" t="s">
        <v>1801</v>
      </c>
      <c r="H119" s="70" t="s">
        <v>1802</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1808</v>
      </c>
      <c r="B120" s="70">
        <v>381</v>
      </c>
      <c r="C120" s="70">
        <v>7</v>
      </c>
      <c r="D120" s="70">
        <v>23</v>
      </c>
      <c r="E120" s="70">
        <v>2010</v>
      </c>
      <c r="F120" s="70" t="s">
        <v>177</v>
      </c>
      <c r="G120" s="70" t="s">
        <v>1801</v>
      </c>
      <c r="H120" s="70" t="s">
        <v>1802</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1809</v>
      </c>
      <c r="B121" s="70">
        <v>382</v>
      </c>
      <c r="C121" s="70">
        <v>8</v>
      </c>
      <c r="D121" s="70">
        <v>23</v>
      </c>
      <c r="E121" s="70">
        <v>2011</v>
      </c>
      <c r="F121" s="70" t="s">
        <v>178</v>
      </c>
      <c r="G121" s="1064" t="s">
        <v>1801</v>
      </c>
      <c r="H121" s="70" t="s">
        <v>1802</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1810</v>
      </c>
      <c r="B122" s="70">
        <v>383</v>
      </c>
      <c r="C122" s="70">
        <v>9</v>
      </c>
      <c r="D122" s="70">
        <v>23</v>
      </c>
      <c r="E122" s="70">
        <v>2012</v>
      </c>
      <c r="F122" s="70" t="s">
        <v>179</v>
      </c>
      <c r="G122" s="1064" t="s">
        <v>1801</v>
      </c>
      <c r="H122" s="70" t="s">
        <v>1802</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1811</v>
      </c>
      <c r="B123" s="70">
        <v>384</v>
      </c>
      <c r="C123" s="70">
        <v>10</v>
      </c>
      <c r="D123" s="70">
        <v>23</v>
      </c>
      <c r="E123" s="70">
        <v>2013</v>
      </c>
      <c r="F123" s="70" t="s">
        <v>180</v>
      </c>
      <c r="G123" s="70" t="s">
        <v>1801</v>
      </c>
      <c r="H123" s="70" t="s">
        <v>1802</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1812</v>
      </c>
      <c r="B124" s="70">
        <v>385</v>
      </c>
      <c r="C124" s="70">
        <v>11</v>
      </c>
      <c r="D124" s="70">
        <v>23</v>
      </c>
      <c r="E124" s="70">
        <v>2014</v>
      </c>
      <c r="F124" s="70" t="s">
        <v>181</v>
      </c>
      <c r="G124" s="70" t="s">
        <v>1801</v>
      </c>
      <c r="H124" s="70" t="s">
        <v>1802</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1813</v>
      </c>
      <c r="B125" s="70">
        <v>386</v>
      </c>
      <c r="C125" s="70">
        <v>12</v>
      </c>
      <c r="D125" s="70">
        <v>23</v>
      </c>
      <c r="E125" s="70">
        <v>2015</v>
      </c>
      <c r="F125" s="70" t="s">
        <v>182</v>
      </c>
      <c r="G125" s="70" t="s">
        <v>1801</v>
      </c>
      <c r="H125" s="70" t="s">
        <v>1802</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1814</v>
      </c>
      <c r="B126" s="70">
        <v>387</v>
      </c>
      <c r="C126" s="70">
        <v>13</v>
      </c>
      <c r="D126" s="70">
        <v>23</v>
      </c>
      <c r="E126" s="70">
        <v>2016</v>
      </c>
      <c r="F126" s="70" t="s">
        <v>155</v>
      </c>
      <c r="G126" s="70" t="s">
        <v>1801</v>
      </c>
      <c r="H126" s="70" t="s">
        <v>1802</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1815</v>
      </c>
      <c r="B127" s="70">
        <v>388</v>
      </c>
      <c r="C127" s="70">
        <v>14</v>
      </c>
      <c r="D127" s="70">
        <v>23</v>
      </c>
      <c r="E127" s="70">
        <v>2017</v>
      </c>
      <c r="F127" s="70" t="s">
        <v>156</v>
      </c>
      <c r="G127" s="70" t="s">
        <v>1801</v>
      </c>
      <c r="H127" s="70" t="s">
        <v>1802</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1816</v>
      </c>
      <c r="B128" s="70">
        <v>389</v>
      </c>
      <c r="C128" s="70">
        <v>15</v>
      </c>
      <c r="D128" s="70">
        <v>23</v>
      </c>
      <c r="E128" s="70">
        <v>2018</v>
      </c>
      <c r="F128" s="70" t="s">
        <v>183</v>
      </c>
      <c r="G128" s="70" t="s">
        <v>1801</v>
      </c>
      <c r="H128" s="70" t="s">
        <v>1802</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1817</v>
      </c>
      <c r="B129" s="70">
        <v>390</v>
      </c>
      <c r="C129" s="70">
        <v>16</v>
      </c>
      <c r="D129" s="70">
        <v>23</v>
      </c>
      <c r="E129" s="70">
        <v>2019</v>
      </c>
      <c r="F129" s="70" t="s">
        <v>158</v>
      </c>
      <c r="G129" s="70" t="s">
        <v>1801</v>
      </c>
      <c r="H129" s="70" t="s">
        <v>1802</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1818</v>
      </c>
      <c r="B130" s="70">
        <v>391</v>
      </c>
      <c r="C130" s="70">
        <v>17</v>
      </c>
      <c r="D130" s="70">
        <v>23</v>
      </c>
      <c r="E130" s="70">
        <v>2020</v>
      </c>
      <c r="F130" s="70" t="s">
        <v>159</v>
      </c>
      <c r="G130" s="70" t="s">
        <v>1801</v>
      </c>
      <c r="H130" s="70" t="s">
        <v>1802</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1819</v>
      </c>
      <c r="B131" s="70">
        <v>391</v>
      </c>
      <c r="C131" s="70">
        <v>18</v>
      </c>
      <c r="D131" s="70">
        <v>23</v>
      </c>
      <c r="E131" s="70">
        <v>2021</v>
      </c>
      <c r="F131" s="70" t="s">
        <v>160</v>
      </c>
      <c r="G131" s="70" t="s">
        <v>1801</v>
      </c>
      <c r="H131" s="70" t="s">
        <v>1802</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1820</v>
      </c>
      <c r="B132" s="70">
        <v>391</v>
      </c>
      <c r="C132" s="70">
        <v>19</v>
      </c>
      <c r="D132" s="70">
        <v>23</v>
      </c>
      <c r="E132" s="70">
        <v>2022</v>
      </c>
      <c r="F132" s="70" t="s">
        <v>161</v>
      </c>
      <c r="G132" s="70" t="s">
        <v>1801</v>
      </c>
      <c r="H132" s="70" t="s">
        <v>1802</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391</v>
      </c>
      <c r="C133" s="70">
        <v>20</v>
      </c>
      <c r="D133" s="70">
        <v>23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391</v>
      </c>
      <c r="C134" s="70">
        <v>21</v>
      </c>
      <c r="D134" s="70">
        <v>23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1829</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1830</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1831</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1832</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1833</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1834</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1835</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1836</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1837</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1838</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1839</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1840</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1850</v>
      </c>
      <c r="B162" s="70">
        <v>228</v>
      </c>
      <c r="C162" s="70">
        <v>7</v>
      </c>
      <c r="D162" s="70">
        <v>14</v>
      </c>
      <c r="E162" s="70">
        <v>2010</v>
      </c>
      <c r="F162" s="70" t="s">
        <v>177</v>
      </c>
      <c r="G162" s="70" t="s">
        <v>1843</v>
      </c>
      <c r="H162" s="70" t="s">
        <v>1844</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1851</v>
      </c>
      <c r="B163" s="70">
        <v>229</v>
      </c>
      <c r="C163" s="70">
        <v>8</v>
      </c>
      <c r="D163" s="70">
        <v>14</v>
      </c>
      <c r="E163" s="70">
        <v>2011</v>
      </c>
      <c r="F163" s="70" t="s">
        <v>178</v>
      </c>
      <c r="G163" s="70" t="s">
        <v>1843</v>
      </c>
      <c r="H163" s="70" t="s">
        <v>1844</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1852</v>
      </c>
      <c r="B164" s="70">
        <v>230</v>
      </c>
      <c r="C164" s="70">
        <v>9</v>
      </c>
      <c r="D164" s="70">
        <v>14</v>
      </c>
      <c r="E164" s="70">
        <v>2012</v>
      </c>
      <c r="F164" s="70" t="s">
        <v>179</v>
      </c>
      <c r="G164" s="70" t="s">
        <v>1843</v>
      </c>
      <c r="H164" s="70" t="s">
        <v>1844</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1853</v>
      </c>
      <c r="B165" s="70">
        <v>231</v>
      </c>
      <c r="C165" s="70">
        <v>10</v>
      </c>
      <c r="D165" s="70">
        <v>14</v>
      </c>
      <c r="E165" s="70">
        <v>2013</v>
      </c>
      <c r="F165" s="70" t="s">
        <v>180</v>
      </c>
      <c r="G165" s="70" t="s">
        <v>1843</v>
      </c>
      <c r="H165" s="70" t="s">
        <v>1844</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1854</v>
      </c>
      <c r="B166" s="70">
        <v>232</v>
      </c>
      <c r="C166" s="70">
        <v>11</v>
      </c>
      <c r="D166" s="70">
        <v>14</v>
      </c>
      <c r="E166" s="70">
        <v>2014</v>
      </c>
      <c r="F166" s="70" t="s">
        <v>181</v>
      </c>
      <c r="G166" s="70" t="s">
        <v>1843</v>
      </c>
      <c r="H166" s="70" t="s">
        <v>1844</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1855</v>
      </c>
      <c r="B167" s="70">
        <v>233</v>
      </c>
      <c r="C167" s="70">
        <v>12</v>
      </c>
      <c r="D167" s="70">
        <v>14</v>
      </c>
      <c r="E167" s="70">
        <v>2015</v>
      </c>
      <c r="F167" s="70" t="s">
        <v>182</v>
      </c>
      <c r="G167" s="70" t="s">
        <v>1843</v>
      </c>
      <c r="H167" s="70" t="s">
        <v>1844</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1856</v>
      </c>
      <c r="B168" s="70">
        <v>234</v>
      </c>
      <c r="C168" s="70">
        <v>13</v>
      </c>
      <c r="D168" s="70">
        <v>14</v>
      </c>
      <c r="E168" s="70">
        <v>2016</v>
      </c>
      <c r="F168" s="70" t="s">
        <v>155</v>
      </c>
      <c r="G168" s="70" t="s">
        <v>1843</v>
      </c>
      <c r="H168" s="70" t="s">
        <v>1844</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1857</v>
      </c>
      <c r="B169" s="70">
        <v>235</v>
      </c>
      <c r="C169" s="70">
        <v>14</v>
      </c>
      <c r="D169" s="70">
        <v>14</v>
      </c>
      <c r="E169" s="70">
        <v>2017</v>
      </c>
      <c r="F169" s="70" t="s">
        <v>156</v>
      </c>
      <c r="G169" s="70" t="s">
        <v>1843</v>
      </c>
      <c r="H169" s="70" t="s">
        <v>1844</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1858</v>
      </c>
      <c r="B170" s="70">
        <v>236</v>
      </c>
      <c r="C170" s="70">
        <v>15</v>
      </c>
      <c r="D170" s="70">
        <v>14</v>
      </c>
      <c r="E170" s="70">
        <v>2018</v>
      </c>
      <c r="F170" s="70" t="s">
        <v>183</v>
      </c>
      <c r="G170" s="70" t="s">
        <v>1843</v>
      </c>
      <c r="H170" s="70" t="s">
        <v>1844</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1859</v>
      </c>
      <c r="B171" s="70">
        <v>237</v>
      </c>
      <c r="C171" s="70">
        <v>16</v>
      </c>
      <c r="D171" s="70">
        <v>14</v>
      </c>
      <c r="E171" s="70">
        <v>2019</v>
      </c>
      <c r="F171" s="70" t="s">
        <v>158</v>
      </c>
      <c r="G171" s="70" t="s">
        <v>1843</v>
      </c>
      <c r="H171" s="70" t="s">
        <v>1844</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1862</v>
      </c>
      <c r="B174" s="70">
        <v>238</v>
      </c>
      <c r="C174" s="70">
        <v>19</v>
      </c>
      <c r="D174" s="70">
        <v>14</v>
      </c>
      <c r="E174" s="70">
        <v>2022</v>
      </c>
      <c r="F174" s="70" t="s">
        <v>161</v>
      </c>
      <c r="G174" s="70" t="s">
        <v>1843</v>
      </c>
      <c r="H174" s="70" t="s">
        <v>1844</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358</v>
      </c>
      <c r="C177" s="70">
        <v>1</v>
      </c>
      <c r="D177" s="70">
        <v>22</v>
      </c>
      <c r="E177" s="70">
        <v>1990</v>
      </c>
      <c r="F177" s="70" t="s">
        <v>787</v>
      </c>
      <c r="G177" s="70" t="s">
        <v>1866</v>
      </c>
      <c r="H177" s="70" t="s">
        <v>1867</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359</v>
      </c>
      <c r="C178" s="70">
        <v>2</v>
      </c>
      <c r="D178" s="70">
        <v>22</v>
      </c>
      <c r="E178" s="70">
        <v>2005</v>
      </c>
      <c r="F178" s="70" t="s">
        <v>789</v>
      </c>
      <c r="G178" s="1064" t="s">
        <v>1866</v>
      </c>
      <c r="H178" s="70" t="s">
        <v>1867</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360</v>
      </c>
      <c r="C179" s="70">
        <v>3</v>
      </c>
      <c r="D179" s="70">
        <v>22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361</v>
      </c>
      <c r="C180" s="70">
        <v>4</v>
      </c>
      <c r="D180" s="70">
        <v>22</v>
      </c>
      <c r="E180" s="70">
        <v>2007</v>
      </c>
      <c r="F180" s="70" t="s">
        <v>791</v>
      </c>
      <c r="G180" s="70" t="s">
        <v>1866</v>
      </c>
      <c r="H180" s="70" t="s">
        <v>1867</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362</v>
      </c>
      <c r="C181" s="70">
        <v>5</v>
      </c>
      <c r="D181" s="70">
        <v>22</v>
      </c>
      <c r="E181" s="70">
        <v>2008</v>
      </c>
      <c r="F181" s="70" t="s">
        <v>792</v>
      </c>
      <c r="G181" s="70" t="s">
        <v>1866</v>
      </c>
      <c r="H181" s="70" t="s">
        <v>1867</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363</v>
      </c>
      <c r="C182" s="70">
        <v>6</v>
      </c>
      <c r="D182" s="70">
        <v>22</v>
      </c>
      <c r="E182" s="70">
        <v>2009</v>
      </c>
      <c r="F182" s="70" t="s">
        <v>176</v>
      </c>
      <c r="G182" s="70" t="s">
        <v>1866</v>
      </c>
      <c r="H182" s="70" t="s">
        <v>1867</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364</v>
      </c>
      <c r="C183" s="70">
        <v>7</v>
      </c>
      <c r="D183" s="70">
        <v>22</v>
      </c>
      <c r="E183" s="70">
        <v>2010</v>
      </c>
      <c r="F183" s="70" t="s">
        <v>177</v>
      </c>
      <c r="G183" s="70" t="s">
        <v>1866</v>
      </c>
      <c r="H183" s="70" t="s">
        <v>1867</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1874</v>
      </c>
      <c r="B184" s="70">
        <v>365</v>
      </c>
      <c r="C184" s="70">
        <v>8</v>
      </c>
      <c r="D184" s="70">
        <v>22</v>
      </c>
      <c r="E184" s="70">
        <v>2011</v>
      </c>
      <c r="F184" s="70" t="s">
        <v>178</v>
      </c>
      <c r="G184" s="70" t="s">
        <v>1866</v>
      </c>
      <c r="H184" s="70" t="s">
        <v>1867</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1875</v>
      </c>
      <c r="B185" s="70">
        <v>366</v>
      </c>
      <c r="C185" s="70">
        <v>9</v>
      </c>
      <c r="D185" s="70">
        <v>22</v>
      </c>
      <c r="E185" s="70">
        <v>2012</v>
      </c>
      <c r="F185" s="70" t="s">
        <v>179</v>
      </c>
      <c r="G185" s="70" t="s">
        <v>1866</v>
      </c>
      <c r="H185" s="70" t="s">
        <v>1867</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1876</v>
      </c>
      <c r="B186" s="70">
        <v>367</v>
      </c>
      <c r="C186" s="70">
        <v>10</v>
      </c>
      <c r="D186" s="70">
        <v>22</v>
      </c>
      <c r="E186" s="70">
        <v>2013</v>
      </c>
      <c r="F186" s="70" t="s">
        <v>180</v>
      </c>
      <c r="G186" s="70" t="s">
        <v>1866</v>
      </c>
      <c r="H186" s="70" t="s">
        <v>1867</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1877</v>
      </c>
      <c r="B187" s="70">
        <v>368</v>
      </c>
      <c r="C187" s="70">
        <v>11</v>
      </c>
      <c r="D187" s="70">
        <v>22</v>
      </c>
      <c r="E187" s="70">
        <v>2014</v>
      </c>
      <c r="F187" s="70" t="s">
        <v>181</v>
      </c>
      <c r="G187" s="70" t="s">
        <v>1866</v>
      </c>
      <c r="H187" s="70" t="s">
        <v>1867</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1878</v>
      </c>
      <c r="B188" s="70">
        <v>369</v>
      </c>
      <c r="C188" s="70">
        <v>12</v>
      </c>
      <c r="D188" s="70">
        <v>22</v>
      </c>
      <c r="E188" s="70">
        <v>2015</v>
      </c>
      <c r="F188" s="70" t="s">
        <v>182</v>
      </c>
      <c r="G188" s="70" t="s">
        <v>1866</v>
      </c>
      <c r="H188" s="70" t="s">
        <v>1867</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1879</v>
      </c>
      <c r="B189" s="70">
        <v>370</v>
      </c>
      <c r="C189" s="70">
        <v>13</v>
      </c>
      <c r="D189" s="70">
        <v>22</v>
      </c>
      <c r="E189" s="70">
        <v>2016</v>
      </c>
      <c r="F189" s="70" t="s">
        <v>155</v>
      </c>
      <c r="G189" s="70" t="s">
        <v>1866</v>
      </c>
      <c r="H189" s="70" t="s">
        <v>1867</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1880</v>
      </c>
      <c r="B190" s="70">
        <v>371</v>
      </c>
      <c r="C190" s="70">
        <v>14</v>
      </c>
      <c r="D190" s="70">
        <v>22</v>
      </c>
      <c r="E190" s="70">
        <v>2017</v>
      </c>
      <c r="F190" s="70" t="s">
        <v>156</v>
      </c>
      <c r="G190" s="70" t="s">
        <v>1866</v>
      </c>
      <c r="H190" s="70" t="s">
        <v>1867</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1881</v>
      </c>
      <c r="B191" s="70">
        <v>372</v>
      </c>
      <c r="C191" s="70">
        <v>15</v>
      </c>
      <c r="D191" s="70">
        <v>22</v>
      </c>
      <c r="E191" s="70">
        <v>2018</v>
      </c>
      <c r="F191" s="70" t="s">
        <v>183</v>
      </c>
      <c r="G191" s="70" t="s">
        <v>1866</v>
      </c>
      <c r="H191" s="70" t="s">
        <v>1867</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1882</v>
      </c>
      <c r="B192" s="70">
        <v>373</v>
      </c>
      <c r="C192" s="70">
        <v>16</v>
      </c>
      <c r="D192" s="70">
        <v>22</v>
      </c>
      <c r="E192" s="70">
        <v>2019</v>
      </c>
      <c r="F192" s="70" t="s">
        <v>158</v>
      </c>
      <c r="G192" s="70" t="s">
        <v>1866</v>
      </c>
      <c r="H192" s="70" t="s">
        <v>1867</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1883</v>
      </c>
      <c r="B193" s="70">
        <v>374</v>
      </c>
      <c r="C193" s="70">
        <v>17</v>
      </c>
      <c r="D193" s="70">
        <v>22</v>
      </c>
      <c r="E193" s="70">
        <v>2020</v>
      </c>
      <c r="F193" s="70" t="s">
        <v>159</v>
      </c>
      <c r="G193" s="70" t="s">
        <v>1866</v>
      </c>
      <c r="H193" s="70" t="s">
        <v>1867</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1884</v>
      </c>
      <c r="B194" s="70">
        <v>374</v>
      </c>
      <c r="C194" s="70">
        <v>18</v>
      </c>
      <c r="D194" s="70">
        <v>22</v>
      </c>
      <c r="E194" s="70">
        <v>2021</v>
      </c>
      <c r="F194" s="70" t="s">
        <v>160</v>
      </c>
      <c r="G194" s="70" t="s">
        <v>1866</v>
      </c>
      <c r="H194" s="70" t="s">
        <v>1867</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1885</v>
      </c>
      <c r="B195" s="70">
        <v>374</v>
      </c>
      <c r="C195" s="70">
        <v>19</v>
      </c>
      <c r="D195" s="70">
        <v>22</v>
      </c>
      <c r="E195" s="70">
        <v>2022</v>
      </c>
      <c r="F195" s="70" t="s">
        <v>161</v>
      </c>
      <c r="G195" s="70" t="s">
        <v>1866</v>
      </c>
      <c r="H195" s="70" t="s">
        <v>1867</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374</v>
      </c>
      <c r="C196" s="70">
        <v>20</v>
      </c>
      <c r="D196" s="70">
        <v>22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374</v>
      </c>
      <c r="C197" s="70">
        <v>21</v>
      </c>
      <c r="D197" s="70">
        <v>22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392</v>
      </c>
      <c r="C198" s="70">
        <v>1</v>
      </c>
      <c r="D198" s="70">
        <v>24</v>
      </c>
      <c r="E198" s="70">
        <v>1990</v>
      </c>
      <c r="F198" s="70" t="s">
        <v>787</v>
      </c>
      <c r="G198" s="1064" t="s">
        <v>1889</v>
      </c>
      <c r="H198" s="70" t="s">
        <v>1890</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393</v>
      </c>
      <c r="C199" s="70">
        <v>2</v>
      </c>
      <c r="D199" s="70">
        <v>24</v>
      </c>
      <c r="E199" s="70">
        <v>2005</v>
      </c>
      <c r="F199" s="70" t="s">
        <v>789</v>
      </c>
      <c r="G199" s="70" t="s">
        <v>1889</v>
      </c>
      <c r="H199" s="70" t="s">
        <v>1890</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394</v>
      </c>
      <c r="C200" s="70">
        <v>3</v>
      </c>
      <c r="D200" s="70">
        <v>24</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395</v>
      </c>
      <c r="C201" s="70">
        <v>4</v>
      </c>
      <c r="D201" s="70">
        <v>24</v>
      </c>
      <c r="E201" s="70">
        <v>2007</v>
      </c>
      <c r="F201" s="70" t="s">
        <v>791</v>
      </c>
      <c r="G201" s="70" t="s">
        <v>1889</v>
      </c>
      <c r="H201" s="70" t="s">
        <v>1890</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396</v>
      </c>
      <c r="C202" s="70">
        <v>5</v>
      </c>
      <c r="D202" s="70">
        <v>24</v>
      </c>
      <c r="E202" s="70">
        <v>2008</v>
      </c>
      <c r="F202" s="70" t="s">
        <v>792</v>
      </c>
      <c r="G202" s="70" t="s">
        <v>1889</v>
      </c>
      <c r="H202" s="70" t="s">
        <v>1890</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397</v>
      </c>
      <c r="C203" s="70">
        <v>6</v>
      </c>
      <c r="D203" s="70">
        <v>24</v>
      </c>
      <c r="E203" s="70">
        <v>2009</v>
      </c>
      <c r="F203" s="70" t="s">
        <v>176</v>
      </c>
      <c r="G203" s="70" t="s">
        <v>1889</v>
      </c>
      <c r="H203" s="70" t="s">
        <v>1890</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1896</v>
      </c>
      <c r="B204" s="70">
        <v>398</v>
      </c>
      <c r="C204" s="70">
        <v>7</v>
      </c>
      <c r="D204" s="70">
        <v>24</v>
      </c>
      <c r="E204" s="70">
        <v>2010</v>
      </c>
      <c r="F204" s="70" t="s">
        <v>177</v>
      </c>
      <c r="G204" s="70" t="s">
        <v>1889</v>
      </c>
      <c r="H204" s="70" t="s">
        <v>1890</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1897</v>
      </c>
      <c r="B205" s="70">
        <v>399</v>
      </c>
      <c r="C205" s="70">
        <v>8</v>
      </c>
      <c r="D205" s="70">
        <v>24</v>
      </c>
      <c r="E205" s="70">
        <v>2011</v>
      </c>
      <c r="F205" s="70" t="s">
        <v>178</v>
      </c>
      <c r="G205" s="70" t="s">
        <v>1889</v>
      </c>
      <c r="H205" s="70" t="s">
        <v>1890</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1898</v>
      </c>
      <c r="B206" s="70">
        <v>400</v>
      </c>
      <c r="C206" s="70">
        <v>9</v>
      </c>
      <c r="D206" s="70">
        <v>24</v>
      </c>
      <c r="E206" s="70">
        <v>2012</v>
      </c>
      <c r="F206" s="70" t="s">
        <v>179</v>
      </c>
      <c r="G206" s="70" t="s">
        <v>1889</v>
      </c>
      <c r="H206" s="70" t="s">
        <v>1890</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1899</v>
      </c>
      <c r="B207" s="70">
        <v>401</v>
      </c>
      <c r="C207" s="70">
        <v>10</v>
      </c>
      <c r="D207" s="70">
        <v>24</v>
      </c>
      <c r="E207" s="70">
        <v>2013</v>
      </c>
      <c r="F207" s="70" t="s">
        <v>180</v>
      </c>
      <c r="G207" s="70" t="s">
        <v>1889</v>
      </c>
      <c r="H207" s="70" t="s">
        <v>1890</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1900</v>
      </c>
      <c r="B208" s="70">
        <v>402</v>
      </c>
      <c r="C208" s="70">
        <v>11</v>
      </c>
      <c r="D208" s="70">
        <v>24</v>
      </c>
      <c r="E208" s="70">
        <v>2014</v>
      </c>
      <c r="F208" s="70" t="s">
        <v>181</v>
      </c>
      <c r="G208" s="70" t="s">
        <v>1889</v>
      </c>
      <c r="H208" s="70" t="s">
        <v>1890</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1901</v>
      </c>
      <c r="B209" s="70">
        <v>403</v>
      </c>
      <c r="C209" s="70">
        <v>12</v>
      </c>
      <c r="D209" s="70">
        <v>24</v>
      </c>
      <c r="E209" s="70">
        <v>2015</v>
      </c>
      <c r="F209" s="70" t="s">
        <v>182</v>
      </c>
      <c r="G209" s="70" t="s">
        <v>1889</v>
      </c>
      <c r="H209" s="70" t="s">
        <v>1890</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1902</v>
      </c>
      <c r="B210" s="70">
        <v>404</v>
      </c>
      <c r="C210" s="70">
        <v>13</v>
      </c>
      <c r="D210" s="70">
        <v>24</v>
      </c>
      <c r="E210" s="70">
        <v>2016</v>
      </c>
      <c r="F210" s="70" t="s">
        <v>155</v>
      </c>
      <c r="G210" s="70" t="s">
        <v>1889</v>
      </c>
      <c r="H210" s="70" t="s">
        <v>1890</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1903</v>
      </c>
      <c r="B211" s="70">
        <v>405</v>
      </c>
      <c r="C211" s="70">
        <v>14</v>
      </c>
      <c r="D211" s="70">
        <v>24</v>
      </c>
      <c r="E211" s="70">
        <v>2017</v>
      </c>
      <c r="F211" s="70" t="s">
        <v>156</v>
      </c>
      <c r="G211" s="70" t="s">
        <v>1889</v>
      </c>
      <c r="H211" s="70" t="s">
        <v>1890</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1904</v>
      </c>
      <c r="B212" s="70">
        <v>406</v>
      </c>
      <c r="C212" s="70">
        <v>15</v>
      </c>
      <c r="D212" s="70">
        <v>24</v>
      </c>
      <c r="E212" s="70">
        <v>2018</v>
      </c>
      <c r="F212" s="70" t="s">
        <v>183</v>
      </c>
      <c r="G212" s="70" t="s">
        <v>1889</v>
      </c>
      <c r="H212" s="70" t="s">
        <v>1890</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1905</v>
      </c>
      <c r="B213" s="70">
        <v>407</v>
      </c>
      <c r="C213" s="70">
        <v>16</v>
      </c>
      <c r="D213" s="70">
        <v>24</v>
      </c>
      <c r="E213" s="70">
        <v>2019</v>
      </c>
      <c r="F213" s="70" t="s">
        <v>158</v>
      </c>
      <c r="G213" s="70" t="s">
        <v>1889</v>
      </c>
      <c r="H213" s="70" t="s">
        <v>1890</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1906</v>
      </c>
      <c r="B214" s="70">
        <v>408</v>
      </c>
      <c r="C214" s="70">
        <v>17</v>
      </c>
      <c r="D214" s="70">
        <v>24</v>
      </c>
      <c r="E214" s="70">
        <v>2020</v>
      </c>
      <c r="F214" s="70" t="s">
        <v>159</v>
      </c>
      <c r="G214" s="70" t="s">
        <v>1889</v>
      </c>
      <c r="H214" s="70" t="s">
        <v>1890</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1907</v>
      </c>
      <c r="B215" s="70">
        <v>408</v>
      </c>
      <c r="C215" s="70">
        <v>18</v>
      </c>
      <c r="D215" s="70">
        <v>24</v>
      </c>
      <c r="E215" s="70">
        <v>2021</v>
      </c>
      <c r="F215" s="70" t="s">
        <v>160</v>
      </c>
      <c r="G215" s="70" t="s">
        <v>1889</v>
      </c>
      <c r="H215" s="70" t="s">
        <v>1890</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1908</v>
      </c>
      <c r="B216" s="70">
        <v>408</v>
      </c>
      <c r="C216" s="70">
        <v>19</v>
      </c>
      <c r="D216" s="70">
        <v>24</v>
      </c>
      <c r="E216" s="70">
        <v>2022</v>
      </c>
      <c r="F216" s="70" t="s">
        <v>161</v>
      </c>
      <c r="G216" s="1064" t="s">
        <v>1889</v>
      </c>
      <c r="H216" s="70" t="s">
        <v>1890</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408</v>
      </c>
      <c r="C217" s="70">
        <v>20</v>
      </c>
      <c r="D217" s="70">
        <v>24</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408</v>
      </c>
      <c r="C218" s="70">
        <v>21</v>
      </c>
      <c r="D218" s="70">
        <v>24</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120</v>
      </c>
      <c r="C240" s="70">
        <v>1</v>
      </c>
      <c r="D240" s="70">
        <v>8</v>
      </c>
      <c r="E240" s="70">
        <v>1990</v>
      </c>
      <c r="F240" s="70" t="s">
        <v>787</v>
      </c>
      <c r="G240" s="70" t="s">
        <v>1935</v>
      </c>
      <c r="H240" s="70" t="s">
        <v>1936</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121</v>
      </c>
      <c r="C241" s="70">
        <v>2</v>
      </c>
      <c r="D241" s="70">
        <v>8</v>
      </c>
      <c r="E241" s="70">
        <v>2005</v>
      </c>
      <c r="F241" s="70" t="s">
        <v>789</v>
      </c>
      <c r="G241" s="70" t="s">
        <v>1935</v>
      </c>
      <c r="H241" s="70" t="s">
        <v>1936</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122</v>
      </c>
      <c r="C242" s="70">
        <v>3</v>
      </c>
      <c r="D242" s="70">
        <v>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123</v>
      </c>
      <c r="C243" s="70">
        <v>4</v>
      </c>
      <c r="D243" s="70">
        <v>8</v>
      </c>
      <c r="E243" s="70">
        <v>2007</v>
      </c>
      <c r="F243" s="70" t="s">
        <v>791</v>
      </c>
      <c r="G243" s="70" t="s">
        <v>1935</v>
      </c>
      <c r="H243" s="70" t="s">
        <v>1936</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124</v>
      </c>
      <c r="C244" s="70">
        <v>5</v>
      </c>
      <c r="D244" s="70">
        <v>8</v>
      </c>
      <c r="E244" s="70">
        <v>2008</v>
      </c>
      <c r="F244" s="70" t="s">
        <v>792</v>
      </c>
      <c r="G244" s="70" t="s">
        <v>1935</v>
      </c>
      <c r="H244" s="70" t="s">
        <v>1936</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125</v>
      </c>
      <c r="C245" s="70">
        <v>6</v>
      </c>
      <c r="D245" s="70">
        <v>8</v>
      </c>
      <c r="E245" s="70">
        <v>2009</v>
      </c>
      <c r="F245" s="70" t="s">
        <v>176</v>
      </c>
      <c r="G245" s="70" t="s">
        <v>1935</v>
      </c>
      <c r="H245" s="70" t="s">
        <v>1936</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1942</v>
      </c>
      <c r="B246" s="70">
        <v>126</v>
      </c>
      <c r="C246" s="70">
        <v>7</v>
      </c>
      <c r="D246" s="70">
        <v>8</v>
      </c>
      <c r="E246" s="70">
        <v>2010</v>
      </c>
      <c r="F246" s="70" t="s">
        <v>177</v>
      </c>
      <c r="G246" s="70" t="s">
        <v>1935</v>
      </c>
      <c r="H246" s="70" t="s">
        <v>1936</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1943</v>
      </c>
      <c r="B247" s="70">
        <v>127</v>
      </c>
      <c r="C247" s="70">
        <v>8</v>
      </c>
      <c r="D247" s="70">
        <v>8</v>
      </c>
      <c r="E247" s="70">
        <v>2011</v>
      </c>
      <c r="F247" s="70" t="s">
        <v>178</v>
      </c>
      <c r="G247" s="70" t="s">
        <v>1935</v>
      </c>
      <c r="H247" s="70" t="s">
        <v>1936</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1944</v>
      </c>
      <c r="B248" s="70">
        <v>128</v>
      </c>
      <c r="C248" s="70">
        <v>9</v>
      </c>
      <c r="D248" s="70">
        <v>8</v>
      </c>
      <c r="E248" s="70">
        <v>2012</v>
      </c>
      <c r="F248" s="70" t="s">
        <v>179</v>
      </c>
      <c r="G248" s="70" t="s">
        <v>1935</v>
      </c>
      <c r="H248" s="70" t="s">
        <v>1936</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1945</v>
      </c>
      <c r="B249" s="70">
        <v>129</v>
      </c>
      <c r="C249" s="70">
        <v>10</v>
      </c>
      <c r="D249" s="70">
        <v>8</v>
      </c>
      <c r="E249" s="70">
        <v>2013</v>
      </c>
      <c r="F249" s="70" t="s">
        <v>180</v>
      </c>
      <c r="G249" s="70" t="s">
        <v>1935</v>
      </c>
      <c r="H249" s="70" t="s">
        <v>1936</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1946</v>
      </c>
      <c r="B250" s="70">
        <v>130</v>
      </c>
      <c r="C250" s="70">
        <v>11</v>
      </c>
      <c r="D250" s="70">
        <v>8</v>
      </c>
      <c r="E250" s="70">
        <v>2014</v>
      </c>
      <c r="F250" s="70" t="s">
        <v>181</v>
      </c>
      <c r="G250" s="70" t="s">
        <v>1935</v>
      </c>
      <c r="H250" s="70" t="s">
        <v>1936</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1947</v>
      </c>
      <c r="B251" s="70">
        <v>131</v>
      </c>
      <c r="C251" s="70">
        <v>12</v>
      </c>
      <c r="D251" s="70">
        <v>8</v>
      </c>
      <c r="E251" s="70">
        <v>2015</v>
      </c>
      <c r="F251" s="70" t="s">
        <v>182</v>
      </c>
      <c r="G251" s="70" t="s">
        <v>1935</v>
      </c>
      <c r="H251" s="70" t="s">
        <v>1936</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1948</v>
      </c>
      <c r="B252" s="70">
        <v>132</v>
      </c>
      <c r="C252" s="70">
        <v>13</v>
      </c>
      <c r="D252" s="70">
        <v>8</v>
      </c>
      <c r="E252" s="70">
        <v>2016</v>
      </c>
      <c r="F252" s="70" t="s">
        <v>155</v>
      </c>
      <c r="G252" s="70" t="s">
        <v>1935</v>
      </c>
      <c r="H252" s="70" t="s">
        <v>1936</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1949</v>
      </c>
      <c r="B253" s="70">
        <v>133</v>
      </c>
      <c r="C253" s="70">
        <v>14</v>
      </c>
      <c r="D253" s="70">
        <v>8</v>
      </c>
      <c r="E253" s="70">
        <v>2017</v>
      </c>
      <c r="F253" s="70" t="s">
        <v>156</v>
      </c>
      <c r="G253" s="70" t="s">
        <v>1935</v>
      </c>
      <c r="H253" s="70" t="s">
        <v>1936</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1950</v>
      </c>
      <c r="B254" s="70">
        <v>134</v>
      </c>
      <c r="C254" s="70">
        <v>15</v>
      </c>
      <c r="D254" s="70">
        <v>8</v>
      </c>
      <c r="E254" s="70">
        <v>2018</v>
      </c>
      <c r="F254" s="70" t="s">
        <v>183</v>
      </c>
      <c r="G254" s="1064" t="s">
        <v>1935</v>
      </c>
      <c r="H254" s="70" t="s">
        <v>1936</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1951</v>
      </c>
      <c r="B255" s="70">
        <v>135</v>
      </c>
      <c r="C255" s="70">
        <v>16</v>
      </c>
      <c r="D255" s="70">
        <v>8</v>
      </c>
      <c r="E255" s="70">
        <v>2019</v>
      </c>
      <c r="F255" s="70" t="s">
        <v>158</v>
      </c>
      <c r="G255" s="1064" t="s">
        <v>1935</v>
      </c>
      <c r="H255" s="70" t="s">
        <v>1936</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1952</v>
      </c>
      <c r="B256" s="70">
        <v>136</v>
      </c>
      <c r="C256" s="70">
        <v>17</v>
      </c>
      <c r="D256" s="70">
        <v>8</v>
      </c>
      <c r="E256" s="70">
        <v>2020</v>
      </c>
      <c r="F256" s="70" t="s">
        <v>159</v>
      </c>
      <c r="G256" s="70" t="s">
        <v>1935</v>
      </c>
      <c r="H256" s="70" t="s">
        <v>1936</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1953</v>
      </c>
      <c r="B257" s="70">
        <v>136</v>
      </c>
      <c r="C257" s="70">
        <v>18</v>
      </c>
      <c r="D257" s="70">
        <v>8</v>
      </c>
      <c r="E257" s="70">
        <v>2021</v>
      </c>
      <c r="F257" s="70" t="s">
        <v>160</v>
      </c>
      <c r="G257" s="70" t="s">
        <v>1935</v>
      </c>
      <c r="H257" s="70" t="s">
        <v>1936</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1954</v>
      </c>
      <c r="B258" s="70">
        <v>136</v>
      </c>
      <c r="C258" s="70">
        <v>19</v>
      </c>
      <c r="D258" s="70">
        <v>8</v>
      </c>
      <c r="E258" s="70">
        <v>2022</v>
      </c>
      <c r="F258" s="70" t="s">
        <v>161</v>
      </c>
      <c r="G258" s="70" t="s">
        <v>1935</v>
      </c>
      <c r="H258" s="70" t="s">
        <v>1936</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136</v>
      </c>
      <c r="C259" s="70">
        <v>20</v>
      </c>
      <c r="D259" s="70">
        <v>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136</v>
      </c>
      <c r="C260" s="70">
        <v>21</v>
      </c>
      <c r="D260" s="70">
        <v>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1959</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427</v>
      </c>
      <c r="C262" s="70">
        <v>2</v>
      </c>
      <c r="D262" s="70">
        <v>26</v>
      </c>
      <c r="E262" s="70">
        <v>2005</v>
      </c>
      <c r="F262" s="70" t="s">
        <v>789</v>
      </c>
      <c r="G262" s="70" t="s">
        <v>1958</v>
      </c>
      <c r="H262" s="70" t="s">
        <v>1959</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428</v>
      </c>
      <c r="C263" s="70">
        <v>3</v>
      </c>
      <c r="D263" s="70">
        <v>26</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429</v>
      </c>
      <c r="C264" s="70">
        <v>4</v>
      </c>
      <c r="D264" s="70">
        <v>26</v>
      </c>
      <c r="E264" s="70">
        <v>2007</v>
      </c>
      <c r="F264" s="70" t="s">
        <v>791</v>
      </c>
      <c r="G264" s="70" t="s">
        <v>1958</v>
      </c>
      <c r="H264" s="70" t="s">
        <v>1959</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430</v>
      </c>
      <c r="C265" s="70">
        <v>5</v>
      </c>
      <c r="D265" s="70">
        <v>26</v>
      </c>
      <c r="E265" s="70">
        <v>2008</v>
      </c>
      <c r="F265" s="70" t="s">
        <v>792</v>
      </c>
      <c r="G265" s="70" t="s">
        <v>1958</v>
      </c>
      <c r="H265" s="70" t="s">
        <v>1959</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431</v>
      </c>
      <c r="C266" s="70">
        <v>6</v>
      </c>
      <c r="D266" s="70">
        <v>26</v>
      </c>
      <c r="E266" s="70">
        <v>2009</v>
      </c>
      <c r="F266" s="70" t="s">
        <v>176</v>
      </c>
      <c r="G266" s="70" t="s">
        <v>1958</v>
      </c>
      <c r="H266" s="70" t="s">
        <v>1959</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432</v>
      </c>
      <c r="C267" s="70">
        <v>7</v>
      </c>
      <c r="D267" s="70">
        <v>26</v>
      </c>
      <c r="E267" s="70">
        <v>2010</v>
      </c>
      <c r="F267" s="70" t="s">
        <v>177</v>
      </c>
      <c r="G267" s="70" t="s">
        <v>1958</v>
      </c>
      <c r="H267" s="70" t="s">
        <v>1959</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433</v>
      </c>
      <c r="C268" s="70">
        <v>8</v>
      </c>
      <c r="D268" s="70">
        <v>26</v>
      </c>
      <c r="E268" s="70">
        <v>2011</v>
      </c>
      <c r="F268" s="70" t="s">
        <v>178</v>
      </c>
      <c r="G268" s="70" t="s">
        <v>1958</v>
      </c>
      <c r="H268" s="70" t="s">
        <v>1959</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434</v>
      </c>
      <c r="C269" s="70">
        <v>9</v>
      </c>
      <c r="D269" s="70">
        <v>26</v>
      </c>
      <c r="E269" s="70">
        <v>2012</v>
      </c>
      <c r="F269" s="70" t="s">
        <v>179</v>
      </c>
      <c r="G269" s="70" t="s">
        <v>1958</v>
      </c>
      <c r="H269" s="70" t="s">
        <v>1959</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435</v>
      </c>
      <c r="C270" s="70">
        <v>10</v>
      </c>
      <c r="D270" s="70">
        <v>26</v>
      </c>
      <c r="E270" s="70">
        <v>2013</v>
      </c>
      <c r="F270" s="70" t="s">
        <v>180</v>
      </c>
      <c r="G270" s="70" t="s">
        <v>1958</v>
      </c>
      <c r="H270" s="70" t="s">
        <v>1959</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436</v>
      </c>
      <c r="C271" s="70">
        <v>11</v>
      </c>
      <c r="D271" s="70">
        <v>26</v>
      </c>
      <c r="E271" s="70">
        <v>2014</v>
      </c>
      <c r="F271" s="70" t="s">
        <v>181</v>
      </c>
      <c r="G271" s="70" t="s">
        <v>1958</v>
      </c>
      <c r="H271" s="70" t="s">
        <v>1959</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437</v>
      </c>
      <c r="C272" s="70">
        <v>12</v>
      </c>
      <c r="D272" s="70">
        <v>26</v>
      </c>
      <c r="E272" s="70">
        <v>2015</v>
      </c>
      <c r="F272" s="70" t="s">
        <v>182</v>
      </c>
      <c r="G272" s="70" t="s">
        <v>1958</v>
      </c>
      <c r="H272" s="70" t="s">
        <v>1959</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438</v>
      </c>
      <c r="C273" s="70">
        <v>13</v>
      </c>
      <c r="D273" s="70">
        <v>26</v>
      </c>
      <c r="E273" s="70">
        <v>2016</v>
      </c>
      <c r="F273" s="70" t="s">
        <v>155</v>
      </c>
      <c r="G273" s="1064" t="s">
        <v>1958</v>
      </c>
      <c r="H273" s="70" t="s">
        <v>1959</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439</v>
      </c>
      <c r="C274" s="70">
        <v>14</v>
      </c>
      <c r="D274" s="70">
        <v>26</v>
      </c>
      <c r="E274" s="70">
        <v>2017</v>
      </c>
      <c r="F274" s="70" t="s">
        <v>156</v>
      </c>
      <c r="G274" s="1064" t="s">
        <v>1958</v>
      </c>
      <c r="H274" s="70" t="s">
        <v>1959</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440</v>
      </c>
      <c r="C275" s="70">
        <v>15</v>
      </c>
      <c r="D275" s="70">
        <v>26</v>
      </c>
      <c r="E275" s="70">
        <v>2018</v>
      </c>
      <c r="F275" s="70" t="s">
        <v>183</v>
      </c>
      <c r="G275" s="70" t="s">
        <v>1958</v>
      </c>
      <c r="H275" s="70" t="s">
        <v>1959</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441</v>
      </c>
      <c r="C276" s="70">
        <v>16</v>
      </c>
      <c r="D276" s="70">
        <v>26</v>
      </c>
      <c r="E276" s="70">
        <v>2019</v>
      </c>
      <c r="F276" s="70" t="s">
        <v>158</v>
      </c>
      <c r="G276" s="70" t="s">
        <v>1958</v>
      </c>
      <c r="H276" s="70" t="s">
        <v>1959</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442</v>
      </c>
      <c r="C277" s="70">
        <v>17</v>
      </c>
      <c r="D277" s="70">
        <v>26</v>
      </c>
      <c r="E277" s="70">
        <v>2020</v>
      </c>
      <c r="F277" s="70" t="s">
        <v>159</v>
      </c>
      <c r="G277" s="70" t="s">
        <v>1958</v>
      </c>
      <c r="H277" s="70" t="s">
        <v>1959</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442</v>
      </c>
      <c r="C278" s="70">
        <v>18</v>
      </c>
      <c r="D278" s="70">
        <v>26</v>
      </c>
      <c r="E278" s="70">
        <v>2021</v>
      </c>
      <c r="F278" s="70" t="s">
        <v>160</v>
      </c>
      <c r="G278" s="70" t="s">
        <v>1958</v>
      </c>
      <c r="H278" s="70" t="s">
        <v>1959</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442</v>
      </c>
      <c r="C279" s="70">
        <v>19</v>
      </c>
      <c r="D279" s="70">
        <v>26</v>
      </c>
      <c r="E279" s="70">
        <v>2022</v>
      </c>
      <c r="F279" s="70" t="s">
        <v>161</v>
      </c>
      <c r="G279" s="70" t="s">
        <v>1958</v>
      </c>
      <c r="H279" s="70" t="s">
        <v>1959</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442</v>
      </c>
      <c r="C280" s="70">
        <v>20</v>
      </c>
      <c r="D280" s="70">
        <v>26</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442</v>
      </c>
      <c r="C281" s="70">
        <v>21</v>
      </c>
      <c r="D281" s="70">
        <v>26</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1986</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1987</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1988</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1989</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1990</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1991</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1992</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1993</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1994</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1995</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1996</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1997</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205</v>
      </c>
      <c r="C303" s="70">
        <v>1</v>
      </c>
      <c r="D303" s="70">
        <v>13</v>
      </c>
      <c r="E303" s="70">
        <v>1990</v>
      </c>
      <c r="F303" s="70" t="s">
        <v>787</v>
      </c>
      <c r="G303" s="70" t="s">
        <v>2000</v>
      </c>
      <c r="H303" s="70" t="s">
        <v>2001</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206</v>
      </c>
      <c r="C304" s="70">
        <v>2</v>
      </c>
      <c r="D304" s="70">
        <v>13</v>
      </c>
      <c r="E304" s="70">
        <v>2005</v>
      </c>
      <c r="F304" s="70" t="s">
        <v>789</v>
      </c>
      <c r="G304" s="70" t="s">
        <v>2000</v>
      </c>
      <c r="H304" s="70" t="s">
        <v>2001</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207</v>
      </c>
      <c r="C305" s="70">
        <v>3</v>
      </c>
      <c r="D305" s="70">
        <v>13</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208</v>
      </c>
      <c r="C306" s="70">
        <v>4</v>
      </c>
      <c r="D306" s="70">
        <v>13</v>
      </c>
      <c r="E306" s="70">
        <v>2007</v>
      </c>
      <c r="F306" s="70" t="s">
        <v>791</v>
      </c>
      <c r="G306" s="70" t="s">
        <v>2000</v>
      </c>
      <c r="H306" s="70" t="s">
        <v>2001</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209</v>
      </c>
      <c r="C307" s="70">
        <v>5</v>
      </c>
      <c r="D307" s="70">
        <v>13</v>
      </c>
      <c r="E307" s="70">
        <v>2008</v>
      </c>
      <c r="F307" s="70" t="s">
        <v>792</v>
      </c>
      <c r="G307" s="70" t="s">
        <v>2000</v>
      </c>
      <c r="H307" s="70" t="s">
        <v>2001</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210</v>
      </c>
      <c r="C308" s="70">
        <v>6</v>
      </c>
      <c r="D308" s="70">
        <v>13</v>
      </c>
      <c r="E308" s="70">
        <v>2009</v>
      </c>
      <c r="F308" s="70" t="s">
        <v>176</v>
      </c>
      <c r="G308" s="70" t="s">
        <v>2000</v>
      </c>
      <c r="H308" s="70" t="s">
        <v>2001</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2007</v>
      </c>
      <c r="B309" s="70">
        <v>211</v>
      </c>
      <c r="C309" s="70">
        <v>7</v>
      </c>
      <c r="D309" s="70">
        <v>13</v>
      </c>
      <c r="E309" s="70">
        <v>2010</v>
      </c>
      <c r="F309" s="70" t="s">
        <v>177</v>
      </c>
      <c r="G309" s="70" t="s">
        <v>2000</v>
      </c>
      <c r="H309" s="70" t="s">
        <v>2001</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2008</v>
      </c>
      <c r="B310" s="70">
        <v>212</v>
      </c>
      <c r="C310" s="70">
        <v>8</v>
      </c>
      <c r="D310" s="70">
        <v>13</v>
      </c>
      <c r="E310" s="70">
        <v>2011</v>
      </c>
      <c r="F310" s="70" t="s">
        <v>178</v>
      </c>
      <c r="G310" s="70" t="s">
        <v>2000</v>
      </c>
      <c r="H310" s="70" t="s">
        <v>2001</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2009</v>
      </c>
      <c r="B311" s="70">
        <v>213</v>
      </c>
      <c r="C311" s="70">
        <v>9</v>
      </c>
      <c r="D311" s="70">
        <v>13</v>
      </c>
      <c r="E311" s="70">
        <v>2012</v>
      </c>
      <c r="F311" s="70" t="s">
        <v>179</v>
      </c>
      <c r="G311" s="1064" t="s">
        <v>2000</v>
      </c>
      <c r="H311" s="70" t="s">
        <v>2001</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2010</v>
      </c>
      <c r="B312" s="70">
        <v>214</v>
      </c>
      <c r="C312" s="70">
        <v>10</v>
      </c>
      <c r="D312" s="70">
        <v>13</v>
      </c>
      <c r="E312" s="70">
        <v>2013</v>
      </c>
      <c r="F312" s="70" t="s">
        <v>180</v>
      </c>
      <c r="G312" s="1064" t="s">
        <v>2000</v>
      </c>
      <c r="H312" s="70" t="s">
        <v>2001</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2011</v>
      </c>
      <c r="B313" s="70">
        <v>215</v>
      </c>
      <c r="C313" s="70">
        <v>11</v>
      </c>
      <c r="D313" s="70">
        <v>13</v>
      </c>
      <c r="E313" s="70">
        <v>2014</v>
      </c>
      <c r="F313" s="70" t="s">
        <v>181</v>
      </c>
      <c r="G313" s="70" t="s">
        <v>2000</v>
      </c>
      <c r="H313" s="70" t="s">
        <v>2001</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2012</v>
      </c>
      <c r="B314" s="70">
        <v>216</v>
      </c>
      <c r="C314" s="70">
        <v>12</v>
      </c>
      <c r="D314" s="70">
        <v>13</v>
      </c>
      <c r="E314" s="70">
        <v>2015</v>
      </c>
      <c r="F314" s="70" t="s">
        <v>182</v>
      </c>
      <c r="G314" s="70" t="s">
        <v>2000</v>
      </c>
      <c r="H314" s="70" t="s">
        <v>2001</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2013</v>
      </c>
      <c r="B315" s="70">
        <v>217</v>
      </c>
      <c r="C315" s="70">
        <v>13</v>
      </c>
      <c r="D315" s="70">
        <v>13</v>
      </c>
      <c r="E315" s="70">
        <v>2016</v>
      </c>
      <c r="F315" s="70" t="s">
        <v>155</v>
      </c>
      <c r="G315" s="70" t="s">
        <v>2000</v>
      </c>
      <c r="H315" s="70" t="s">
        <v>2001</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2014</v>
      </c>
      <c r="B316" s="70">
        <v>218</v>
      </c>
      <c r="C316" s="70">
        <v>14</v>
      </c>
      <c r="D316" s="70">
        <v>13</v>
      </c>
      <c r="E316" s="70">
        <v>2017</v>
      </c>
      <c r="F316" s="70" t="s">
        <v>156</v>
      </c>
      <c r="G316" s="70" t="s">
        <v>2000</v>
      </c>
      <c r="H316" s="70" t="s">
        <v>2001</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2015</v>
      </c>
      <c r="B317" s="70">
        <v>219</v>
      </c>
      <c r="C317" s="70">
        <v>15</v>
      </c>
      <c r="D317" s="70">
        <v>13</v>
      </c>
      <c r="E317" s="70">
        <v>2018</v>
      </c>
      <c r="F317" s="70" t="s">
        <v>183</v>
      </c>
      <c r="G317" s="70" t="s">
        <v>2000</v>
      </c>
      <c r="H317" s="70" t="s">
        <v>2001</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2016</v>
      </c>
      <c r="B318" s="70">
        <v>220</v>
      </c>
      <c r="C318" s="70">
        <v>16</v>
      </c>
      <c r="D318" s="70">
        <v>13</v>
      </c>
      <c r="E318" s="70">
        <v>2019</v>
      </c>
      <c r="F318" s="70" t="s">
        <v>158</v>
      </c>
      <c r="G318" s="70" t="s">
        <v>2000</v>
      </c>
      <c r="H318" s="70" t="s">
        <v>2001</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2017</v>
      </c>
      <c r="B319" s="70">
        <v>221</v>
      </c>
      <c r="C319" s="70">
        <v>17</v>
      </c>
      <c r="D319" s="70">
        <v>13</v>
      </c>
      <c r="E319" s="70">
        <v>2020</v>
      </c>
      <c r="F319" s="70" t="s">
        <v>159</v>
      </c>
      <c r="G319" s="70" t="s">
        <v>2000</v>
      </c>
      <c r="H319" s="70" t="s">
        <v>2001</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2018</v>
      </c>
      <c r="B320" s="70">
        <v>221</v>
      </c>
      <c r="C320" s="70">
        <v>18</v>
      </c>
      <c r="D320" s="70">
        <v>13</v>
      </c>
      <c r="E320" s="70">
        <v>2021</v>
      </c>
      <c r="F320" s="70" t="s">
        <v>160</v>
      </c>
      <c r="G320" s="70" t="s">
        <v>2000</v>
      </c>
      <c r="H320" s="70" t="s">
        <v>2001</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2019</v>
      </c>
      <c r="B321" s="70">
        <v>221</v>
      </c>
      <c r="C321" s="70">
        <v>19</v>
      </c>
      <c r="D321" s="70">
        <v>13</v>
      </c>
      <c r="E321" s="70">
        <v>2022</v>
      </c>
      <c r="F321" s="70" t="s">
        <v>161</v>
      </c>
      <c r="G321" s="70" t="s">
        <v>2000</v>
      </c>
      <c r="H321" s="70" t="s">
        <v>2001</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221</v>
      </c>
      <c r="C322" s="70">
        <v>20</v>
      </c>
      <c r="D322" s="70">
        <v>13</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221</v>
      </c>
      <c r="C323" s="70">
        <v>21</v>
      </c>
      <c r="D323" s="70">
        <v>13</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69</v>
      </c>
      <c r="C324" s="70">
        <v>1</v>
      </c>
      <c r="D324" s="70">
        <v>5</v>
      </c>
      <c r="E324" s="70">
        <v>1990</v>
      </c>
      <c r="F324" s="70" t="s">
        <v>787</v>
      </c>
      <c r="G324" s="70" t="s">
        <v>2023</v>
      </c>
      <c r="H324" s="70" t="s">
        <v>1668</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2023</v>
      </c>
      <c r="H325" s="70" t="s">
        <v>1668</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2023</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2023</v>
      </c>
      <c r="H327" s="70" t="s">
        <v>1668</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2023</v>
      </c>
      <c r="H328" s="70" t="s">
        <v>1668</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2023</v>
      </c>
      <c r="H329" s="70" t="s">
        <v>1668</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2023</v>
      </c>
      <c r="H330" s="70" t="s">
        <v>1668</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2023</v>
      </c>
      <c r="H331" s="70" t="s">
        <v>1668</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2023</v>
      </c>
      <c r="H332" s="70" t="s">
        <v>1668</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2023</v>
      </c>
      <c r="H333" s="70" t="s">
        <v>1668</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2023</v>
      </c>
      <c r="H334" s="70" t="s">
        <v>1668</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2023</v>
      </c>
      <c r="H335" s="70" t="s">
        <v>1668</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2023</v>
      </c>
      <c r="H336" s="70" t="s">
        <v>1668</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2023</v>
      </c>
      <c r="H337" s="70" t="s">
        <v>1668</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2023</v>
      </c>
      <c r="H338" s="70" t="s">
        <v>1668</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2038</v>
      </c>
      <c r="B339" s="70">
        <v>84</v>
      </c>
      <c r="C339" s="70">
        <v>16</v>
      </c>
      <c r="D339" s="70">
        <v>5</v>
      </c>
      <c r="E339" s="70">
        <v>2019</v>
      </c>
      <c r="F339" s="70" t="s">
        <v>158</v>
      </c>
      <c r="G339" s="70" t="s">
        <v>2023</v>
      </c>
      <c r="H339" s="70" t="s">
        <v>1668</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2039</v>
      </c>
      <c r="B340" s="70">
        <v>85</v>
      </c>
      <c r="C340" s="70">
        <v>17</v>
      </c>
      <c r="D340" s="70">
        <v>5</v>
      </c>
      <c r="E340" s="70">
        <v>2020</v>
      </c>
      <c r="F340" s="70" t="s">
        <v>159</v>
      </c>
      <c r="G340" s="70" t="s">
        <v>2023</v>
      </c>
      <c r="H340" s="70" t="s">
        <v>1668</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2040</v>
      </c>
      <c r="B341" s="70">
        <v>85</v>
      </c>
      <c r="C341" s="70">
        <v>18</v>
      </c>
      <c r="D341" s="70">
        <v>5</v>
      </c>
      <c r="E341" s="70">
        <v>2021</v>
      </c>
      <c r="F341" s="70" t="s">
        <v>160</v>
      </c>
      <c r="G341" s="70" t="s">
        <v>2023</v>
      </c>
      <c r="H341" s="70" t="s">
        <v>1668</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2041</v>
      </c>
      <c r="B342" s="70">
        <v>85</v>
      </c>
      <c r="C342" s="70">
        <v>19</v>
      </c>
      <c r="D342" s="70">
        <v>5</v>
      </c>
      <c r="E342" s="70">
        <v>2022</v>
      </c>
      <c r="F342" s="70" t="s">
        <v>161</v>
      </c>
      <c r="G342" s="70" t="s">
        <v>2023</v>
      </c>
      <c r="H342" s="70" t="s">
        <v>1668</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2023</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2023</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2052</v>
      </c>
      <c r="B351" s="70">
        <v>262</v>
      </c>
      <c r="C351" s="70">
        <v>7</v>
      </c>
      <c r="D351" s="70">
        <v>16</v>
      </c>
      <c r="E351" s="70">
        <v>2010</v>
      </c>
      <c r="F351" s="70" t="s">
        <v>177</v>
      </c>
      <c r="G351" s="70" t="s">
        <v>2045</v>
      </c>
      <c r="H351" s="70" t="s">
        <v>2046</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2054</v>
      </c>
      <c r="B353" s="70">
        <v>264</v>
      </c>
      <c r="C353" s="70">
        <v>9</v>
      </c>
      <c r="D353" s="70">
        <v>16</v>
      </c>
      <c r="E353" s="70">
        <v>2012</v>
      </c>
      <c r="F353" s="70" t="s">
        <v>179</v>
      </c>
      <c r="G353" s="70" t="s">
        <v>2045</v>
      </c>
      <c r="H353" s="70" t="s">
        <v>2046</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2055</v>
      </c>
      <c r="B354" s="70">
        <v>265</v>
      </c>
      <c r="C354" s="70">
        <v>10</v>
      </c>
      <c r="D354" s="70">
        <v>16</v>
      </c>
      <c r="E354" s="70">
        <v>2013</v>
      </c>
      <c r="F354" s="70" t="s">
        <v>180</v>
      </c>
      <c r="G354" s="70" t="s">
        <v>2045</v>
      </c>
      <c r="H354" s="70" t="s">
        <v>2046</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2056</v>
      </c>
      <c r="B355" s="70">
        <v>266</v>
      </c>
      <c r="C355" s="70">
        <v>11</v>
      </c>
      <c r="D355" s="70">
        <v>16</v>
      </c>
      <c r="E355" s="70">
        <v>2014</v>
      </c>
      <c r="F355" s="70" t="s">
        <v>181</v>
      </c>
      <c r="G355" s="70" t="s">
        <v>2045</v>
      </c>
      <c r="H355" s="70" t="s">
        <v>2046</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2057</v>
      </c>
      <c r="B356" s="70">
        <v>267</v>
      </c>
      <c r="C356" s="70">
        <v>12</v>
      </c>
      <c r="D356" s="70">
        <v>16</v>
      </c>
      <c r="E356" s="70">
        <v>2015</v>
      </c>
      <c r="F356" s="70" t="s">
        <v>182</v>
      </c>
      <c r="G356" s="70" t="s">
        <v>2045</v>
      </c>
      <c r="H356" s="70" t="s">
        <v>2046</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2059</v>
      </c>
      <c r="B358" s="70">
        <v>269</v>
      </c>
      <c r="C358" s="70">
        <v>14</v>
      </c>
      <c r="D358" s="70">
        <v>16</v>
      </c>
      <c r="E358" s="70">
        <v>2017</v>
      </c>
      <c r="F358" s="70" t="s">
        <v>156</v>
      </c>
      <c r="G358" s="70" t="s">
        <v>2045</v>
      </c>
      <c r="H358" s="70" t="s">
        <v>2046</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2060</v>
      </c>
      <c r="B359" s="70">
        <v>270</v>
      </c>
      <c r="C359" s="70">
        <v>15</v>
      </c>
      <c r="D359" s="70">
        <v>16</v>
      </c>
      <c r="E359" s="70">
        <v>2018</v>
      </c>
      <c r="F359" s="70" t="s">
        <v>183</v>
      </c>
      <c r="G359" s="70" t="s">
        <v>2045</v>
      </c>
      <c r="H359" s="70" t="s">
        <v>2046</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2061</v>
      </c>
      <c r="B360" s="70">
        <v>271</v>
      </c>
      <c r="C360" s="70">
        <v>16</v>
      </c>
      <c r="D360" s="70">
        <v>16</v>
      </c>
      <c r="E360" s="70">
        <v>2019</v>
      </c>
      <c r="F360" s="70" t="s">
        <v>158</v>
      </c>
      <c r="G360" s="70" t="s">
        <v>2045</v>
      </c>
      <c r="H360" s="70" t="s">
        <v>2046</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2063</v>
      </c>
      <c r="B362" s="70">
        <v>272</v>
      </c>
      <c r="C362" s="70">
        <v>18</v>
      </c>
      <c r="D362" s="70">
        <v>16</v>
      </c>
      <c r="E362" s="70">
        <v>2021</v>
      </c>
      <c r="F362" s="70" t="s">
        <v>160</v>
      </c>
      <c r="G362" s="70" t="s">
        <v>2045</v>
      </c>
      <c r="H362" s="70" t="s">
        <v>2046</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2064</v>
      </c>
      <c r="B363" s="70">
        <v>272</v>
      </c>
      <c r="C363" s="70">
        <v>19</v>
      </c>
      <c r="D363" s="70">
        <v>16</v>
      </c>
      <c r="E363" s="70">
        <v>2022</v>
      </c>
      <c r="F363" s="70" t="s">
        <v>161</v>
      </c>
      <c r="G363" s="70" t="s">
        <v>2045</v>
      </c>
      <c r="H363" s="70" t="s">
        <v>2046</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154</v>
      </c>
      <c r="C366" s="70">
        <v>1</v>
      </c>
      <c r="D366" s="70">
        <v>10</v>
      </c>
      <c r="E366" s="70">
        <v>1990</v>
      </c>
      <c r="F366" s="70" t="s">
        <v>787</v>
      </c>
      <c r="G366" s="70" t="s">
        <v>2068</v>
      </c>
      <c r="H366" s="70" t="s">
        <v>2069</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155</v>
      </c>
      <c r="C367" s="70">
        <v>2</v>
      </c>
      <c r="D367" s="70">
        <v>10</v>
      </c>
      <c r="E367" s="70">
        <v>2005</v>
      </c>
      <c r="F367" s="70" t="s">
        <v>789</v>
      </c>
      <c r="G367" s="70" t="s">
        <v>2068</v>
      </c>
      <c r="H367" s="70" t="s">
        <v>2069</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156</v>
      </c>
      <c r="C368" s="70">
        <v>3</v>
      </c>
      <c r="D368" s="70">
        <v>10</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157</v>
      </c>
      <c r="C369" s="70">
        <v>4</v>
      </c>
      <c r="D369" s="70">
        <v>10</v>
      </c>
      <c r="E369" s="70">
        <v>2007</v>
      </c>
      <c r="F369" s="70" t="s">
        <v>791</v>
      </c>
      <c r="G369" s="1064" t="s">
        <v>2068</v>
      </c>
      <c r="H369" s="70" t="s">
        <v>2069</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158</v>
      </c>
      <c r="C370" s="70">
        <v>5</v>
      </c>
      <c r="D370" s="70">
        <v>10</v>
      </c>
      <c r="E370" s="70">
        <v>2008</v>
      </c>
      <c r="F370" s="70" t="s">
        <v>792</v>
      </c>
      <c r="G370" s="70" t="s">
        <v>2068</v>
      </c>
      <c r="H370" s="70" t="s">
        <v>2069</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159</v>
      </c>
      <c r="C371" s="70">
        <v>6</v>
      </c>
      <c r="D371" s="70">
        <v>10</v>
      </c>
      <c r="E371" s="70">
        <v>2009</v>
      </c>
      <c r="F371" s="70" t="s">
        <v>176</v>
      </c>
      <c r="G371" s="70" t="s">
        <v>2068</v>
      </c>
      <c r="H371" s="70" t="s">
        <v>2069</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2075</v>
      </c>
      <c r="B372" s="70">
        <v>160</v>
      </c>
      <c r="C372" s="70">
        <v>7</v>
      </c>
      <c r="D372" s="70">
        <v>10</v>
      </c>
      <c r="E372" s="70">
        <v>2010</v>
      </c>
      <c r="F372" s="70" t="s">
        <v>177</v>
      </c>
      <c r="G372" s="70" t="s">
        <v>2068</v>
      </c>
      <c r="H372" s="70" t="s">
        <v>2069</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2076</v>
      </c>
      <c r="B373" s="70">
        <v>161</v>
      </c>
      <c r="C373" s="70">
        <v>8</v>
      </c>
      <c r="D373" s="70">
        <v>10</v>
      </c>
      <c r="E373" s="70">
        <v>2011</v>
      </c>
      <c r="F373" s="70" t="s">
        <v>178</v>
      </c>
      <c r="G373" s="70" t="s">
        <v>2068</v>
      </c>
      <c r="H373" s="70" t="s">
        <v>2069</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2077</v>
      </c>
      <c r="B374" s="70">
        <v>162</v>
      </c>
      <c r="C374" s="70">
        <v>9</v>
      </c>
      <c r="D374" s="70">
        <v>10</v>
      </c>
      <c r="E374" s="70">
        <v>2012</v>
      </c>
      <c r="F374" s="70" t="s">
        <v>179</v>
      </c>
      <c r="G374" s="70" t="s">
        <v>2068</v>
      </c>
      <c r="H374" s="70" t="s">
        <v>2069</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2078</v>
      </c>
      <c r="B375" s="70">
        <v>163</v>
      </c>
      <c r="C375" s="70">
        <v>10</v>
      </c>
      <c r="D375" s="70">
        <v>10</v>
      </c>
      <c r="E375" s="70">
        <v>2013</v>
      </c>
      <c r="F375" s="70" t="s">
        <v>180</v>
      </c>
      <c r="G375" s="70" t="s">
        <v>2068</v>
      </c>
      <c r="H375" s="70" t="s">
        <v>2069</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2079</v>
      </c>
      <c r="B376" s="70">
        <v>164</v>
      </c>
      <c r="C376" s="70">
        <v>11</v>
      </c>
      <c r="D376" s="70">
        <v>10</v>
      </c>
      <c r="E376" s="70">
        <v>2014</v>
      </c>
      <c r="F376" s="70" t="s">
        <v>181</v>
      </c>
      <c r="G376" s="70" t="s">
        <v>2068</v>
      </c>
      <c r="H376" s="70" t="s">
        <v>2069</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2080</v>
      </c>
      <c r="B377" s="70">
        <v>165</v>
      </c>
      <c r="C377" s="70">
        <v>12</v>
      </c>
      <c r="D377" s="70">
        <v>10</v>
      </c>
      <c r="E377" s="70">
        <v>2015</v>
      </c>
      <c r="F377" s="70" t="s">
        <v>182</v>
      </c>
      <c r="G377" s="70" t="s">
        <v>2068</v>
      </c>
      <c r="H377" s="70" t="s">
        <v>2069</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2081</v>
      </c>
      <c r="B378" s="70">
        <v>166</v>
      </c>
      <c r="C378" s="70">
        <v>13</v>
      </c>
      <c r="D378" s="70">
        <v>10</v>
      </c>
      <c r="E378" s="70">
        <v>2016</v>
      </c>
      <c r="F378" s="70" t="s">
        <v>155</v>
      </c>
      <c r="G378" s="70" t="s">
        <v>2068</v>
      </c>
      <c r="H378" s="70" t="s">
        <v>2069</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2082</v>
      </c>
      <c r="B379" s="70">
        <v>167</v>
      </c>
      <c r="C379" s="70">
        <v>14</v>
      </c>
      <c r="D379" s="70">
        <v>10</v>
      </c>
      <c r="E379" s="70">
        <v>2017</v>
      </c>
      <c r="F379" s="70" t="s">
        <v>156</v>
      </c>
      <c r="G379" s="70" t="s">
        <v>2068</v>
      </c>
      <c r="H379" s="70" t="s">
        <v>2069</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2083</v>
      </c>
      <c r="B380" s="70">
        <v>168</v>
      </c>
      <c r="C380" s="70">
        <v>15</v>
      </c>
      <c r="D380" s="70">
        <v>10</v>
      </c>
      <c r="E380" s="70">
        <v>2018</v>
      </c>
      <c r="F380" s="70" t="s">
        <v>183</v>
      </c>
      <c r="G380" s="70" t="s">
        <v>2068</v>
      </c>
      <c r="H380" s="70" t="s">
        <v>2069</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2084</v>
      </c>
      <c r="B381" s="70">
        <v>169</v>
      </c>
      <c r="C381" s="70">
        <v>16</v>
      </c>
      <c r="D381" s="70">
        <v>10</v>
      </c>
      <c r="E381" s="70">
        <v>2019</v>
      </c>
      <c r="F381" s="70" t="s">
        <v>158</v>
      </c>
      <c r="G381" s="70" t="s">
        <v>2068</v>
      </c>
      <c r="H381" s="70" t="s">
        <v>2069</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2085</v>
      </c>
      <c r="B382" s="70">
        <v>170</v>
      </c>
      <c r="C382" s="70">
        <v>17</v>
      </c>
      <c r="D382" s="70">
        <v>10</v>
      </c>
      <c r="E382" s="70">
        <v>2020</v>
      </c>
      <c r="F382" s="70" t="s">
        <v>159</v>
      </c>
      <c r="G382" s="70" t="s">
        <v>2068</v>
      </c>
      <c r="H382" s="70" t="s">
        <v>2069</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2086</v>
      </c>
      <c r="B383" s="70">
        <v>170</v>
      </c>
      <c r="C383" s="70">
        <v>18</v>
      </c>
      <c r="D383" s="70">
        <v>10</v>
      </c>
      <c r="E383" s="70">
        <v>2021</v>
      </c>
      <c r="F383" s="70" t="s">
        <v>160</v>
      </c>
      <c r="G383" s="70" t="s">
        <v>2068</v>
      </c>
      <c r="H383" s="70" t="s">
        <v>2069</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2087</v>
      </c>
      <c r="B384" s="70">
        <v>170</v>
      </c>
      <c r="C384" s="70">
        <v>19</v>
      </c>
      <c r="D384" s="70">
        <v>10</v>
      </c>
      <c r="E384" s="70">
        <v>2022</v>
      </c>
      <c r="F384" s="70" t="s">
        <v>161</v>
      </c>
      <c r="G384" s="70" t="s">
        <v>2068</v>
      </c>
      <c r="H384" s="70" t="s">
        <v>2069</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170</v>
      </c>
      <c r="C385" s="70">
        <v>20</v>
      </c>
      <c r="D385" s="70">
        <v>10</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170</v>
      </c>
      <c r="C386" s="70">
        <v>21</v>
      </c>
      <c r="D386" s="70">
        <v>10</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120</v>
      </c>
      <c r="C387" s="70">
        <v>1</v>
      </c>
      <c r="D387" s="70">
        <v>8</v>
      </c>
      <c r="E387" s="70">
        <v>1990</v>
      </c>
      <c r="F387" s="70" t="s">
        <v>787</v>
      </c>
      <c r="G387" s="1064" t="s">
        <v>2091</v>
      </c>
      <c r="H387" s="70" t="s">
        <v>2092</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121</v>
      </c>
      <c r="C388" s="70">
        <v>2</v>
      </c>
      <c r="D388" s="70">
        <v>8</v>
      </c>
      <c r="E388" s="70">
        <v>2005</v>
      </c>
      <c r="F388" s="70" t="s">
        <v>789</v>
      </c>
      <c r="G388" s="70" t="s">
        <v>2091</v>
      </c>
      <c r="H388" s="70" t="s">
        <v>2092</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122</v>
      </c>
      <c r="C389" s="70">
        <v>3</v>
      </c>
      <c r="D389" s="70">
        <v>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123</v>
      </c>
      <c r="C390" s="70">
        <v>4</v>
      </c>
      <c r="D390" s="70">
        <v>8</v>
      </c>
      <c r="E390" s="70">
        <v>2007</v>
      </c>
      <c r="F390" s="70" t="s">
        <v>791</v>
      </c>
      <c r="G390" s="70" t="s">
        <v>2091</v>
      </c>
      <c r="H390" s="70" t="s">
        <v>2092</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124</v>
      </c>
      <c r="C391" s="70">
        <v>5</v>
      </c>
      <c r="D391" s="70">
        <v>8</v>
      </c>
      <c r="E391" s="70">
        <v>2008</v>
      </c>
      <c r="F391" s="70" t="s">
        <v>792</v>
      </c>
      <c r="G391" s="70" t="s">
        <v>2091</v>
      </c>
      <c r="H391" s="70" t="s">
        <v>2092</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125</v>
      </c>
      <c r="C392" s="70">
        <v>6</v>
      </c>
      <c r="D392" s="70">
        <v>8</v>
      </c>
      <c r="E392" s="70">
        <v>2009</v>
      </c>
      <c r="F392" s="70" t="s">
        <v>176</v>
      </c>
      <c r="G392" s="70" t="s">
        <v>2091</v>
      </c>
      <c r="H392" s="70" t="s">
        <v>2092</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2098</v>
      </c>
      <c r="B393" s="70">
        <v>126</v>
      </c>
      <c r="C393" s="70">
        <v>7</v>
      </c>
      <c r="D393" s="70">
        <v>8</v>
      </c>
      <c r="E393" s="70">
        <v>2010</v>
      </c>
      <c r="F393" s="70" t="s">
        <v>177</v>
      </c>
      <c r="G393" s="70" t="s">
        <v>2091</v>
      </c>
      <c r="H393" s="70" t="s">
        <v>2092</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2099</v>
      </c>
      <c r="B394" s="70">
        <v>127</v>
      </c>
      <c r="C394" s="70">
        <v>8</v>
      </c>
      <c r="D394" s="70">
        <v>8</v>
      </c>
      <c r="E394" s="70">
        <v>2011</v>
      </c>
      <c r="F394" s="70" t="s">
        <v>178</v>
      </c>
      <c r="G394" s="70" t="s">
        <v>2091</v>
      </c>
      <c r="H394" s="70" t="s">
        <v>2092</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128</v>
      </c>
      <c r="C395" s="70">
        <v>9</v>
      </c>
      <c r="D395" s="70">
        <v>8</v>
      </c>
      <c r="E395" s="70">
        <v>2012</v>
      </c>
      <c r="F395" s="70" t="s">
        <v>179</v>
      </c>
      <c r="G395" s="70" t="s">
        <v>2091</v>
      </c>
      <c r="H395" s="70" t="s">
        <v>2092</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129</v>
      </c>
      <c r="C396" s="70">
        <v>10</v>
      </c>
      <c r="D396" s="70">
        <v>8</v>
      </c>
      <c r="E396" s="70">
        <v>2013</v>
      </c>
      <c r="F396" s="70" t="s">
        <v>180</v>
      </c>
      <c r="G396" s="70" t="s">
        <v>2091</v>
      </c>
      <c r="H396" s="70" t="s">
        <v>2092</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130</v>
      </c>
      <c r="C397" s="70">
        <v>11</v>
      </c>
      <c r="D397" s="70">
        <v>8</v>
      </c>
      <c r="E397" s="70">
        <v>2014</v>
      </c>
      <c r="F397" s="70" t="s">
        <v>181</v>
      </c>
      <c r="G397" s="70" t="s">
        <v>2091</v>
      </c>
      <c r="H397" s="70" t="s">
        <v>2092</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131</v>
      </c>
      <c r="C398" s="70">
        <v>12</v>
      </c>
      <c r="D398" s="70">
        <v>8</v>
      </c>
      <c r="E398" s="70">
        <v>2015</v>
      </c>
      <c r="F398" s="70" t="s">
        <v>182</v>
      </c>
      <c r="G398" s="70" t="s">
        <v>2091</v>
      </c>
      <c r="H398" s="70" t="s">
        <v>2092</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132</v>
      </c>
      <c r="C399" s="70">
        <v>13</v>
      </c>
      <c r="D399" s="70">
        <v>8</v>
      </c>
      <c r="E399" s="70">
        <v>2016</v>
      </c>
      <c r="F399" s="70" t="s">
        <v>155</v>
      </c>
      <c r="G399" s="70" t="s">
        <v>2091</v>
      </c>
      <c r="H399" s="70" t="s">
        <v>2092</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133</v>
      </c>
      <c r="C400" s="70">
        <v>14</v>
      </c>
      <c r="D400" s="70">
        <v>8</v>
      </c>
      <c r="E400" s="70">
        <v>2017</v>
      </c>
      <c r="F400" s="70" t="s">
        <v>156</v>
      </c>
      <c r="G400" s="70" t="s">
        <v>2091</v>
      </c>
      <c r="H400" s="70" t="s">
        <v>2092</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2106</v>
      </c>
      <c r="B401" s="70">
        <v>134</v>
      </c>
      <c r="C401" s="70">
        <v>15</v>
      </c>
      <c r="D401" s="70">
        <v>8</v>
      </c>
      <c r="E401" s="70">
        <v>2018</v>
      </c>
      <c r="F401" s="70" t="s">
        <v>183</v>
      </c>
      <c r="G401" s="70" t="s">
        <v>2091</v>
      </c>
      <c r="H401" s="70" t="s">
        <v>2092</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2107</v>
      </c>
      <c r="B402" s="70">
        <v>135</v>
      </c>
      <c r="C402" s="70">
        <v>16</v>
      </c>
      <c r="D402" s="70">
        <v>8</v>
      </c>
      <c r="E402" s="70">
        <v>2019</v>
      </c>
      <c r="F402" s="70" t="s">
        <v>158</v>
      </c>
      <c r="G402" s="70" t="s">
        <v>2091</v>
      </c>
      <c r="H402" s="70" t="s">
        <v>2092</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2108</v>
      </c>
      <c r="B403" s="70">
        <v>136</v>
      </c>
      <c r="C403" s="70">
        <v>17</v>
      </c>
      <c r="D403" s="70">
        <v>8</v>
      </c>
      <c r="E403" s="70">
        <v>2020</v>
      </c>
      <c r="F403" s="70" t="s">
        <v>159</v>
      </c>
      <c r="G403" s="70" t="s">
        <v>2091</v>
      </c>
      <c r="H403" s="70" t="s">
        <v>2092</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2109</v>
      </c>
      <c r="B404" s="70">
        <v>136</v>
      </c>
      <c r="C404" s="70">
        <v>18</v>
      </c>
      <c r="D404" s="70">
        <v>8</v>
      </c>
      <c r="E404" s="70">
        <v>2021</v>
      </c>
      <c r="F404" s="70" t="s">
        <v>160</v>
      </c>
      <c r="G404" s="70" t="s">
        <v>2091</v>
      </c>
      <c r="H404" s="70" t="s">
        <v>2092</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2110</v>
      </c>
      <c r="B405" s="70">
        <v>136</v>
      </c>
      <c r="C405" s="70">
        <v>19</v>
      </c>
      <c r="D405" s="70">
        <v>8</v>
      </c>
      <c r="E405" s="70">
        <v>2022</v>
      </c>
      <c r="F405" s="70" t="s">
        <v>161</v>
      </c>
      <c r="G405" s="70" t="s">
        <v>2091</v>
      </c>
      <c r="H405" s="70" t="s">
        <v>2092</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136</v>
      </c>
      <c r="C406" s="70">
        <v>20</v>
      </c>
      <c r="D406" s="70">
        <v>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136</v>
      </c>
      <c r="C407" s="70">
        <v>21</v>
      </c>
      <c r="D407" s="70">
        <v>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239</v>
      </c>
      <c r="C429" s="70">
        <v>1</v>
      </c>
      <c r="D429" s="70">
        <v>15</v>
      </c>
      <c r="E429" s="70">
        <v>1990</v>
      </c>
      <c r="F429" s="70" t="s">
        <v>787</v>
      </c>
      <c r="G429" s="70" t="s">
        <v>2137</v>
      </c>
      <c r="H429" s="70" t="s">
        <v>2138</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240</v>
      </c>
      <c r="C430" s="70">
        <v>2</v>
      </c>
      <c r="D430" s="70">
        <v>15</v>
      </c>
      <c r="E430" s="70">
        <v>2005</v>
      </c>
      <c r="F430" s="70" t="s">
        <v>789</v>
      </c>
      <c r="G430" s="70" t="s">
        <v>2137</v>
      </c>
      <c r="H430" s="70" t="s">
        <v>2138</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241</v>
      </c>
      <c r="C431" s="70">
        <v>3</v>
      </c>
      <c r="D431" s="70">
        <v>15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242</v>
      </c>
      <c r="C432" s="70">
        <v>4</v>
      </c>
      <c r="D432" s="70">
        <v>15</v>
      </c>
      <c r="E432" s="70">
        <v>2007</v>
      </c>
      <c r="F432" s="70" t="s">
        <v>791</v>
      </c>
      <c r="G432" s="70" t="s">
        <v>2137</v>
      </c>
      <c r="H432" s="70" t="s">
        <v>2138</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243</v>
      </c>
      <c r="C433" s="70">
        <v>5</v>
      </c>
      <c r="D433" s="70">
        <v>15</v>
      </c>
      <c r="E433" s="70">
        <v>2008</v>
      </c>
      <c r="F433" s="70" t="s">
        <v>792</v>
      </c>
      <c r="G433" s="70" t="s">
        <v>2137</v>
      </c>
      <c r="H433" s="70" t="s">
        <v>2138</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244</v>
      </c>
      <c r="C434" s="70">
        <v>6</v>
      </c>
      <c r="D434" s="70">
        <v>15</v>
      </c>
      <c r="E434" s="70">
        <v>2009</v>
      </c>
      <c r="F434" s="70" t="s">
        <v>176</v>
      </c>
      <c r="G434" s="70" t="s">
        <v>2137</v>
      </c>
      <c r="H434" s="70" t="s">
        <v>2138</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2144</v>
      </c>
      <c r="B435" s="70">
        <v>245</v>
      </c>
      <c r="C435" s="70">
        <v>7</v>
      </c>
      <c r="D435" s="70">
        <v>15</v>
      </c>
      <c r="E435" s="70">
        <v>2010</v>
      </c>
      <c r="F435" s="70" t="s">
        <v>177</v>
      </c>
      <c r="G435" s="70" t="s">
        <v>2137</v>
      </c>
      <c r="H435" s="70" t="s">
        <v>2138</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2145</v>
      </c>
      <c r="B436" s="70">
        <v>246</v>
      </c>
      <c r="C436" s="70">
        <v>8</v>
      </c>
      <c r="D436" s="70">
        <v>15</v>
      </c>
      <c r="E436" s="70">
        <v>2011</v>
      </c>
      <c r="F436" s="70" t="s">
        <v>178</v>
      </c>
      <c r="G436" s="70" t="s">
        <v>2137</v>
      </c>
      <c r="H436" s="70" t="s">
        <v>2138</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2146</v>
      </c>
      <c r="B437" s="70">
        <v>247</v>
      </c>
      <c r="C437" s="70">
        <v>9</v>
      </c>
      <c r="D437" s="70">
        <v>15</v>
      </c>
      <c r="E437" s="70">
        <v>2012</v>
      </c>
      <c r="F437" s="70" t="s">
        <v>179</v>
      </c>
      <c r="G437" s="70" t="s">
        <v>2137</v>
      </c>
      <c r="H437" s="70" t="s">
        <v>2138</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2147</v>
      </c>
      <c r="B438" s="70">
        <v>248</v>
      </c>
      <c r="C438" s="70">
        <v>10</v>
      </c>
      <c r="D438" s="70">
        <v>15</v>
      </c>
      <c r="E438" s="70">
        <v>2013</v>
      </c>
      <c r="F438" s="70" t="s">
        <v>180</v>
      </c>
      <c r="G438" s="70" t="s">
        <v>2137</v>
      </c>
      <c r="H438" s="70" t="s">
        <v>2138</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2148</v>
      </c>
      <c r="B439" s="70">
        <v>249</v>
      </c>
      <c r="C439" s="70">
        <v>11</v>
      </c>
      <c r="D439" s="70">
        <v>15</v>
      </c>
      <c r="E439" s="70">
        <v>2014</v>
      </c>
      <c r="F439" s="70" t="s">
        <v>181</v>
      </c>
      <c r="G439" s="70" t="s">
        <v>2137</v>
      </c>
      <c r="H439" s="70" t="s">
        <v>2138</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2149</v>
      </c>
      <c r="B440" s="70">
        <v>250</v>
      </c>
      <c r="C440" s="70">
        <v>12</v>
      </c>
      <c r="D440" s="70">
        <v>15</v>
      </c>
      <c r="E440" s="70">
        <v>2015</v>
      </c>
      <c r="F440" s="70" t="s">
        <v>182</v>
      </c>
      <c r="G440" s="70" t="s">
        <v>2137</v>
      </c>
      <c r="H440" s="70" t="s">
        <v>2138</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2150</v>
      </c>
      <c r="B441" s="70">
        <v>251</v>
      </c>
      <c r="C441" s="70">
        <v>13</v>
      </c>
      <c r="D441" s="70">
        <v>15</v>
      </c>
      <c r="E441" s="70">
        <v>2016</v>
      </c>
      <c r="F441" s="70" t="s">
        <v>155</v>
      </c>
      <c r="G441" s="70" t="s">
        <v>2137</v>
      </c>
      <c r="H441" s="70" t="s">
        <v>2138</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2151</v>
      </c>
      <c r="B442" s="70">
        <v>252</v>
      </c>
      <c r="C442" s="70">
        <v>14</v>
      </c>
      <c r="D442" s="70">
        <v>15</v>
      </c>
      <c r="E442" s="70">
        <v>2017</v>
      </c>
      <c r="F442" s="70" t="s">
        <v>156</v>
      </c>
      <c r="G442" s="70" t="s">
        <v>2137</v>
      </c>
      <c r="H442" s="70" t="s">
        <v>2138</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2152</v>
      </c>
      <c r="B443" s="70">
        <v>253</v>
      </c>
      <c r="C443" s="70">
        <v>15</v>
      </c>
      <c r="D443" s="70">
        <v>15</v>
      </c>
      <c r="E443" s="70">
        <v>2018</v>
      </c>
      <c r="F443" s="70" t="s">
        <v>183</v>
      </c>
      <c r="G443" s="70" t="s">
        <v>2137</v>
      </c>
      <c r="H443" s="70" t="s">
        <v>2138</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2153</v>
      </c>
      <c r="B444" s="70">
        <v>254</v>
      </c>
      <c r="C444" s="70">
        <v>16</v>
      </c>
      <c r="D444" s="70">
        <v>15</v>
      </c>
      <c r="E444" s="70">
        <v>2019</v>
      </c>
      <c r="F444" s="70" t="s">
        <v>158</v>
      </c>
      <c r="G444" s="1064" t="s">
        <v>2137</v>
      </c>
      <c r="H444" s="70" t="s">
        <v>2138</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2154</v>
      </c>
      <c r="B445" s="70">
        <v>255</v>
      </c>
      <c r="C445" s="70">
        <v>17</v>
      </c>
      <c r="D445" s="70">
        <v>15</v>
      </c>
      <c r="E445" s="70">
        <v>2020</v>
      </c>
      <c r="F445" s="70" t="s">
        <v>159</v>
      </c>
      <c r="G445" s="1064" t="s">
        <v>2137</v>
      </c>
      <c r="H445" s="70" t="s">
        <v>2138</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2155</v>
      </c>
      <c r="B446" s="70">
        <v>255</v>
      </c>
      <c r="C446" s="70">
        <v>18</v>
      </c>
      <c r="D446" s="70">
        <v>15</v>
      </c>
      <c r="E446" s="70">
        <v>2021</v>
      </c>
      <c r="F446" s="70" t="s">
        <v>160</v>
      </c>
      <c r="G446" s="70" t="s">
        <v>2137</v>
      </c>
      <c r="H446" s="70" t="s">
        <v>2138</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2156</v>
      </c>
      <c r="B447" s="70">
        <v>255</v>
      </c>
      <c r="C447" s="70">
        <v>19</v>
      </c>
      <c r="D447" s="70">
        <v>15</v>
      </c>
      <c r="E447" s="70">
        <v>2022</v>
      </c>
      <c r="F447" s="70" t="s">
        <v>161</v>
      </c>
      <c r="G447" s="70" t="s">
        <v>2137</v>
      </c>
      <c r="H447" s="70" t="s">
        <v>2138</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255</v>
      </c>
      <c r="C448" s="70">
        <v>20</v>
      </c>
      <c r="D448" s="70">
        <v>15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255</v>
      </c>
      <c r="C449" s="70">
        <v>21</v>
      </c>
      <c r="D449" s="70">
        <v>15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103</v>
      </c>
      <c r="C450" s="70">
        <v>1</v>
      </c>
      <c r="D450" s="70">
        <v>7</v>
      </c>
      <c r="E450" s="70">
        <v>1990</v>
      </c>
      <c r="F450" s="70" t="s">
        <v>787</v>
      </c>
      <c r="G450" s="70" t="s">
        <v>2160</v>
      </c>
      <c r="H450" s="70" t="s">
        <v>2161</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104</v>
      </c>
      <c r="C451" s="70">
        <v>2</v>
      </c>
      <c r="D451" s="70">
        <v>7</v>
      </c>
      <c r="E451" s="70">
        <v>2005</v>
      </c>
      <c r="F451" s="70" t="s">
        <v>789</v>
      </c>
      <c r="G451" s="70" t="s">
        <v>2160</v>
      </c>
      <c r="H451" s="70" t="s">
        <v>2161</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105</v>
      </c>
      <c r="C452" s="70">
        <v>3</v>
      </c>
      <c r="D452" s="70">
        <v>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106</v>
      </c>
      <c r="C453" s="70">
        <v>4</v>
      </c>
      <c r="D453" s="70">
        <v>7</v>
      </c>
      <c r="E453" s="70">
        <v>2007</v>
      </c>
      <c r="F453" s="70" t="s">
        <v>791</v>
      </c>
      <c r="G453" s="70" t="s">
        <v>2160</v>
      </c>
      <c r="H453" s="70" t="s">
        <v>2161</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107</v>
      </c>
      <c r="C454" s="70">
        <v>5</v>
      </c>
      <c r="D454" s="70">
        <v>7</v>
      </c>
      <c r="E454" s="70">
        <v>2008</v>
      </c>
      <c r="F454" s="70" t="s">
        <v>792</v>
      </c>
      <c r="G454" s="70" t="s">
        <v>2160</v>
      </c>
      <c r="H454" s="70" t="s">
        <v>2161</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108</v>
      </c>
      <c r="C455" s="70">
        <v>6</v>
      </c>
      <c r="D455" s="70">
        <v>7</v>
      </c>
      <c r="E455" s="70">
        <v>2009</v>
      </c>
      <c r="F455" s="70" t="s">
        <v>176</v>
      </c>
      <c r="G455" s="70" t="s">
        <v>2160</v>
      </c>
      <c r="H455" s="70" t="s">
        <v>2161</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2167</v>
      </c>
      <c r="B456" s="70">
        <v>109</v>
      </c>
      <c r="C456" s="70">
        <v>7</v>
      </c>
      <c r="D456" s="70">
        <v>7</v>
      </c>
      <c r="E456" s="70">
        <v>2010</v>
      </c>
      <c r="F456" s="70" t="s">
        <v>177</v>
      </c>
      <c r="G456" s="70" t="s">
        <v>2160</v>
      </c>
      <c r="H456" s="70" t="s">
        <v>2161</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2168</v>
      </c>
      <c r="B457" s="70">
        <v>110</v>
      </c>
      <c r="C457" s="70">
        <v>8</v>
      </c>
      <c r="D457" s="70">
        <v>7</v>
      </c>
      <c r="E457" s="70">
        <v>2011</v>
      </c>
      <c r="F457" s="70" t="s">
        <v>178</v>
      </c>
      <c r="G457" s="70" t="s">
        <v>2160</v>
      </c>
      <c r="H457" s="70" t="s">
        <v>2161</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2169</v>
      </c>
      <c r="B458" s="70">
        <v>111</v>
      </c>
      <c r="C458" s="70">
        <v>9</v>
      </c>
      <c r="D458" s="70">
        <v>7</v>
      </c>
      <c r="E458" s="70">
        <v>2012</v>
      </c>
      <c r="F458" s="70" t="s">
        <v>179</v>
      </c>
      <c r="G458" s="70" t="s">
        <v>2160</v>
      </c>
      <c r="H458" s="70" t="s">
        <v>2161</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2170</v>
      </c>
      <c r="B459" s="70">
        <v>112</v>
      </c>
      <c r="C459" s="70">
        <v>10</v>
      </c>
      <c r="D459" s="70">
        <v>7</v>
      </c>
      <c r="E459" s="70">
        <v>2013</v>
      </c>
      <c r="F459" s="70" t="s">
        <v>180</v>
      </c>
      <c r="G459" s="70" t="s">
        <v>2160</v>
      </c>
      <c r="H459" s="70" t="s">
        <v>2161</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2171</v>
      </c>
      <c r="B460" s="70">
        <v>113</v>
      </c>
      <c r="C460" s="70">
        <v>11</v>
      </c>
      <c r="D460" s="70">
        <v>7</v>
      </c>
      <c r="E460" s="70">
        <v>2014</v>
      </c>
      <c r="F460" s="70" t="s">
        <v>181</v>
      </c>
      <c r="G460" s="70" t="s">
        <v>2160</v>
      </c>
      <c r="H460" s="70" t="s">
        <v>2161</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2172</v>
      </c>
      <c r="B461" s="70">
        <v>114</v>
      </c>
      <c r="C461" s="70">
        <v>12</v>
      </c>
      <c r="D461" s="70">
        <v>7</v>
      </c>
      <c r="E461" s="70">
        <v>2015</v>
      </c>
      <c r="F461" s="70" t="s">
        <v>182</v>
      </c>
      <c r="G461" s="70" t="s">
        <v>2160</v>
      </c>
      <c r="H461" s="70" t="s">
        <v>2161</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2173</v>
      </c>
      <c r="B462" s="70">
        <v>115</v>
      </c>
      <c r="C462" s="70">
        <v>13</v>
      </c>
      <c r="D462" s="70">
        <v>7</v>
      </c>
      <c r="E462" s="70">
        <v>2016</v>
      </c>
      <c r="F462" s="70" t="s">
        <v>155</v>
      </c>
      <c r="G462" s="1064" t="s">
        <v>2160</v>
      </c>
      <c r="H462" s="70" t="s">
        <v>2161</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2174</v>
      </c>
      <c r="B463" s="70">
        <v>116</v>
      </c>
      <c r="C463" s="70">
        <v>14</v>
      </c>
      <c r="D463" s="70">
        <v>7</v>
      </c>
      <c r="E463" s="70">
        <v>2017</v>
      </c>
      <c r="F463" s="70" t="s">
        <v>156</v>
      </c>
      <c r="G463" s="1064" t="s">
        <v>2160</v>
      </c>
      <c r="H463" s="70" t="s">
        <v>2161</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2175</v>
      </c>
      <c r="B464" s="70">
        <v>117</v>
      </c>
      <c r="C464" s="70">
        <v>15</v>
      </c>
      <c r="D464" s="70">
        <v>7</v>
      </c>
      <c r="E464" s="70">
        <v>2018</v>
      </c>
      <c r="F464" s="70" t="s">
        <v>183</v>
      </c>
      <c r="G464" s="70" t="s">
        <v>2160</v>
      </c>
      <c r="H464" s="70" t="s">
        <v>2161</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2176</v>
      </c>
      <c r="B465" s="70">
        <v>118</v>
      </c>
      <c r="C465" s="70">
        <v>16</v>
      </c>
      <c r="D465" s="70">
        <v>7</v>
      </c>
      <c r="E465" s="70">
        <v>2019</v>
      </c>
      <c r="F465" s="70" t="s">
        <v>158</v>
      </c>
      <c r="G465" s="70" t="s">
        <v>2160</v>
      </c>
      <c r="H465" s="70" t="s">
        <v>2161</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2177</v>
      </c>
      <c r="B466" s="70">
        <v>119</v>
      </c>
      <c r="C466" s="70">
        <v>17</v>
      </c>
      <c r="D466" s="70">
        <v>7</v>
      </c>
      <c r="E466" s="70">
        <v>2020</v>
      </c>
      <c r="F466" s="70" t="s">
        <v>159</v>
      </c>
      <c r="G466" s="70" t="s">
        <v>2160</v>
      </c>
      <c r="H466" s="70" t="s">
        <v>2161</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2178</v>
      </c>
      <c r="B467" s="70">
        <v>119</v>
      </c>
      <c r="C467" s="70">
        <v>18</v>
      </c>
      <c r="D467" s="70">
        <v>7</v>
      </c>
      <c r="E467" s="70">
        <v>2021</v>
      </c>
      <c r="F467" s="70" t="s">
        <v>160</v>
      </c>
      <c r="G467" s="70" t="s">
        <v>2160</v>
      </c>
      <c r="H467" s="70" t="s">
        <v>2161</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2179</v>
      </c>
      <c r="B468" s="70">
        <v>119</v>
      </c>
      <c r="C468" s="70">
        <v>19</v>
      </c>
      <c r="D468" s="70">
        <v>7</v>
      </c>
      <c r="E468" s="70">
        <v>2022</v>
      </c>
      <c r="F468" s="70" t="s">
        <v>161</v>
      </c>
      <c r="G468" s="70" t="s">
        <v>2160</v>
      </c>
      <c r="H468" s="70" t="s">
        <v>2161</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119</v>
      </c>
      <c r="C469" s="70">
        <v>20</v>
      </c>
      <c r="D469" s="70">
        <v>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119</v>
      </c>
      <c r="C470" s="70">
        <v>21</v>
      </c>
      <c r="D470" s="70">
        <v>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52</v>
      </c>
      <c r="C471" s="70">
        <v>1</v>
      </c>
      <c r="D471" s="70">
        <v>4</v>
      </c>
      <c r="E471" s="70">
        <v>1990</v>
      </c>
      <c r="F471" s="70" t="s">
        <v>787</v>
      </c>
      <c r="G471" s="70" t="s">
        <v>2183</v>
      </c>
      <c r="H471" s="70" t="s">
        <v>2184</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53</v>
      </c>
      <c r="C472" s="70">
        <v>2</v>
      </c>
      <c r="D472" s="70">
        <v>4</v>
      </c>
      <c r="E472" s="70">
        <v>2005</v>
      </c>
      <c r="F472" s="70" t="s">
        <v>789</v>
      </c>
      <c r="G472" s="70" t="s">
        <v>2183</v>
      </c>
      <c r="H472" s="70" t="s">
        <v>2184</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54</v>
      </c>
      <c r="C473" s="70">
        <v>3</v>
      </c>
      <c r="D473" s="70">
        <v>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55</v>
      </c>
      <c r="C474" s="70">
        <v>4</v>
      </c>
      <c r="D474" s="70">
        <v>4</v>
      </c>
      <c r="E474" s="70">
        <v>2007</v>
      </c>
      <c r="F474" s="70" t="s">
        <v>791</v>
      </c>
      <c r="G474" s="70" t="s">
        <v>2183</v>
      </c>
      <c r="H474" s="70" t="s">
        <v>2184</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56</v>
      </c>
      <c r="C475" s="70">
        <v>5</v>
      </c>
      <c r="D475" s="70">
        <v>4</v>
      </c>
      <c r="E475" s="70">
        <v>2008</v>
      </c>
      <c r="F475" s="70" t="s">
        <v>792</v>
      </c>
      <c r="G475" s="70" t="s">
        <v>2183</v>
      </c>
      <c r="H475" s="70" t="s">
        <v>2184</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57</v>
      </c>
      <c r="C476" s="70">
        <v>6</v>
      </c>
      <c r="D476" s="70">
        <v>4</v>
      </c>
      <c r="E476" s="70">
        <v>2009</v>
      </c>
      <c r="F476" s="70" t="s">
        <v>176</v>
      </c>
      <c r="G476" s="70" t="s">
        <v>2183</v>
      </c>
      <c r="H476" s="70" t="s">
        <v>2184</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2190</v>
      </c>
      <c r="B477" s="70">
        <v>58</v>
      </c>
      <c r="C477" s="70">
        <v>7</v>
      </c>
      <c r="D477" s="70">
        <v>4</v>
      </c>
      <c r="E477" s="70">
        <v>2010</v>
      </c>
      <c r="F477" s="70" t="s">
        <v>177</v>
      </c>
      <c r="G477" s="70" t="s">
        <v>2183</v>
      </c>
      <c r="H477" s="70" t="s">
        <v>2184</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2191</v>
      </c>
      <c r="B478" s="70">
        <v>59</v>
      </c>
      <c r="C478" s="70">
        <v>8</v>
      </c>
      <c r="D478" s="70">
        <v>4</v>
      </c>
      <c r="E478" s="70">
        <v>2011</v>
      </c>
      <c r="F478" s="70" t="s">
        <v>178</v>
      </c>
      <c r="G478" s="70" t="s">
        <v>2183</v>
      </c>
      <c r="H478" s="70" t="s">
        <v>2184</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2192</v>
      </c>
      <c r="B479" s="70">
        <v>60</v>
      </c>
      <c r="C479" s="70">
        <v>9</v>
      </c>
      <c r="D479" s="70">
        <v>4</v>
      </c>
      <c r="E479" s="70">
        <v>2012</v>
      </c>
      <c r="F479" s="70" t="s">
        <v>179</v>
      </c>
      <c r="G479" s="70" t="s">
        <v>2183</v>
      </c>
      <c r="H479" s="70" t="s">
        <v>2184</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2193</v>
      </c>
      <c r="B480" s="70">
        <v>61</v>
      </c>
      <c r="C480" s="70">
        <v>10</v>
      </c>
      <c r="D480" s="70">
        <v>4</v>
      </c>
      <c r="E480" s="70">
        <v>2013</v>
      </c>
      <c r="F480" s="70" t="s">
        <v>180</v>
      </c>
      <c r="G480" s="70" t="s">
        <v>2183</v>
      </c>
      <c r="H480" s="70" t="s">
        <v>2184</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2194</v>
      </c>
      <c r="B481" s="70">
        <v>62</v>
      </c>
      <c r="C481" s="70">
        <v>11</v>
      </c>
      <c r="D481" s="70">
        <v>4</v>
      </c>
      <c r="E481" s="70">
        <v>2014</v>
      </c>
      <c r="F481" s="70" t="s">
        <v>181</v>
      </c>
      <c r="G481" s="70" t="s">
        <v>2183</v>
      </c>
      <c r="H481" s="70" t="s">
        <v>2184</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2195</v>
      </c>
      <c r="B482" s="70">
        <v>63</v>
      </c>
      <c r="C482" s="70">
        <v>12</v>
      </c>
      <c r="D482" s="70">
        <v>4</v>
      </c>
      <c r="E482" s="70">
        <v>2015</v>
      </c>
      <c r="F482" s="70" t="s">
        <v>182</v>
      </c>
      <c r="G482" s="1064" t="s">
        <v>2183</v>
      </c>
      <c r="H482" s="70" t="s">
        <v>2184</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2196</v>
      </c>
      <c r="B483" s="70">
        <v>64</v>
      </c>
      <c r="C483" s="70">
        <v>13</v>
      </c>
      <c r="D483" s="70">
        <v>4</v>
      </c>
      <c r="E483" s="70">
        <v>2016</v>
      </c>
      <c r="F483" s="70" t="s">
        <v>155</v>
      </c>
      <c r="G483" s="1064" t="s">
        <v>2183</v>
      </c>
      <c r="H483" s="70" t="s">
        <v>2184</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2197</v>
      </c>
      <c r="B484" s="70">
        <v>65</v>
      </c>
      <c r="C484" s="70">
        <v>14</v>
      </c>
      <c r="D484" s="70">
        <v>4</v>
      </c>
      <c r="E484" s="70">
        <v>2017</v>
      </c>
      <c r="F484" s="70" t="s">
        <v>156</v>
      </c>
      <c r="G484" s="70" t="s">
        <v>2183</v>
      </c>
      <c r="H484" s="70" t="s">
        <v>2184</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2198</v>
      </c>
      <c r="B485" s="70">
        <v>66</v>
      </c>
      <c r="C485" s="70">
        <v>15</v>
      </c>
      <c r="D485" s="70">
        <v>4</v>
      </c>
      <c r="E485" s="70">
        <v>2018</v>
      </c>
      <c r="F485" s="70" t="s">
        <v>183</v>
      </c>
      <c r="G485" s="70" t="s">
        <v>2183</v>
      </c>
      <c r="H485" s="70" t="s">
        <v>2184</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2199</v>
      </c>
      <c r="B486" s="70">
        <v>67</v>
      </c>
      <c r="C486" s="70">
        <v>16</v>
      </c>
      <c r="D486" s="70">
        <v>4</v>
      </c>
      <c r="E486" s="70">
        <v>2019</v>
      </c>
      <c r="F486" s="70" t="s">
        <v>158</v>
      </c>
      <c r="G486" s="70" t="s">
        <v>2183</v>
      </c>
      <c r="H486" s="70" t="s">
        <v>2184</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2200</v>
      </c>
      <c r="B487" s="70">
        <v>68</v>
      </c>
      <c r="C487" s="70">
        <v>17</v>
      </c>
      <c r="D487" s="70">
        <v>4</v>
      </c>
      <c r="E487" s="70">
        <v>2020</v>
      </c>
      <c r="F487" s="70" t="s">
        <v>159</v>
      </c>
      <c r="G487" s="70" t="s">
        <v>2183</v>
      </c>
      <c r="H487" s="70" t="s">
        <v>2184</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2201</v>
      </c>
      <c r="B488" s="70">
        <v>68</v>
      </c>
      <c r="C488" s="70">
        <v>18</v>
      </c>
      <c r="D488" s="70">
        <v>4</v>
      </c>
      <c r="E488" s="70">
        <v>2021</v>
      </c>
      <c r="F488" s="70" t="s">
        <v>160</v>
      </c>
      <c r="G488" s="70" t="s">
        <v>2183</v>
      </c>
      <c r="H488" s="70" t="s">
        <v>2184</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2202</v>
      </c>
      <c r="B489" s="70">
        <v>68</v>
      </c>
      <c r="C489" s="70">
        <v>19</v>
      </c>
      <c r="D489" s="70">
        <v>4</v>
      </c>
      <c r="E489" s="70">
        <v>2022</v>
      </c>
      <c r="F489" s="70" t="s">
        <v>161</v>
      </c>
      <c r="G489" s="70" t="s">
        <v>2183</v>
      </c>
      <c r="H489" s="70" t="s">
        <v>2184</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68</v>
      </c>
      <c r="C490" s="70">
        <v>20</v>
      </c>
      <c r="D490" s="70">
        <v>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68</v>
      </c>
      <c r="C491" s="70">
        <v>21</v>
      </c>
      <c r="D491" s="70">
        <v>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2213</v>
      </c>
      <c r="B498" s="70">
        <v>211</v>
      </c>
      <c r="C498" s="70">
        <v>7</v>
      </c>
      <c r="D498" s="70">
        <v>13</v>
      </c>
      <c r="E498" s="70">
        <v>2010</v>
      </c>
      <c r="F498" s="70" t="s">
        <v>177</v>
      </c>
      <c r="G498" s="70" t="s">
        <v>2206</v>
      </c>
      <c r="H498" s="70" t="s">
        <v>2207</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2214</v>
      </c>
      <c r="B499" s="70">
        <v>212</v>
      </c>
      <c r="C499" s="70">
        <v>8</v>
      </c>
      <c r="D499" s="70">
        <v>13</v>
      </c>
      <c r="E499" s="70">
        <v>2011</v>
      </c>
      <c r="F499" s="70" t="s">
        <v>178</v>
      </c>
      <c r="G499" s="70" t="s">
        <v>2206</v>
      </c>
      <c r="H499" s="70" t="s">
        <v>2207</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2216</v>
      </c>
      <c r="B501" s="70">
        <v>214</v>
      </c>
      <c r="C501" s="70">
        <v>10</v>
      </c>
      <c r="D501" s="70">
        <v>13</v>
      </c>
      <c r="E501" s="70">
        <v>2013</v>
      </c>
      <c r="F501" s="70" t="s">
        <v>180</v>
      </c>
      <c r="G501" s="1064" t="s">
        <v>2206</v>
      </c>
      <c r="H501" s="70" t="s">
        <v>2207</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2217</v>
      </c>
      <c r="B502" s="70">
        <v>215</v>
      </c>
      <c r="C502" s="70">
        <v>11</v>
      </c>
      <c r="D502" s="70">
        <v>13</v>
      </c>
      <c r="E502" s="70">
        <v>2014</v>
      </c>
      <c r="F502" s="70" t="s">
        <v>181</v>
      </c>
      <c r="G502" s="1064" t="s">
        <v>2206</v>
      </c>
      <c r="H502" s="70" t="s">
        <v>2207</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2218</v>
      </c>
      <c r="B503" s="70">
        <v>216</v>
      </c>
      <c r="C503" s="70">
        <v>12</v>
      </c>
      <c r="D503" s="70">
        <v>13</v>
      </c>
      <c r="E503" s="70">
        <v>2015</v>
      </c>
      <c r="F503" s="70" t="s">
        <v>182</v>
      </c>
      <c r="G503" s="70" t="s">
        <v>2206</v>
      </c>
      <c r="H503" s="70" t="s">
        <v>2207</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2219</v>
      </c>
      <c r="B504" s="70">
        <v>217</v>
      </c>
      <c r="C504" s="70">
        <v>13</v>
      </c>
      <c r="D504" s="70">
        <v>13</v>
      </c>
      <c r="E504" s="70">
        <v>2016</v>
      </c>
      <c r="F504" s="70" t="s">
        <v>155</v>
      </c>
      <c r="G504" s="70" t="s">
        <v>2206</v>
      </c>
      <c r="H504" s="70" t="s">
        <v>2207</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2220</v>
      </c>
      <c r="B505" s="70">
        <v>218</v>
      </c>
      <c r="C505" s="70">
        <v>14</v>
      </c>
      <c r="D505" s="70">
        <v>13</v>
      </c>
      <c r="E505" s="70">
        <v>2017</v>
      </c>
      <c r="F505" s="70" t="s">
        <v>156</v>
      </c>
      <c r="G505" s="70" t="s">
        <v>2206</v>
      </c>
      <c r="H505" s="70" t="s">
        <v>2207</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2221</v>
      </c>
      <c r="B506" s="70">
        <v>219</v>
      </c>
      <c r="C506" s="70">
        <v>15</v>
      </c>
      <c r="D506" s="70">
        <v>13</v>
      </c>
      <c r="E506" s="70">
        <v>2018</v>
      </c>
      <c r="F506" s="70" t="s">
        <v>183</v>
      </c>
      <c r="G506" s="70" t="s">
        <v>2206</v>
      </c>
      <c r="H506" s="70" t="s">
        <v>2207</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2222</v>
      </c>
      <c r="B507" s="70">
        <v>220</v>
      </c>
      <c r="C507" s="70">
        <v>16</v>
      </c>
      <c r="D507" s="70">
        <v>13</v>
      </c>
      <c r="E507" s="70">
        <v>2019</v>
      </c>
      <c r="F507" s="70" t="s">
        <v>158</v>
      </c>
      <c r="G507" s="70" t="s">
        <v>2206</v>
      </c>
      <c r="H507" s="70" t="s">
        <v>2207</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2225</v>
      </c>
      <c r="B510" s="70">
        <v>221</v>
      </c>
      <c r="C510" s="70">
        <v>19</v>
      </c>
      <c r="D510" s="70">
        <v>13</v>
      </c>
      <c r="E510" s="70">
        <v>2022</v>
      </c>
      <c r="F510" s="70" t="s">
        <v>161</v>
      </c>
      <c r="G510" s="70" t="s">
        <v>2206</v>
      </c>
      <c r="H510" s="70" t="s">
        <v>2207</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426</v>
      </c>
      <c r="C513" s="70">
        <v>1</v>
      </c>
      <c r="D513" s="70">
        <v>26</v>
      </c>
      <c r="E513" s="70">
        <v>1990</v>
      </c>
      <c r="F513" s="70" t="s">
        <v>787</v>
      </c>
      <c r="G513" s="70" t="s">
        <v>2229</v>
      </c>
      <c r="H513" s="70" t="s">
        <v>2230</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427</v>
      </c>
      <c r="C514" s="70">
        <v>2</v>
      </c>
      <c r="D514" s="70">
        <v>26</v>
      </c>
      <c r="E514" s="70">
        <v>2005</v>
      </c>
      <c r="F514" s="70" t="s">
        <v>789</v>
      </c>
      <c r="G514" s="70" t="s">
        <v>2229</v>
      </c>
      <c r="H514" s="70" t="s">
        <v>2230</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428</v>
      </c>
      <c r="C515" s="70">
        <v>3</v>
      </c>
      <c r="D515" s="70">
        <v>26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429</v>
      </c>
      <c r="C516" s="70">
        <v>4</v>
      </c>
      <c r="D516" s="70">
        <v>26</v>
      </c>
      <c r="E516" s="70">
        <v>2007</v>
      </c>
      <c r="F516" s="70" t="s">
        <v>791</v>
      </c>
      <c r="G516" s="70" t="s">
        <v>2229</v>
      </c>
      <c r="H516" s="70" t="s">
        <v>2230</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430</v>
      </c>
      <c r="C517" s="70">
        <v>5</v>
      </c>
      <c r="D517" s="70">
        <v>26</v>
      </c>
      <c r="E517" s="70">
        <v>2008</v>
      </c>
      <c r="F517" s="70" t="s">
        <v>792</v>
      </c>
      <c r="G517" s="70" t="s">
        <v>2229</v>
      </c>
      <c r="H517" s="70" t="s">
        <v>2230</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431</v>
      </c>
      <c r="C518" s="70">
        <v>6</v>
      </c>
      <c r="D518" s="70">
        <v>26</v>
      </c>
      <c r="E518" s="70">
        <v>2009</v>
      </c>
      <c r="F518" s="70" t="s">
        <v>176</v>
      </c>
      <c r="G518" s="70" t="s">
        <v>2229</v>
      </c>
      <c r="H518" s="70" t="s">
        <v>2230</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2236</v>
      </c>
      <c r="B519" s="70">
        <v>432</v>
      </c>
      <c r="C519" s="70">
        <v>7</v>
      </c>
      <c r="D519" s="70">
        <v>26</v>
      </c>
      <c r="E519" s="70">
        <v>2010</v>
      </c>
      <c r="F519" s="70" t="s">
        <v>177</v>
      </c>
      <c r="G519" s="70" t="s">
        <v>2229</v>
      </c>
      <c r="H519" s="70" t="s">
        <v>2230</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2237</v>
      </c>
      <c r="B520" s="70">
        <v>433</v>
      </c>
      <c r="C520" s="70">
        <v>8</v>
      </c>
      <c r="D520" s="70">
        <v>26</v>
      </c>
      <c r="E520" s="70">
        <v>2011</v>
      </c>
      <c r="F520" s="70" t="s">
        <v>178</v>
      </c>
      <c r="G520" s="1064" t="s">
        <v>2229</v>
      </c>
      <c r="H520" s="70" t="s">
        <v>2230</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2238</v>
      </c>
      <c r="B521" s="70">
        <v>434</v>
      </c>
      <c r="C521" s="70">
        <v>9</v>
      </c>
      <c r="D521" s="70">
        <v>26</v>
      </c>
      <c r="E521" s="70">
        <v>2012</v>
      </c>
      <c r="F521" s="70" t="s">
        <v>179</v>
      </c>
      <c r="G521" s="1064" t="s">
        <v>2229</v>
      </c>
      <c r="H521" s="70" t="s">
        <v>2230</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2239</v>
      </c>
      <c r="B522" s="70">
        <v>435</v>
      </c>
      <c r="C522" s="70">
        <v>10</v>
      </c>
      <c r="D522" s="70">
        <v>26</v>
      </c>
      <c r="E522" s="70">
        <v>2013</v>
      </c>
      <c r="F522" s="70" t="s">
        <v>180</v>
      </c>
      <c r="G522" s="70" t="s">
        <v>2229</v>
      </c>
      <c r="H522" s="70" t="s">
        <v>2230</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2240</v>
      </c>
      <c r="B523" s="70">
        <v>436</v>
      </c>
      <c r="C523" s="70">
        <v>11</v>
      </c>
      <c r="D523" s="70">
        <v>26</v>
      </c>
      <c r="E523" s="70">
        <v>2014</v>
      </c>
      <c r="F523" s="70" t="s">
        <v>181</v>
      </c>
      <c r="G523" s="70" t="s">
        <v>2229</v>
      </c>
      <c r="H523" s="70" t="s">
        <v>2230</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2241</v>
      </c>
      <c r="B524" s="70">
        <v>437</v>
      </c>
      <c r="C524" s="70">
        <v>12</v>
      </c>
      <c r="D524" s="70">
        <v>26</v>
      </c>
      <c r="E524" s="70">
        <v>2015</v>
      </c>
      <c r="F524" s="70" t="s">
        <v>182</v>
      </c>
      <c r="G524" s="70" t="s">
        <v>2229</v>
      </c>
      <c r="H524" s="70" t="s">
        <v>2230</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2242</v>
      </c>
      <c r="B525" s="70">
        <v>438</v>
      </c>
      <c r="C525" s="70">
        <v>13</v>
      </c>
      <c r="D525" s="70">
        <v>26</v>
      </c>
      <c r="E525" s="70">
        <v>2016</v>
      </c>
      <c r="F525" s="70" t="s">
        <v>155</v>
      </c>
      <c r="G525" s="70" t="s">
        <v>2229</v>
      </c>
      <c r="H525" s="70" t="s">
        <v>2230</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2243</v>
      </c>
      <c r="B526" s="70">
        <v>439</v>
      </c>
      <c r="C526" s="70">
        <v>14</v>
      </c>
      <c r="D526" s="70">
        <v>26</v>
      </c>
      <c r="E526" s="70">
        <v>2017</v>
      </c>
      <c r="F526" s="70" t="s">
        <v>156</v>
      </c>
      <c r="G526" s="70" t="s">
        <v>2229</v>
      </c>
      <c r="H526" s="70" t="s">
        <v>2230</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2244</v>
      </c>
      <c r="B527" s="70">
        <v>440</v>
      </c>
      <c r="C527" s="70">
        <v>15</v>
      </c>
      <c r="D527" s="70">
        <v>26</v>
      </c>
      <c r="E527" s="70">
        <v>2018</v>
      </c>
      <c r="F527" s="70" t="s">
        <v>183</v>
      </c>
      <c r="G527" s="70" t="s">
        <v>2229</v>
      </c>
      <c r="H527" s="70" t="s">
        <v>2230</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2245</v>
      </c>
      <c r="B528" s="70">
        <v>441</v>
      </c>
      <c r="C528" s="70">
        <v>16</v>
      </c>
      <c r="D528" s="70">
        <v>26</v>
      </c>
      <c r="E528" s="70">
        <v>2019</v>
      </c>
      <c r="F528" s="70" t="s">
        <v>158</v>
      </c>
      <c r="G528" s="70" t="s">
        <v>2229</v>
      </c>
      <c r="H528" s="70" t="s">
        <v>2230</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2246</v>
      </c>
      <c r="B529" s="70">
        <v>442</v>
      </c>
      <c r="C529" s="70">
        <v>17</v>
      </c>
      <c r="D529" s="70">
        <v>26</v>
      </c>
      <c r="E529" s="70">
        <v>2020</v>
      </c>
      <c r="F529" s="70" t="s">
        <v>159</v>
      </c>
      <c r="G529" s="70" t="s">
        <v>2229</v>
      </c>
      <c r="H529" s="70" t="s">
        <v>2230</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2247</v>
      </c>
      <c r="B530" s="70">
        <v>442</v>
      </c>
      <c r="C530" s="70">
        <v>18</v>
      </c>
      <c r="D530" s="70">
        <v>26</v>
      </c>
      <c r="E530" s="70">
        <v>2021</v>
      </c>
      <c r="F530" s="70" t="s">
        <v>160</v>
      </c>
      <c r="G530" s="70" t="s">
        <v>2229</v>
      </c>
      <c r="H530" s="70" t="s">
        <v>2230</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2248</v>
      </c>
      <c r="B531" s="70">
        <v>442</v>
      </c>
      <c r="C531" s="70">
        <v>19</v>
      </c>
      <c r="D531" s="70">
        <v>26</v>
      </c>
      <c r="E531" s="70">
        <v>2022</v>
      </c>
      <c r="F531" s="70" t="s">
        <v>161</v>
      </c>
      <c r="G531" s="70" t="s">
        <v>2229</v>
      </c>
      <c r="H531" s="70" t="s">
        <v>2230</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442</v>
      </c>
      <c r="C532" s="70">
        <v>20</v>
      </c>
      <c r="D532" s="70">
        <v>26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442</v>
      </c>
      <c r="C533" s="70">
        <v>21</v>
      </c>
      <c r="D533" s="70">
        <v>26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324</v>
      </c>
      <c r="C534" s="70">
        <v>1</v>
      </c>
      <c r="D534" s="70">
        <v>20</v>
      </c>
      <c r="E534" s="70">
        <v>1990</v>
      </c>
      <c r="F534" s="70" t="s">
        <v>787</v>
      </c>
      <c r="G534" s="70" t="s">
        <v>2252</v>
      </c>
      <c r="H534" s="70" t="s">
        <v>2253</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325</v>
      </c>
      <c r="C535" s="70">
        <v>2</v>
      </c>
      <c r="D535" s="70">
        <v>20</v>
      </c>
      <c r="E535" s="70">
        <v>2005</v>
      </c>
      <c r="F535" s="70" t="s">
        <v>789</v>
      </c>
      <c r="G535" s="70" t="s">
        <v>2252</v>
      </c>
      <c r="H535" s="70" t="s">
        <v>2253</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326</v>
      </c>
      <c r="C536" s="70">
        <v>3</v>
      </c>
      <c r="D536" s="70">
        <v>20</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327</v>
      </c>
      <c r="C537" s="70">
        <v>4</v>
      </c>
      <c r="D537" s="70">
        <v>20</v>
      </c>
      <c r="E537" s="70">
        <v>2007</v>
      </c>
      <c r="F537" s="70" t="s">
        <v>791</v>
      </c>
      <c r="G537" s="70" t="s">
        <v>2252</v>
      </c>
      <c r="H537" s="70" t="s">
        <v>2253</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328</v>
      </c>
      <c r="C538" s="70">
        <v>5</v>
      </c>
      <c r="D538" s="70">
        <v>20</v>
      </c>
      <c r="E538" s="70">
        <v>2008</v>
      </c>
      <c r="F538" s="70" t="s">
        <v>792</v>
      </c>
      <c r="G538" s="70" t="s">
        <v>2252</v>
      </c>
      <c r="H538" s="70" t="s">
        <v>2253</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329</v>
      </c>
      <c r="C539" s="70">
        <v>6</v>
      </c>
      <c r="D539" s="70">
        <v>20</v>
      </c>
      <c r="E539" s="70">
        <v>2009</v>
      </c>
      <c r="F539" s="70" t="s">
        <v>176</v>
      </c>
      <c r="G539" s="1064" t="s">
        <v>2252</v>
      </c>
      <c r="H539" s="70" t="s">
        <v>2253</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2259</v>
      </c>
      <c r="B540" s="70">
        <v>330</v>
      </c>
      <c r="C540" s="70">
        <v>7</v>
      </c>
      <c r="D540" s="70">
        <v>20</v>
      </c>
      <c r="E540" s="70">
        <v>2010</v>
      </c>
      <c r="F540" s="70" t="s">
        <v>177</v>
      </c>
      <c r="G540" s="1064" t="s">
        <v>2252</v>
      </c>
      <c r="H540" s="70" t="s">
        <v>2253</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2260</v>
      </c>
      <c r="B541" s="70">
        <v>331</v>
      </c>
      <c r="C541" s="70">
        <v>8</v>
      </c>
      <c r="D541" s="70">
        <v>20</v>
      </c>
      <c r="E541" s="70">
        <v>2011</v>
      </c>
      <c r="F541" s="70" t="s">
        <v>178</v>
      </c>
      <c r="G541" s="70" t="s">
        <v>2252</v>
      </c>
      <c r="H541" s="70" t="s">
        <v>2253</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2261</v>
      </c>
      <c r="B542" s="70">
        <v>332</v>
      </c>
      <c r="C542" s="70">
        <v>9</v>
      </c>
      <c r="D542" s="70">
        <v>20</v>
      </c>
      <c r="E542" s="70">
        <v>2012</v>
      </c>
      <c r="F542" s="70" t="s">
        <v>179</v>
      </c>
      <c r="G542" s="70" t="s">
        <v>2252</v>
      </c>
      <c r="H542" s="70" t="s">
        <v>2253</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2262</v>
      </c>
      <c r="B543" s="70">
        <v>333</v>
      </c>
      <c r="C543" s="70">
        <v>10</v>
      </c>
      <c r="D543" s="70">
        <v>20</v>
      </c>
      <c r="E543" s="70">
        <v>2013</v>
      </c>
      <c r="F543" s="70" t="s">
        <v>180</v>
      </c>
      <c r="G543" s="70" t="s">
        <v>2252</v>
      </c>
      <c r="H543" s="70" t="s">
        <v>2253</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2263</v>
      </c>
      <c r="B544" s="70">
        <v>334</v>
      </c>
      <c r="C544" s="70">
        <v>11</v>
      </c>
      <c r="D544" s="70">
        <v>20</v>
      </c>
      <c r="E544" s="70">
        <v>2014</v>
      </c>
      <c r="F544" s="70" t="s">
        <v>181</v>
      </c>
      <c r="G544" s="70" t="s">
        <v>2252</v>
      </c>
      <c r="H544" s="70" t="s">
        <v>2253</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2264</v>
      </c>
      <c r="B545" s="70">
        <v>335</v>
      </c>
      <c r="C545" s="70">
        <v>12</v>
      </c>
      <c r="D545" s="70">
        <v>20</v>
      </c>
      <c r="E545" s="70">
        <v>2015</v>
      </c>
      <c r="F545" s="70" t="s">
        <v>182</v>
      </c>
      <c r="G545" s="70" t="s">
        <v>2252</v>
      </c>
      <c r="H545" s="70" t="s">
        <v>2253</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2265</v>
      </c>
      <c r="B546" s="70">
        <v>336</v>
      </c>
      <c r="C546" s="70">
        <v>13</v>
      </c>
      <c r="D546" s="70">
        <v>20</v>
      </c>
      <c r="E546" s="70">
        <v>2016</v>
      </c>
      <c r="F546" s="70" t="s">
        <v>155</v>
      </c>
      <c r="G546" s="70" t="s">
        <v>2252</v>
      </c>
      <c r="H546" s="70" t="s">
        <v>2253</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2266</v>
      </c>
      <c r="B547" s="70">
        <v>337</v>
      </c>
      <c r="C547" s="70">
        <v>14</v>
      </c>
      <c r="D547" s="70">
        <v>20</v>
      </c>
      <c r="E547" s="70">
        <v>2017</v>
      </c>
      <c r="F547" s="70" t="s">
        <v>156</v>
      </c>
      <c r="G547" s="70" t="s">
        <v>2252</v>
      </c>
      <c r="H547" s="70" t="s">
        <v>2253</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2267</v>
      </c>
      <c r="B548" s="70">
        <v>338</v>
      </c>
      <c r="C548" s="70">
        <v>15</v>
      </c>
      <c r="D548" s="70">
        <v>20</v>
      </c>
      <c r="E548" s="70">
        <v>2018</v>
      </c>
      <c r="F548" s="70" t="s">
        <v>183</v>
      </c>
      <c r="G548" s="70" t="s">
        <v>2252</v>
      </c>
      <c r="H548" s="70" t="s">
        <v>2253</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2268</v>
      </c>
      <c r="B549" s="70">
        <v>339</v>
      </c>
      <c r="C549" s="70">
        <v>16</v>
      </c>
      <c r="D549" s="70">
        <v>20</v>
      </c>
      <c r="E549" s="70">
        <v>2019</v>
      </c>
      <c r="F549" s="70" t="s">
        <v>158</v>
      </c>
      <c r="G549" s="70" t="s">
        <v>2252</v>
      </c>
      <c r="H549" s="70" t="s">
        <v>2253</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2269</v>
      </c>
      <c r="B550" s="70">
        <v>340</v>
      </c>
      <c r="C550" s="70">
        <v>17</v>
      </c>
      <c r="D550" s="70">
        <v>20</v>
      </c>
      <c r="E550" s="70">
        <v>2020</v>
      </c>
      <c r="F550" s="70" t="s">
        <v>159</v>
      </c>
      <c r="G550" s="70" t="s">
        <v>2252</v>
      </c>
      <c r="H550" s="70" t="s">
        <v>2253</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2270</v>
      </c>
      <c r="B551" s="70">
        <v>340</v>
      </c>
      <c r="C551" s="70">
        <v>18</v>
      </c>
      <c r="D551" s="70">
        <v>20</v>
      </c>
      <c r="E551" s="70">
        <v>2021</v>
      </c>
      <c r="F551" s="70" t="s">
        <v>160</v>
      </c>
      <c r="G551" s="70" t="s">
        <v>2252</v>
      </c>
      <c r="H551" s="70" t="s">
        <v>2253</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2271</v>
      </c>
      <c r="B552" s="70">
        <v>340</v>
      </c>
      <c r="C552" s="70">
        <v>19</v>
      </c>
      <c r="D552" s="70">
        <v>20</v>
      </c>
      <c r="E552" s="70">
        <v>2022</v>
      </c>
      <c r="F552" s="70" t="s">
        <v>161</v>
      </c>
      <c r="G552" s="70" t="s">
        <v>2252</v>
      </c>
      <c r="H552" s="70" t="s">
        <v>2253</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340</v>
      </c>
      <c r="C553" s="70">
        <v>20</v>
      </c>
      <c r="D553" s="70">
        <v>20</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340</v>
      </c>
      <c r="C554" s="70">
        <v>21</v>
      </c>
      <c r="D554" s="70">
        <v>20</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52</v>
      </c>
      <c r="C555" s="70">
        <v>1</v>
      </c>
      <c r="D555" s="70">
        <v>4</v>
      </c>
      <c r="E555" s="70">
        <v>1990</v>
      </c>
      <c r="F555" s="70" t="s">
        <v>787</v>
      </c>
      <c r="G555" s="70" t="s">
        <v>2275</v>
      </c>
      <c r="H555" s="70" t="s">
        <v>2276</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53</v>
      </c>
      <c r="C556" s="70">
        <v>2</v>
      </c>
      <c r="D556" s="70">
        <v>4</v>
      </c>
      <c r="E556" s="70">
        <v>2005</v>
      </c>
      <c r="F556" s="70" t="s">
        <v>789</v>
      </c>
      <c r="G556" s="70" t="s">
        <v>2275</v>
      </c>
      <c r="H556" s="70" t="s">
        <v>2276</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54</v>
      </c>
      <c r="C557" s="70">
        <v>3</v>
      </c>
      <c r="D557" s="70">
        <v>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55</v>
      </c>
      <c r="C558" s="70">
        <v>4</v>
      </c>
      <c r="D558" s="70">
        <v>4</v>
      </c>
      <c r="E558" s="70">
        <v>2007</v>
      </c>
      <c r="F558" s="70" t="s">
        <v>791</v>
      </c>
      <c r="G558" s="1064" t="s">
        <v>2275</v>
      </c>
      <c r="H558" s="70" t="s">
        <v>2276</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56</v>
      </c>
      <c r="C559" s="70">
        <v>5</v>
      </c>
      <c r="D559" s="70">
        <v>4</v>
      </c>
      <c r="E559" s="70">
        <v>2008</v>
      </c>
      <c r="F559" s="70" t="s">
        <v>792</v>
      </c>
      <c r="G559" s="1064" t="s">
        <v>2275</v>
      </c>
      <c r="H559" s="70" t="s">
        <v>2276</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57</v>
      </c>
      <c r="C560" s="70">
        <v>6</v>
      </c>
      <c r="D560" s="70">
        <v>4</v>
      </c>
      <c r="E560" s="70">
        <v>2009</v>
      </c>
      <c r="F560" s="70" t="s">
        <v>176</v>
      </c>
      <c r="G560" s="70" t="s">
        <v>2275</v>
      </c>
      <c r="H560" s="70" t="s">
        <v>2276</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2282</v>
      </c>
      <c r="B561" s="70">
        <v>58</v>
      </c>
      <c r="C561" s="70">
        <v>7</v>
      </c>
      <c r="D561" s="70">
        <v>4</v>
      </c>
      <c r="E561" s="70">
        <v>2010</v>
      </c>
      <c r="F561" s="70" t="s">
        <v>177</v>
      </c>
      <c r="G561" s="70" t="s">
        <v>2275</v>
      </c>
      <c r="H561" s="70" t="s">
        <v>2276</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2283</v>
      </c>
      <c r="B562" s="70">
        <v>59</v>
      </c>
      <c r="C562" s="70">
        <v>8</v>
      </c>
      <c r="D562" s="70">
        <v>4</v>
      </c>
      <c r="E562" s="70">
        <v>2011</v>
      </c>
      <c r="F562" s="70" t="s">
        <v>178</v>
      </c>
      <c r="G562" s="70" t="s">
        <v>2275</v>
      </c>
      <c r="H562" s="70" t="s">
        <v>2276</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2284</v>
      </c>
      <c r="B563" s="70">
        <v>60</v>
      </c>
      <c r="C563" s="70">
        <v>9</v>
      </c>
      <c r="D563" s="70">
        <v>4</v>
      </c>
      <c r="E563" s="70">
        <v>2012</v>
      </c>
      <c r="F563" s="70" t="s">
        <v>179</v>
      </c>
      <c r="G563" s="70" t="s">
        <v>2275</v>
      </c>
      <c r="H563" s="70" t="s">
        <v>2276</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2285</v>
      </c>
      <c r="B564" s="70">
        <v>61</v>
      </c>
      <c r="C564" s="70">
        <v>10</v>
      </c>
      <c r="D564" s="70">
        <v>4</v>
      </c>
      <c r="E564" s="70">
        <v>2013</v>
      </c>
      <c r="F564" s="70" t="s">
        <v>180</v>
      </c>
      <c r="G564" s="70" t="s">
        <v>2275</v>
      </c>
      <c r="H564" s="70" t="s">
        <v>2276</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2286</v>
      </c>
      <c r="B565" s="70">
        <v>62</v>
      </c>
      <c r="C565" s="70">
        <v>11</v>
      </c>
      <c r="D565" s="70">
        <v>4</v>
      </c>
      <c r="E565" s="70">
        <v>2014</v>
      </c>
      <c r="F565" s="70" t="s">
        <v>181</v>
      </c>
      <c r="G565" s="70" t="s">
        <v>2275</v>
      </c>
      <c r="H565" s="70" t="s">
        <v>2276</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2287</v>
      </c>
      <c r="B566" s="70">
        <v>63</v>
      </c>
      <c r="C566" s="70">
        <v>12</v>
      </c>
      <c r="D566" s="70">
        <v>4</v>
      </c>
      <c r="E566" s="70">
        <v>2015</v>
      </c>
      <c r="F566" s="70" t="s">
        <v>182</v>
      </c>
      <c r="G566" s="70" t="s">
        <v>2275</v>
      </c>
      <c r="H566" s="70" t="s">
        <v>2276</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2288</v>
      </c>
      <c r="B567" s="70">
        <v>64</v>
      </c>
      <c r="C567" s="70">
        <v>13</v>
      </c>
      <c r="D567" s="70">
        <v>4</v>
      </c>
      <c r="E567" s="70">
        <v>2016</v>
      </c>
      <c r="F567" s="70" t="s">
        <v>155</v>
      </c>
      <c r="G567" s="70" t="s">
        <v>2275</v>
      </c>
      <c r="H567" s="70" t="s">
        <v>2276</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2289</v>
      </c>
      <c r="B568" s="70">
        <v>65</v>
      </c>
      <c r="C568" s="70">
        <v>14</v>
      </c>
      <c r="D568" s="70">
        <v>4</v>
      </c>
      <c r="E568" s="70">
        <v>2017</v>
      </c>
      <c r="F568" s="70" t="s">
        <v>156</v>
      </c>
      <c r="G568" s="70" t="s">
        <v>2275</v>
      </c>
      <c r="H568" s="70" t="s">
        <v>2276</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2290</v>
      </c>
      <c r="B569" s="70">
        <v>66</v>
      </c>
      <c r="C569" s="70">
        <v>15</v>
      </c>
      <c r="D569" s="70">
        <v>4</v>
      </c>
      <c r="E569" s="70">
        <v>2018</v>
      </c>
      <c r="F569" s="70" t="s">
        <v>183</v>
      </c>
      <c r="G569" s="70" t="s">
        <v>2275</v>
      </c>
      <c r="H569" s="70" t="s">
        <v>2276</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2291</v>
      </c>
      <c r="B570" s="70">
        <v>67</v>
      </c>
      <c r="C570" s="70">
        <v>16</v>
      </c>
      <c r="D570" s="70">
        <v>4</v>
      </c>
      <c r="E570" s="70">
        <v>2019</v>
      </c>
      <c r="F570" s="70" t="s">
        <v>158</v>
      </c>
      <c r="G570" s="70" t="s">
        <v>2275</v>
      </c>
      <c r="H570" s="70" t="s">
        <v>2276</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2292</v>
      </c>
      <c r="B571" s="70">
        <v>68</v>
      </c>
      <c r="C571" s="70">
        <v>17</v>
      </c>
      <c r="D571" s="70">
        <v>4</v>
      </c>
      <c r="E571" s="70">
        <v>2020</v>
      </c>
      <c r="F571" s="70" t="s">
        <v>159</v>
      </c>
      <c r="G571" s="70" t="s">
        <v>2275</v>
      </c>
      <c r="H571" s="70" t="s">
        <v>2276</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2293</v>
      </c>
      <c r="B572" s="70">
        <v>68</v>
      </c>
      <c r="C572" s="70">
        <v>18</v>
      </c>
      <c r="D572" s="70">
        <v>4</v>
      </c>
      <c r="E572" s="70">
        <v>2021</v>
      </c>
      <c r="F572" s="70" t="s">
        <v>160</v>
      </c>
      <c r="G572" s="70" t="s">
        <v>2275</v>
      </c>
      <c r="H572" s="70" t="s">
        <v>2276</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2294</v>
      </c>
      <c r="B573" s="70">
        <v>68</v>
      </c>
      <c r="C573" s="70">
        <v>19</v>
      </c>
      <c r="D573" s="70">
        <v>4</v>
      </c>
      <c r="E573" s="70">
        <v>2022</v>
      </c>
      <c r="F573" s="70" t="s">
        <v>161</v>
      </c>
      <c r="G573" s="70" t="s">
        <v>2275</v>
      </c>
      <c r="H573" s="70" t="s">
        <v>2276</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68</v>
      </c>
      <c r="C574" s="70">
        <v>20</v>
      </c>
      <c r="D574" s="70">
        <v>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68</v>
      </c>
      <c r="C575" s="70">
        <v>21</v>
      </c>
      <c r="D575" s="70">
        <v>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256</v>
      </c>
      <c r="C576" s="70">
        <v>1</v>
      </c>
      <c r="D576" s="70">
        <v>16</v>
      </c>
      <c r="E576" s="70">
        <v>1990</v>
      </c>
      <c r="F576" s="70" t="s">
        <v>787</v>
      </c>
      <c r="G576" s="70" t="s">
        <v>2298</v>
      </c>
      <c r="H576" s="70" t="s">
        <v>2299</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257</v>
      </c>
      <c r="C577" s="70">
        <v>2</v>
      </c>
      <c r="D577" s="70">
        <v>16</v>
      </c>
      <c r="E577" s="70">
        <v>2005</v>
      </c>
      <c r="F577" s="70" t="s">
        <v>789</v>
      </c>
      <c r="G577" s="1064" t="s">
        <v>2298</v>
      </c>
      <c r="H577" s="70" t="s">
        <v>2299</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258</v>
      </c>
      <c r="C578" s="70">
        <v>3</v>
      </c>
      <c r="D578" s="70">
        <v>16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259</v>
      </c>
      <c r="C579" s="70">
        <v>4</v>
      </c>
      <c r="D579" s="70">
        <v>16</v>
      </c>
      <c r="E579" s="70">
        <v>2007</v>
      </c>
      <c r="F579" s="70" t="s">
        <v>791</v>
      </c>
      <c r="G579" s="70" t="s">
        <v>2298</v>
      </c>
      <c r="H579" s="70" t="s">
        <v>2299</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260</v>
      </c>
      <c r="C580" s="70">
        <v>5</v>
      </c>
      <c r="D580" s="70">
        <v>16</v>
      </c>
      <c r="E580" s="70">
        <v>2008</v>
      </c>
      <c r="F580" s="70" t="s">
        <v>792</v>
      </c>
      <c r="G580" s="70" t="s">
        <v>2298</v>
      </c>
      <c r="H580" s="70" t="s">
        <v>2299</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261</v>
      </c>
      <c r="C581" s="70">
        <v>6</v>
      </c>
      <c r="D581" s="70">
        <v>16</v>
      </c>
      <c r="E581" s="70">
        <v>2009</v>
      </c>
      <c r="F581" s="70" t="s">
        <v>176</v>
      </c>
      <c r="G581" s="70" t="s">
        <v>2298</v>
      </c>
      <c r="H581" s="70" t="s">
        <v>2299</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2305</v>
      </c>
      <c r="B582" s="70">
        <v>262</v>
      </c>
      <c r="C582" s="70">
        <v>7</v>
      </c>
      <c r="D582" s="70">
        <v>16</v>
      </c>
      <c r="E582" s="70">
        <v>2010</v>
      </c>
      <c r="F582" s="70" t="s">
        <v>177</v>
      </c>
      <c r="G582" s="70" t="s">
        <v>2298</v>
      </c>
      <c r="H582" s="70" t="s">
        <v>2299</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2306</v>
      </c>
      <c r="B583" s="70">
        <v>263</v>
      </c>
      <c r="C583" s="70">
        <v>8</v>
      </c>
      <c r="D583" s="70">
        <v>16</v>
      </c>
      <c r="E583" s="70">
        <v>2011</v>
      </c>
      <c r="F583" s="70" t="s">
        <v>178</v>
      </c>
      <c r="G583" s="70" t="s">
        <v>2298</v>
      </c>
      <c r="H583" s="70" t="s">
        <v>2299</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2307</v>
      </c>
      <c r="B584" s="70">
        <v>264</v>
      </c>
      <c r="C584" s="70">
        <v>9</v>
      </c>
      <c r="D584" s="70">
        <v>16</v>
      </c>
      <c r="E584" s="70">
        <v>2012</v>
      </c>
      <c r="F584" s="70" t="s">
        <v>179</v>
      </c>
      <c r="G584" s="70" t="s">
        <v>2298</v>
      </c>
      <c r="H584" s="70" t="s">
        <v>2299</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2308</v>
      </c>
      <c r="B585" s="70">
        <v>265</v>
      </c>
      <c r="C585" s="70">
        <v>10</v>
      </c>
      <c r="D585" s="70">
        <v>16</v>
      </c>
      <c r="E585" s="70">
        <v>2013</v>
      </c>
      <c r="F585" s="70" t="s">
        <v>180</v>
      </c>
      <c r="G585" s="70" t="s">
        <v>2298</v>
      </c>
      <c r="H585" s="70" t="s">
        <v>2299</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2309</v>
      </c>
      <c r="B586" s="70">
        <v>266</v>
      </c>
      <c r="C586" s="70">
        <v>11</v>
      </c>
      <c r="D586" s="70">
        <v>16</v>
      </c>
      <c r="E586" s="70">
        <v>2014</v>
      </c>
      <c r="F586" s="70" t="s">
        <v>181</v>
      </c>
      <c r="G586" s="70" t="s">
        <v>2298</v>
      </c>
      <c r="H586" s="70" t="s">
        <v>2299</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2310</v>
      </c>
      <c r="B587" s="70">
        <v>267</v>
      </c>
      <c r="C587" s="70">
        <v>12</v>
      </c>
      <c r="D587" s="70">
        <v>16</v>
      </c>
      <c r="E587" s="70">
        <v>2015</v>
      </c>
      <c r="F587" s="70" t="s">
        <v>182</v>
      </c>
      <c r="G587" s="70" t="s">
        <v>2298</v>
      </c>
      <c r="H587" s="70" t="s">
        <v>2299</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2311</v>
      </c>
      <c r="B588" s="70">
        <v>268</v>
      </c>
      <c r="C588" s="70">
        <v>13</v>
      </c>
      <c r="D588" s="70">
        <v>16</v>
      </c>
      <c r="E588" s="70">
        <v>2016</v>
      </c>
      <c r="F588" s="70" t="s">
        <v>155</v>
      </c>
      <c r="G588" s="70" t="s">
        <v>2298</v>
      </c>
      <c r="H588" s="70" t="s">
        <v>2299</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2312</v>
      </c>
      <c r="B589" s="70">
        <v>269</v>
      </c>
      <c r="C589" s="70">
        <v>14</v>
      </c>
      <c r="D589" s="70">
        <v>16</v>
      </c>
      <c r="E589" s="70">
        <v>2017</v>
      </c>
      <c r="F589" s="70" t="s">
        <v>156</v>
      </c>
      <c r="G589" s="70" t="s">
        <v>2298</v>
      </c>
      <c r="H589" s="70" t="s">
        <v>2299</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2313</v>
      </c>
      <c r="B590" s="70">
        <v>270</v>
      </c>
      <c r="C590" s="70">
        <v>15</v>
      </c>
      <c r="D590" s="70">
        <v>16</v>
      </c>
      <c r="E590" s="70">
        <v>2018</v>
      </c>
      <c r="F590" s="70" t="s">
        <v>183</v>
      </c>
      <c r="G590" s="70" t="s">
        <v>2298</v>
      </c>
      <c r="H590" s="70" t="s">
        <v>2299</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2314</v>
      </c>
      <c r="B591" s="70">
        <v>271</v>
      </c>
      <c r="C591" s="70">
        <v>16</v>
      </c>
      <c r="D591" s="70">
        <v>16</v>
      </c>
      <c r="E591" s="70">
        <v>2019</v>
      </c>
      <c r="F591" s="70" t="s">
        <v>158</v>
      </c>
      <c r="G591" s="70" t="s">
        <v>2298</v>
      </c>
      <c r="H591" s="70" t="s">
        <v>2299</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2315</v>
      </c>
      <c r="B592" s="70">
        <v>272</v>
      </c>
      <c r="C592" s="70">
        <v>17</v>
      </c>
      <c r="D592" s="70">
        <v>16</v>
      </c>
      <c r="E592" s="70">
        <v>2020</v>
      </c>
      <c r="F592" s="70" t="s">
        <v>159</v>
      </c>
      <c r="G592" s="70" t="s">
        <v>2298</v>
      </c>
      <c r="H592" s="70" t="s">
        <v>2299</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2316</v>
      </c>
      <c r="B593" s="70">
        <v>272</v>
      </c>
      <c r="C593" s="70">
        <v>18</v>
      </c>
      <c r="D593" s="70">
        <v>16</v>
      </c>
      <c r="E593" s="70">
        <v>2021</v>
      </c>
      <c r="F593" s="70" t="s">
        <v>160</v>
      </c>
      <c r="G593" s="70" t="s">
        <v>2298</v>
      </c>
      <c r="H593" s="70" t="s">
        <v>2299</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2317</v>
      </c>
      <c r="B594" s="70">
        <v>272</v>
      </c>
      <c r="C594" s="70">
        <v>19</v>
      </c>
      <c r="D594" s="70">
        <v>16</v>
      </c>
      <c r="E594" s="70">
        <v>2022</v>
      </c>
      <c r="F594" s="70" t="s">
        <v>161</v>
      </c>
      <c r="G594" s="70" t="s">
        <v>2298</v>
      </c>
      <c r="H594" s="70" t="s">
        <v>2299</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272</v>
      </c>
      <c r="C595" s="70">
        <v>20</v>
      </c>
      <c r="D595" s="70">
        <v>16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272</v>
      </c>
      <c r="C596" s="70">
        <v>21</v>
      </c>
      <c r="D596" s="70">
        <v>16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171</v>
      </c>
      <c r="C597" s="70">
        <v>1</v>
      </c>
      <c r="D597" s="70">
        <v>11</v>
      </c>
      <c r="E597" s="70">
        <v>1990</v>
      </c>
      <c r="F597" s="70" t="s">
        <v>787</v>
      </c>
      <c r="G597" s="1064" t="s">
        <v>2321</v>
      </c>
      <c r="H597" s="70" t="s">
        <v>2322</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172</v>
      </c>
      <c r="C598" s="70">
        <v>2</v>
      </c>
      <c r="D598" s="70">
        <v>11</v>
      </c>
      <c r="E598" s="70">
        <v>2005</v>
      </c>
      <c r="F598" s="70" t="s">
        <v>789</v>
      </c>
      <c r="G598" s="70" t="s">
        <v>2321</v>
      </c>
      <c r="H598" s="70" t="s">
        <v>2322</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173</v>
      </c>
      <c r="C599" s="70">
        <v>3</v>
      </c>
      <c r="D599" s="70">
        <v>11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174</v>
      </c>
      <c r="C600" s="70">
        <v>4</v>
      </c>
      <c r="D600" s="70">
        <v>11</v>
      </c>
      <c r="E600" s="70">
        <v>2007</v>
      </c>
      <c r="F600" s="70" t="s">
        <v>791</v>
      </c>
      <c r="G600" s="70" t="s">
        <v>2321</v>
      </c>
      <c r="H600" s="70" t="s">
        <v>2322</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175</v>
      </c>
      <c r="C601" s="70">
        <v>5</v>
      </c>
      <c r="D601" s="70">
        <v>11</v>
      </c>
      <c r="E601" s="70">
        <v>2008</v>
      </c>
      <c r="F601" s="70" t="s">
        <v>792</v>
      </c>
      <c r="G601" s="70" t="s">
        <v>2321</v>
      </c>
      <c r="H601" s="70" t="s">
        <v>2322</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176</v>
      </c>
      <c r="C602" s="70">
        <v>6</v>
      </c>
      <c r="D602" s="70">
        <v>11</v>
      </c>
      <c r="E602" s="70">
        <v>2009</v>
      </c>
      <c r="F602" s="70" t="s">
        <v>176</v>
      </c>
      <c r="G602" s="70" t="s">
        <v>2321</v>
      </c>
      <c r="H602" s="70" t="s">
        <v>2322</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2328</v>
      </c>
      <c r="B603" s="70">
        <v>177</v>
      </c>
      <c r="C603" s="70">
        <v>7</v>
      </c>
      <c r="D603" s="70">
        <v>11</v>
      </c>
      <c r="E603" s="70">
        <v>2010</v>
      </c>
      <c r="F603" s="70" t="s">
        <v>177</v>
      </c>
      <c r="G603" s="70" t="s">
        <v>2321</v>
      </c>
      <c r="H603" s="70" t="s">
        <v>2322</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2329</v>
      </c>
      <c r="B604" s="70">
        <v>178</v>
      </c>
      <c r="C604" s="70">
        <v>8</v>
      </c>
      <c r="D604" s="70">
        <v>11</v>
      </c>
      <c r="E604" s="70">
        <v>2011</v>
      </c>
      <c r="F604" s="70" t="s">
        <v>178</v>
      </c>
      <c r="G604" s="70" t="s">
        <v>2321</v>
      </c>
      <c r="H604" s="70" t="s">
        <v>2322</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2330</v>
      </c>
      <c r="B605" s="70">
        <v>179</v>
      </c>
      <c r="C605" s="70">
        <v>9</v>
      </c>
      <c r="D605" s="70">
        <v>11</v>
      </c>
      <c r="E605" s="70">
        <v>2012</v>
      </c>
      <c r="F605" s="70" t="s">
        <v>179</v>
      </c>
      <c r="G605" s="70" t="s">
        <v>2321</v>
      </c>
      <c r="H605" s="70" t="s">
        <v>2322</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2331</v>
      </c>
      <c r="B606" s="70">
        <v>180</v>
      </c>
      <c r="C606" s="70">
        <v>10</v>
      </c>
      <c r="D606" s="70">
        <v>11</v>
      </c>
      <c r="E606" s="70">
        <v>2013</v>
      </c>
      <c r="F606" s="70" t="s">
        <v>180</v>
      </c>
      <c r="G606" s="70" t="s">
        <v>2321</v>
      </c>
      <c r="H606" s="70" t="s">
        <v>2322</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2332</v>
      </c>
      <c r="B607" s="70">
        <v>181</v>
      </c>
      <c r="C607" s="70">
        <v>11</v>
      </c>
      <c r="D607" s="70">
        <v>11</v>
      </c>
      <c r="E607" s="70">
        <v>2014</v>
      </c>
      <c r="F607" s="70" t="s">
        <v>181</v>
      </c>
      <c r="G607" s="70" t="s">
        <v>2321</v>
      </c>
      <c r="H607" s="70" t="s">
        <v>2322</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2333</v>
      </c>
      <c r="B608" s="70">
        <v>182</v>
      </c>
      <c r="C608" s="70">
        <v>12</v>
      </c>
      <c r="D608" s="70">
        <v>11</v>
      </c>
      <c r="E608" s="70">
        <v>2015</v>
      </c>
      <c r="F608" s="70" t="s">
        <v>182</v>
      </c>
      <c r="G608" s="70" t="s">
        <v>2321</v>
      </c>
      <c r="H608" s="70" t="s">
        <v>2322</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2334</v>
      </c>
      <c r="B609" s="70">
        <v>183</v>
      </c>
      <c r="C609" s="70">
        <v>13</v>
      </c>
      <c r="D609" s="70">
        <v>11</v>
      </c>
      <c r="E609" s="70">
        <v>2016</v>
      </c>
      <c r="F609" s="70" t="s">
        <v>155</v>
      </c>
      <c r="G609" s="70" t="s">
        <v>2321</v>
      </c>
      <c r="H609" s="70" t="s">
        <v>2322</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2335</v>
      </c>
      <c r="B610" s="70">
        <v>184</v>
      </c>
      <c r="C610" s="70">
        <v>14</v>
      </c>
      <c r="D610" s="70">
        <v>11</v>
      </c>
      <c r="E610" s="70">
        <v>2017</v>
      </c>
      <c r="F610" s="70" t="s">
        <v>156</v>
      </c>
      <c r="G610" s="70" t="s">
        <v>2321</v>
      </c>
      <c r="H610" s="70" t="s">
        <v>2322</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2336</v>
      </c>
      <c r="B611" s="70">
        <v>185</v>
      </c>
      <c r="C611" s="70">
        <v>15</v>
      </c>
      <c r="D611" s="70">
        <v>11</v>
      </c>
      <c r="E611" s="70">
        <v>2018</v>
      </c>
      <c r="F611" s="70" t="s">
        <v>183</v>
      </c>
      <c r="G611" s="70" t="s">
        <v>2321</v>
      </c>
      <c r="H611" s="70" t="s">
        <v>2322</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2337</v>
      </c>
      <c r="B612" s="70">
        <v>186</v>
      </c>
      <c r="C612" s="70">
        <v>16</v>
      </c>
      <c r="D612" s="70">
        <v>11</v>
      </c>
      <c r="E612" s="70">
        <v>2019</v>
      </c>
      <c r="F612" s="70" t="s">
        <v>158</v>
      </c>
      <c r="G612" s="70" t="s">
        <v>2321</v>
      </c>
      <c r="H612" s="70" t="s">
        <v>2322</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2338</v>
      </c>
      <c r="B613" s="70">
        <v>187</v>
      </c>
      <c r="C613" s="70">
        <v>17</v>
      </c>
      <c r="D613" s="70">
        <v>11</v>
      </c>
      <c r="E613" s="70">
        <v>2020</v>
      </c>
      <c r="F613" s="70" t="s">
        <v>159</v>
      </c>
      <c r="G613" s="70" t="s">
        <v>2321</v>
      </c>
      <c r="H613" s="70" t="s">
        <v>2322</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2339</v>
      </c>
      <c r="B614" s="70">
        <v>187</v>
      </c>
      <c r="C614" s="70">
        <v>18</v>
      </c>
      <c r="D614" s="70">
        <v>11</v>
      </c>
      <c r="E614" s="70">
        <v>2021</v>
      </c>
      <c r="F614" s="70" t="s">
        <v>160</v>
      </c>
      <c r="G614" s="70" t="s">
        <v>2321</v>
      </c>
      <c r="H614" s="70" t="s">
        <v>2322</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2340</v>
      </c>
      <c r="B615" s="70">
        <v>187</v>
      </c>
      <c r="C615" s="70">
        <v>19</v>
      </c>
      <c r="D615" s="70">
        <v>11</v>
      </c>
      <c r="E615" s="70">
        <v>2022</v>
      </c>
      <c r="F615" s="70" t="s">
        <v>161</v>
      </c>
      <c r="G615" s="1064" t="s">
        <v>2321</v>
      </c>
      <c r="H615" s="70" t="s">
        <v>2322</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187</v>
      </c>
      <c r="C616" s="70">
        <v>20</v>
      </c>
      <c r="D616" s="70">
        <v>11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187</v>
      </c>
      <c r="C617" s="70">
        <v>21</v>
      </c>
      <c r="D617" s="70">
        <v>11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2407</v>
      </c>
      <c r="B624" s="70">
        <v>517</v>
      </c>
      <c r="C624" s="70">
        <v>7</v>
      </c>
      <c r="D624" s="70">
        <v>31</v>
      </c>
      <c r="E624" s="70">
        <v>2010</v>
      </c>
      <c r="F624" s="70" t="s">
        <v>177</v>
      </c>
      <c r="G624" s="70" t="s">
        <v>2400</v>
      </c>
      <c r="H624" s="70" t="s">
        <v>2401</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2408</v>
      </c>
      <c r="B625" s="70">
        <v>518</v>
      </c>
      <c r="C625" s="70">
        <v>8</v>
      </c>
      <c r="D625" s="70">
        <v>31</v>
      </c>
      <c r="E625" s="70">
        <v>2011</v>
      </c>
      <c r="F625" s="70" t="s">
        <v>178</v>
      </c>
      <c r="G625" s="70" t="s">
        <v>2400</v>
      </c>
      <c r="H625" s="70" t="s">
        <v>2401</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2409</v>
      </c>
      <c r="B626" s="70">
        <v>519</v>
      </c>
      <c r="C626" s="70">
        <v>9</v>
      </c>
      <c r="D626" s="70">
        <v>31</v>
      </c>
      <c r="E626" s="70">
        <v>2012</v>
      </c>
      <c r="F626" s="70" t="s">
        <v>179</v>
      </c>
      <c r="G626" s="70" t="s">
        <v>2400</v>
      </c>
      <c r="H626" s="70" t="s">
        <v>2401</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2410</v>
      </c>
      <c r="B627" s="70">
        <v>520</v>
      </c>
      <c r="C627" s="70">
        <v>10</v>
      </c>
      <c r="D627" s="70">
        <v>31</v>
      </c>
      <c r="E627" s="70">
        <v>2013</v>
      </c>
      <c r="F627" s="70" t="s">
        <v>180</v>
      </c>
      <c r="G627" s="70" t="s">
        <v>2400</v>
      </c>
      <c r="H627" s="70" t="s">
        <v>2401</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2411</v>
      </c>
      <c r="B628" s="70">
        <v>521</v>
      </c>
      <c r="C628" s="70">
        <v>11</v>
      </c>
      <c r="D628" s="70">
        <v>31</v>
      </c>
      <c r="E628" s="70">
        <v>2014</v>
      </c>
      <c r="F628" s="70" t="s">
        <v>181</v>
      </c>
      <c r="G628" s="70" t="s">
        <v>2400</v>
      </c>
      <c r="H628" s="70" t="s">
        <v>2401</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2412</v>
      </c>
      <c r="B629" s="70">
        <v>522</v>
      </c>
      <c r="C629" s="70">
        <v>12</v>
      </c>
      <c r="D629" s="70">
        <v>31</v>
      </c>
      <c r="E629" s="70">
        <v>2015</v>
      </c>
      <c r="F629" s="70" t="s">
        <v>182</v>
      </c>
      <c r="G629" s="70" t="s">
        <v>2400</v>
      </c>
      <c r="H629" s="70" t="s">
        <v>2401</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2413</v>
      </c>
      <c r="B630" s="70">
        <v>523</v>
      </c>
      <c r="C630" s="70">
        <v>13</v>
      </c>
      <c r="D630" s="70">
        <v>31</v>
      </c>
      <c r="E630" s="70">
        <v>2016</v>
      </c>
      <c r="F630" s="70" t="s">
        <v>155</v>
      </c>
      <c r="G630" s="70" t="s">
        <v>2400</v>
      </c>
      <c r="H630" s="70" t="s">
        <v>2401</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2414</v>
      </c>
      <c r="B631" s="70">
        <v>524</v>
      </c>
      <c r="C631" s="70">
        <v>14</v>
      </c>
      <c r="D631" s="70">
        <v>31</v>
      </c>
      <c r="E631" s="70">
        <v>2017</v>
      </c>
      <c r="F631" s="70" t="s">
        <v>156</v>
      </c>
      <c r="G631" s="70" t="s">
        <v>2400</v>
      </c>
      <c r="H631" s="70" t="s">
        <v>2401</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2415</v>
      </c>
      <c r="B632" s="70">
        <v>525</v>
      </c>
      <c r="C632" s="70">
        <v>15</v>
      </c>
      <c r="D632" s="70">
        <v>31</v>
      </c>
      <c r="E632" s="70">
        <v>2018</v>
      </c>
      <c r="F632" s="70" t="s">
        <v>183</v>
      </c>
      <c r="G632" s="70" t="s">
        <v>2400</v>
      </c>
      <c r="H632" s="70" t="s">
        <v>2401</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2416</v>
      </c>
      <c r="B633" s="70">
        <v>526</v>
      </c>
      <c r="C633" s="70">
        <v>16</v>
      </c>
      <c r="D633" s="70">
        <v>31</v>
      </c>
      <c r="E633" s="70">
        <v>2019</v>
      </c>
      <c r="F633" s="70" t="s">
        <v>158</v>
      </c>
      <c r="G633" s="70" t="s">
        <v>2400</v>
      </c>
      <c r="H633" s="70" t="s">
        <v>2401</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2417</v>
      </c>
      <c r="B634" s="70">
        <v>527</v>
      </c>
      <c r="C634" s="70">
        <v>17</v>
      </c>
      <c r="D634" s="70">
        <v>31</v>
      </c>
      <c r="E634" s="70">
        <v>2020</v>
      </c>
      <c r="F634" s="70" t="s">
        <v>159</v>
      </c>
      <c r="G634" s="1064" t="s">
        <v>2400</v>
      </c>
      <c r="H634" s="70" t="s">
        <v>2401</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2418</v>
      </c>
      <c r="B635" s="70">
        <v>527</v>
      </c>
      <c r="C635" s="70">
        <v>18</v>
      </c>
      <c r="D635" s="70">
        <v>31</v>
      </c>
      <c r="E635" s="70">
        <v>2021</v>
      </c>
      <c r="F635" s="70" t="s">
        <v>160</v>
      </c>
      <c r="G635" s="1064" t="s">
        <v>2400</v>
      </c>
      <c r="H635" s="70" t="s">
        <v>2401</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2419</v>
      </c>
      <c r="B636" s="70">
        <v>527</v>
      </c>
      <c r="C636" s="70">
        <v>19</v>
      </c>
      <c r="D636" s="70">
        <v>31</v>
      </c>
      <c r="E636" s="70">
        <v>2022</v>
      </c>
      <c r="F636" s="70" t="s">
        <v>161</v>
      </c>
      <c r="G636" s="70" t="s">
        <v>2400</v>
      </c>
      <c r="H636" s="70" t="s">
        <v>2401</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1712</v>
      </c>
      <c r="B9" s="70">
        <v>1</v>
      </c>
      <c r="C9" s="70">
        <v>1</v>
      </c>
      <c r="D9" s="70">
        <v>1</v>
      </c>
      <c r="E9" s="70">
        <v>1990</v>
      </c>
      <c r="F9" s="70" t="s">
        <v>787</v>
      </c>
      <c r="G9" s="1073" t="s">
        <v>1713</v>
      </c>
      <c r="H9" s="70" t="s">
        <v>1714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1715</v>
      </c>
      <c r="B10" s="70">
        <v>2</v>
      </c>
      <c r="C10" s="70">
        <v>2</v>
      </c>
      <c r="D10" s="70">
        <v>1</v>
      </c>
      <c r="E10" s="70">
        <v>2005</v>
      </c>
      <c r="F10" s="70" t="s">
        <v>789</v>
      </c>
      <c r="G10" s="1073" t="s">
        <v>1713</v>
      </c>
      <c r="H10" s="70" t="s">
        <v>1714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1716</v>
      </c>
      <c r="B11" s="70">
        <v>3</v>
      </c>
      <c r="C11" s="70">
        <v>3</v>
      </c>
      <c r="D11" s="70">
        <v>1</v>
      </c>
      <c r="E11" s="70">
        <v>2006</v>
      </c>
      <c r="F11" s="70" t="s">
        <v>790</v>
      </c>
      <c r="G11" s="1073" t="s">
        <v>1713</v>
      </c>
      <c r="H11" s="70" t="s">
        <v>1714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1717</v>
      </c>
      <c r="B12" s="70">
        <v>4</v>
      </c>
      <c r="C12" s="70">
        <v>4</v>
      </c>
      <c r="D12" s="70">
        <v>1</v>
      </c>
      <c r="E12" s="70">
        <v>2007</v>
      </c>
      <c r="F12" s="70" t="s">
        <v>791</v>
      </c>
      <c r="G12" s="1073" t="s">
        <v>1713</v>
      </c>
      <c r="H12" s="70" t="s">
        <v>1714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1718</v>
      </c>
      <c r="B13" s="70">
        <v>5</v>
      </c>
      <c r="C13" s="70">
        <v>5</v>
      </c>
      <c r="D13" s="70">
        <v>1</v>
      </c>
      <c r="E13" s="70">
        <v>2008</v>
      </c>
      <c r="F13" s="70" t="s">
        <v>792</v>
      </c>
      <c r="G13" s="1073" t="s">
        <v>1713</v>
      </c>
      <c r="H13" s="70" t="s">
        <v>1714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1719</v>
      </c>
      <c r="B14" s="70">
        <v>6</v>
      </c>
      <c r="C14" s="70">
        <v>6</v>
      </c>
      <c r="D14" s="70">
        <v>1</v>
      </c>
      <c r="E14" s="70">
        <v>2009</v>
      </c>
      <c r="F14" s="70" t="s">
        <v>176</v>
      </c>
      <c r="G14" s="1073" t="s">
        <v>1713</v>
      </c>
      <c r="H14" s="70" t="s">
        <v>1714</v>
      </c>
      <c r="I14" s="1066"/>
      <c r="J14" s="73">
        <v>0</v>
      </c>
      <c r="K14" s="73">
        <v>0</v>
      </c>
      <c r="L14" s="73">
        <v>0</v>
      </c>
      <c r="M14" s="73">
        <v>0</v>
      </c>
      <c r="N14" s="73">
        <v>0</v>
      </c>
      <c r="O14" s="73">
        <v>0</v>
      </c>
      <c r="P14" s="73">
        <v>0</v>
      </c>
      <c r="Q14" s="73">
        <v>0</v>
      </c>
      <c r="R14" s="73">
        <v>4.4000000000000004</v>
      </c>
      <c r="S14" s="73">
        <v>0</v>
      </c>
      <c r="T14" s="73">
        <v>0</v>
      </c>
      <c r="U14" s="73">
        <v>0</v>
      </c>
      <c r="V14" s="73">
        <v>0</v>
      </c>
      <c r="W14" s="73">
        <v>0</v>
      </c>
      <c r="X14" s="73">
        <v>0</v>
      </c>
      <c r="Y14" s="73">
        <v>0</v>
      </c>
      <c r="Z14" s="73">
        <v>9.5470000000000006</v>
      </c>
      <c r="AA14" s="73">
        <v>6.944</v>
      </c>
      <c r="AB14" s="73">
        <v>0</v>
      </c>
      <c r="AC14" s="73">
        <v>0</v>
      </c>
      <c r="AD14" s="73">
        <v>6.61</v>
      </c>
      <c r="AE14" s="73">
        <v>0</v>
      </c>
      <c r="AF14" s="73">
        <v>0</v>
      </c>
      <c r="AG14" s="73">
        <v>0</v>
      </c>
      <c r="AH14" s="73">
        <v>0</v>
      </c>
      <c r="AI14" s="73">
        <v>0</v>
      </c>
      <c r="AJ14" s="73">
        <v>0</v>
      </c>
      <c r="AK14" s="73">
        <v>0</v>
      </c>
      <c r="AL14" s="73">
        <v>0</v>
      </c>
      <c r="AM14" s="73">
        <v>0</v>
      </c>
      <c r="AN14" s="73">
        <v>0</v>
      </c>
      <c r="AO14" s="73">
        <v>0</v>
      </c>
      <c r="AP14" s="73">
        <v>245.22900000000001</v>
      </c>
      <c r="AQ14" s="73">
        <v>0</v>
      </c>
      <c r="AR14" s="73">
        <v>0</v>
      </c>
      <c r="AS14" s="73">
        <v>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9.5470000000000006</v>
      </c>
      <c r="DF14" s="73">
        <v>0</v>
      </c>
      <c r="DG14" s="73">
        <v>245.22900000000001</v>
      </c>
      <c r="DH14" s="73">
        <v>0</v>
      </c>
      <c r="DI14" s="73">
        <v>0</v>
      </c>
      <c r="DJ14" s="73">
        <v>0</v>
      </c>
      <c r="DK14" s="73">
        <v>0</v>
      </c>
      <c r="DL14" s="73">
        <v>0</v>
      </c>
      <c r="DM14" s="73">
        <v>0</v>
      </c>
      <c r="DN14" s="73">
        <v>0</v>
      </c>
      <c r="DO14" s="73">
        <v>0</v>
      </c>
      <c r="DP14" s="73">
        <v>0</v>
      </c>
      <c r="DQ14" s="73">
        <v>0</v>
      </c>
      <c r="DR14" s="73">
        <v>0</v>
      </c>
      <c r="DS14" s="73">
        <v>4.4000000000000004</v>
      </c>
      <c r="DT14" s="73">
        <v>0</v>
      </c>
      <c r="DU14" s="73">
        <v>0</v>
      </c>
      <c r="DV14" s="73">
        <v>0</v>
      </c>
      <c r="DW14" s="73">
        <v>0</v>
      </c>
      <c r="DX14" s="73">
        <v>0</v>
      </c>
      <c r="DY14" s="73">
        <v>0</v>
      </c>
      <c r="DZ14" s="73">
        <v>0</v>
      </c>
      <c r="EA14" s="73">
        <v>0</v>
      </c>
      <c r="EB14" s="73">
        <v>6.944</v>
      </c>
      <c r="EC14" s="73">
        <v>0</v>
      </c>
      <c r="ED14" s="73">
        <v>0</v>
      </c>
      <c r="EE14" s="73">
        <v>6.61</v>
      </c>
      <c r="EF14" s="73">
        <v>0</v>
      </c>
      <c r="EG14" s="73">
        <v>0</v>
      </c>
      <c r="EH14" s="73">
        <v>0</v>
      </c>
      <c r="EI14" s="73">
        <v>0</v>
      </c>
      <c r="EJ14" s="73">
        <v>0</v>
      </c>
      <c r="EK14" s="73">
        <v>0</v>
      </c>
      <c r="EL14" s="73">
        <v>0</v>
      </c>
      <c r="EM14" s="73">
        <v>0</v>
      </c>
      <c r="EN14" s="73">
        <v>0</v>
      </c>
      <c r="EO14" s="73">
        <v>0</v>
      </c>
      <c r="EP14" s="73">
        <v>0</v>
      </c>
      <c r="EQ14" s="73">
        <v>0</v>
      </c>
      <c r="ER14" s="73">
        <v>0</v>
      </c>
      <c r="ES14" s="73">
        <v>0</v>
      </c>
      <c r="ET14" s="73">
        <v>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254.77600000000001</v>
      </c>
      <c r="HG14" s="73">
        <v>0</v>
      </c>
      <c r="HH14" s="73">
        <v>0</v>
      </c>
      <c r="HI14" s="73">
        <v>0</v>
      </c>
      <c r="HJ14" s="73">
        <v>0</v>
      </c>
      <c r="HK14" s="73">
        <v>17.954000000000001</v>
      </c>
      <c r="HL14" s="73">
        <v>7</v>
      </c>
      <c r="HM14" s="73">
        <v>0</v>
      </c>
      <c r="HN14" s="73">
        <v>0</v>
      </c>
      <c r="HO14" s="73">
        <v>0</v>
      </c>
      <c r="HP14" s="73">
        <v>0</v>
      </c>
      <c r="HQ14" s="73">
        <v>0</v>
      </c>
      <c r="HR14" s="73">
        <v>0</v>
      </c>
      <c r="HS14" s="73">
        <v>0</v>
      </c>
      <c r="HT14" s="73">
        <v>0</v>
      </c>
      <c r="HU14" s="73">
        <v>0</v>
      </c>
      <c r="HV14" s="73">
        <v>0</v>
      </c>
      <c r="HW14" s="73">
        <v>0</v>
      </c>
      <c r="HX14" s="73">
        <v>0</v>
      </c>
      <c r="HY14" s="73">
        <v>0</v>
      </c>
      <c r="HZ14" s="73">
        <v>0</v>
      </c>
      <c r="IA14" s="73">
        <v>254.77600000000001</v>
      </c>
      <c r="IB14" s="73">
        <v>0</v>
      </c>
      <c r="IC14" s="73">
        <v>0</v>
      </c>
      <c r="ID14" s="73">
        <v>0</v>
      </c>
      <c r="IE14" s="73">
        <v>0</v>
      </c>
      <c r="IF14" s="73">
        <v>27.501000000000001</v>
      </c>
      <c r="IG14" s="73">
        <v>252.22900000000001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1</v>
      </c>
      <c r="JN14" s="71">
        <v>1</v>
      </c>
      <c r="JO14" s="71">
        <v>0</v>
      </c>
      <c r="JP14" s="71">
        <v>0</v>
      </c>
      <c r="JQ14" s="71">
        <v>1</v>
      </c>
      <c r="JR14" s="71">
        <v>0</v>
      </c>
      <c r="JS14" s="71">
        <v>0</v>
      </c>
      <c r="JT14" s="71">
        <v>0</v>
      </c>
      <c r="JU14" s="71">
        <v>0</v>
      </c>
      <c r="JV14" s="71">
        <v>0</v>
      </c>
      <c r="JW14" s="71">
        <v>0</v>
      </c>
      <c r="JX14" s="71">
        <v>0</v>
      </c>
      <c r="JY14" s="71">
        <v>0</v>
      </c>
      <c r="JZ14" s="71">
        <v>0</v>
      </c>
      <c r="KA14" s="71">
        <v>0</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3</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4</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1720</v>
      </c>
      <c r="B15" s="70">
        <v>7</v>
      </c>
      <c r="C15" s="70">
        <v>7</v>
      </c>
      <c r="D15" s="70">
        <v>1</v>
      </c>
      <c r="E15" s="70">
        <v>2010</v>
      </c>
      <c r="F15" s="70" t="s">
        <v>177</v>
      </c>
      <c r="G15" s="1073" t="s">
        <v>1713</v>
      </c>
      <c r="H15" s="70" t="s">
        <v>1714</v>
      </c>
      <c r="I15" s="1066"/>
      <c r="J15" s="73">
        <v>0</v>
      </c>
      <c r="K15" s="73">
        <v>0</v>
      </c>
      <c r="L15" s="73">
        <v>0</v>
      </c>
      <c r="M15" s="73">
        <v>0</v>
      </c>
      <c r="N15" s="73">
        <v>0</v>
      </c>
      <c r="O15" s="73">
        <v>0</v>
      </c>
      <c r="P15" s="73">
        <v>0</v>
      </c>
      <c r="Q15" s="73">
        <v>0</v>
      </c>
      <c r="R15" s="73">
        <v>4.056</v>
      </c>
      <c r="S15" s="73">
        <v>0</v>
      </c>
      <c r="T15" s="73">
        <v>0</v>
      </c>
      <c r="U15" s="73">
        <v>0</v>
      </c>
      <c r="V15" s="73">
        <v>0</v>
      </c>
      <c r="W15" s="73">
        <v>0</v>
      </c>
      <c r="X15" s="73">
        <v>0</v>
      </c>
      <c r="Y15" s="73">
        <v>0</v>
      </c>
      <c r="Z15" s="73">
        <v>10.282999999999999</v>
      </c>
      <c r="AA15" s="73">
        <v>7.47</v>
      </c>
      <c r="AB15" s="73">
        <v>0</v>
      </c>
      <c r="AC15" s="73">
        <v>0</v>
      </c>
      <c r="AD15" s="73">
        <v>7.69</v>
      </c>
      <c r="AE15" s="73">
        <v>0</v>
      </c>
      <c r="AF15" s="73">
        <v>0</v>
      </c>
      <c r="AG15" s="73">
        <v>0</v>
      </c>
      <c r="AH15" s="73">
        <v>0</v>
      </c>
      <c r="AI15" s="73">
        <v>0</v>
      </c>
      <c r="AJ15" s="73">
        <v>0</v>
      </c>
      <c r="AK15" s="73">
        <v>0</v>
      </c>
      <c r="AL15" s="73">
        <v>0</v>
      </c>
      <c r="AM15" s="73">
        <v>0</v>
      </c>
      <c r="AN15" s="73">
        <v>0</v>
      </c>
      <c r="AO15" s="73">
        <v>0</v>
      </c>
      <c r="AP15" s="73">
        <v>250.751</v>
      </c>
      <c r="AQ15" s="73">
        <v>0</v>
      </c>
      <c r="AR15" s="73">
        <v>0</v>
      </c>
      <c r="AS15" s="73">
        <v>7.4740000000000002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10.282999999999999</v>
      </c>
      <c r="DF15" s="73">
        <v>0</v>
      </c>
      <c r="DG15" s="73">
        <v>250.751</v>
      </c>
      <c r="DH15" s="73">
        <v>0</v>
      </c>
      <c r="DI15" s="73">
        <v>0</v>
      </c>
      <c r="DJ15" s="73">
        <v>0</v>
      </c>
      <c r="DK15" s="73">
        <v>0</v>
      </c>
      <c r="DL15" s="73">
        <v>0</v>
      </c>
      <c r="DM15" s="73">
        <v>0</v>
      </c>
      <c r="DN15" s="73">
        <v>0</v>
      </c>
      <c r="DO15" s="73">
        <v>0</v>
      </c>
      <c r="DP15" s="73">
        <v>0</v>
      </c>
      <c r="DQ15" s="73">
        <v>0</v>
      </c>
      <c r="DR15" s="73">
        <v>0</v>
      </c>
      <c r="DS15" s="73">
        <v>4.056</v>
      </c>
      <c r="DT15" s="73">
        <v>0</v>
      </c>
      <c r="DU15" s="73">
        <v>0</v>
      </c>
      <c r="DV15" s="73">
        <v>0</v>
      </c>
      <c r="DW15" s="73">
        <v>0</v>
      </c>
      <c r="DX15" s="73">
        <v>0</v>
      </c>
      <c r="DY15" s="73">
        <v>0</v>
      </c>
      <c r="DZ15" s="73">
        <v>0</v>
      </c>
      <c r="EA15" s="73">
        <v>0</v>
      </c>
      <c r="EB15" s="73">
        <v>7.47</v>
      </c>
      <c r="EC15" s="73">
        <v>0</v>
      </c>
      <c r="ED15" s="73">
        <v>0</v>
      </c>
      <c r="EE15" s="73">
        <v>7.69</v>
      </c>
      <c r="EF15" s="73">
        <v>0</v>
      </c>
      <c r="EG15" s="73">
        <v>0</v>
      </c>
      <c r="EH15" s="73">
        <v>0</v>
      </c>
      <c r="EI15" s="73">
        <v>0</v>
      </c>
      <c r="EJ15" s="73">
        <v>0</v>
      </c>
      <c r="EK15" s="73">
        <v>0</v>
      </c>
      <c r="EL15" s="73">
        <v>0</v>
      </c>
      <c r="EM15" s="73">
        <v>0</v>
      </c>
      <c r="EN15" s="73">
        <v>0</v>
      </c>
      <c r="EO15" s="73">
        <v>0</v>
      </c>
      <c r="EP15" s="73">
        <v>0</v>
      </c>
      <c r="EQ15" s="73">
        <v>0</v>
      </c>
      <c r="ER15" s="73">
        <v>0</v>
      </c>
      <c r="ES15" s="73">
        <v>0</v>
      </c>
      <c r="ET15" s="73">
        <v>7.4740000000000002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261.03399999999999</v>
      </c>
      <c r="HG15" s="73">
        <v>0</v>
      </c>
      <c r="HH15" s="73">
        <v>0</v>
      </c>
      <c r="HI15" s="73">
        <v>0</v>
      </c>
      <c r="HJ15" s="73">
        <v>0</v>
      </c>
      <c r="HK15" s="73">
        <v>19.216000000000001</v>
      </c>
      <c r="HL15" s="73">
        <v>7.4740000000000002</v>
      </c>
      <c r="HM15" s="73">
        <v>0</v>
      </c>
      <c r="HN15" s="73">
        <v>0</v>
      </c>
      <c r="HO15" s="73">
        <v>0</v>
      </c>
      <c r="HP15" s="73">
        <v>0</v>
      </c>
      <c r="HQ15" s="73">
        <v>0</v>
      </c>
      <c r="HR15" s="73">
        <v>0</v>
      </c>
      <c r="HS15" s="73">
        <v>0</v>
      </c>
      <c r="HT15" s="73">
        <v>0</v>
      </c>
      <c r="HU15" s="73">
        <v>0</v>
      </c>
      <c r="HV15" s="73">
        <v>0</v>
      </c>
      <c r="HW15" s="73">
        <v>0</v>
      </c>
      <c r="HX15" s="73">
        <v>0</v>
      </c>
      <c r="HY15" s="73">
        <v>0</v>
      </c>
      <c r="HZ15" s="73">
        <v>0</v>
      </c>
      <c r="IA15" s="73">
        <v>261.03399999999999</v>
      </c>
      <c r="IB15" s="73">
        <v>0</v>
      </c>
      <c r="IC15" s="73">
        <v>0</v>
      </c>
      <c r="ID15" s="73">
        <v>0</v>
      </c>
      <c r="IE15" s="73">
        <v>0</v>
      </c>
      <c r="IF15" s="73">
        <v>29.498999999999999</v>
      </c>
      <c r="IG15" s="73">
        <v>258.22500000000002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1</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3</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2</v>
      </c>
      <c r="RO15" s="71">
        <v>0</v>
      </c>
      <c r="RP15" s="71">
        <v>0</v>
      </c>
      <c r="RQ15" s="71">
        <v>0</v>
      </c>
      <c r="RR15" s="71">
        <v>0</v>
      </c>
      <c r="RS15" s="71">
        <v>4</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1721</v>
      </c>
      <c r="B16" s="70">
        <v>8</v>
      </c>
      <c r="C16" s="70">
        <v>8</v>
      </c>
      <c r="D16" s="70">
        <v>1</v>
      </c>
      <c r="E16" s="70">
        <v>2011</v>
      </c>
      <c r="F16" s="70" t="s">
        <v>178</v>
      </c>
      <c r="G16" s="1073" t="s">
        <v>1713</v>
      </c>
      <c r="H16" s="70" t="s">
        <v>1714</v>
      </c>
      <c r="I16" s="1066"/>
      <c r="J16" s="73">
        <v>0</v>
      </c>
      <c r="K16" s="73">
        <v>0</v>
      </c>
      <c r="L16" s="73">
        <v>0</v>
      </c>
      <c r="M16" s="73">
        <v>0</v>
      </c>
      <c r="N16" s="73">
        <v>0</v>
      </c>
      <c r="O16" s="73">
        <v>0</v>
      </c>
      <c r="P16" s="73">
        <v>0</v>
      </c>
      <c r="Q16" s="73">
        <v>0</v>
      </c>
      <c r="R16" s="73">
        <v>4.2750000000000004</v>
      </c>
      <c r="S16" s="73">
        <v>0</v>
      </c>
      <c r="T16" s="73">
        <v>0</v>
      </c>
      <c r="U16" s="73">
        <v>0</v>
      </c>
      <c r="V16" s="73">
        <v>0</v>
      </c>
      <c r="W16" s="73">
        <v>0</v>
      </c>
      <c r="X16" s="73">
        <v>0</v>
      </c>
      <c r="Y16" s="73">
        <v>0</v>
      </c>
      <c r="Z16" s="73">
        <v>10.276</v>
      </c>
      <c r="AA16" s="73">
        <v>6.23</v>
      </c>
      <c r="AB16" s="73">
        <v>0</v>
      </c>
      <c r="AC16" s="73">
        <v>0</v>
      </c>
      <c r="AD16" s="73">
        <v>7.4</v>
      </c>
      <c r="AE16" s="73">
        <v>0</v>
      </c>
      <c r="AF16" s="73">
        <v>0</v>
      </c>
      <c r="AG16" s="73">
        <v>0</v>
      </c>
      <c r="AH16" s="73">
        <v>0</v>
      </c>
      <c r="AI16" s="73">
        <v>0</v>
      </c>
      <c r="AJ16" s="73">
        <v>0</v>
      </c>
      <c r="AK16" s="73">
        <v>0</v>
      </c>
      <c r="AL16" s="73">
        <v>0</v>
      </c>
      <c r="AM16" s="73">
        <v>0</v>
      </c>
      <c r="AN16" s="73">
        <v>0</v>
      </c>
      <c r="AO16" s="73">
        <v>0</v>
      </c>
      <c r="AP16" s="73">
        <v>273.57499999999999</v>
      </c>
      <c r="AQ16" s="73">
        <v>0</v>
      </c>
      <c r="AR16" s="73">
        <v>0</v>
      </c>
      <c r="AS16" s="73">
        <v>7.6280000000000001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10.276</v>
      </c>
      <c r="DF16" s="73">
        <v>0</v>
      </c>
      <c r="DG16" s="73">
        <v>273.57499999999999</v>
      </c>
      <c r="DH16" s="73">
        <v>0</v>
      </c>
      <c r="DI16" s="73">
        <v>0</v>
      </c>
      <c r="DJ16" s="73">
        <v>0</v>
      </c>
      <c r="DK16" s="73">
        <v>0</v>
      </c>
      <c r="DL16" s="73">
        <v>0</v>
      </c>
      <c r="DM16" s="73">
        <v>0</v>
      </c>
      <c r="DN16" s="73">
        <v>0</v>
      </c>
      <c r="DO16" s="73">
        <v>0</v>
      </c>
      <c r="DP16" s="73">
        <v>0</v>
      </c>
      <c r="DQ16" s="73">
        <v>0</v>
      </c>
      <c r="DR16" s="73">
        <v>0</v>
      </c>
      <c r="DS16" s="73">
        <v>4.2750000000000004</v>
      </c>
      <c r="DT16" s="73">
        <v>0</v>
      </c>
      <c r="DU16" s="73">
        <v>0</v>
      </c>
      <c r="DV16" s="73">
        <v>0</v>
      </c>
      <c r="DW16" s="73">
        <v>0</v>
      </c>
      <c r="DX16" s="73">
        <v>0</v>
      </c>
      <c r="DY16" s="73">
        <v>0</v>
      </c>
      <c r="DZ16" s="73">
        <v>0</v>
      </c>
      <c r="EA16" s="73">
        <v>0</v>
      </c>
      <c r="EB16" s="73">
        <v>6.23</v>
      </c>
      <c r="EC16" s="73">
        <v>0</v>
      </c>
      <c r="ED16" s="73">
        <v>0</v>
      </c>
      <c r="EE16" s="73">
        <v>7.4</v>
      </c>
      <c r="EF16" s="73">
        <v>0</v>
      </c>
      <c r="EG16" s="73">
        <v>0</v>
      </c>
      <c r="EH16" s="73">
        <v>0</v>
      </c>
      <c r="EI16" s="73">
        <v>0</v>
      </c>
      <c r="EJ16" s="73">
        <v>0</v>
      </c>
      <c r="EK16" s="73">
        <v>0</v>
      </c>
      <c r="EL16" s="73">
        <v>0</v>
      </c>
      <c r="EM16" s="73">
        <v>0</v>
      </c>
      <c r="EN16" s="73">
        <v>0</v>
      </c>
      <c r="EO16" s="73">
        <v>0</v>
      </c>
      <c r="EP16" s="73">
        <v>0</v>
      </c>
      <c r="EQ16" s="73">
        <v>0</v>
      </c>
      <c r="ER16" s="73">
        <v>0</v>
      </c>
      <c r="ES16" s="73">
        <v>0</v>
      </c>
      <c r="ET16" s="73">
        <v>7.6280000000000001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283.851</v>
      </c>
      <c r="HG16" s="73">
        <v>0</v>
      </c>
      <c r="HH16" s="73">
        <v>0</v>
      </c>
      <c r="HI16" s="73">
        <v>0</v>
      </c>
      <c r="HJ16" s="73">
        <v>0</v>
      </c>
      <c r="HK16" s="73">
        <v>17.905000000000001</v>
      </c>
      <c r="HL16" s="73">
        <v>7.6280000000000001</v>
      </c>
      <c r="HM16" s="73">
        <v>0</v>
      </c>
      <c r="HN16" s="73">
        <v>0</v>
      </c>
      <c r="HO16" s="73">
        <v>0</v>
      </c>
      <c r="HP16" s="73">
        <v>0</v>
      </c>
      <c r="HQ16" s="73">
        <v>0</v>
      </c>
      <c r="HR16" s="73">
        <v>0</v>
      </c>
      <c r="HS16" s="73">
        <v>0</v>
      </c>
      <c r="HT16" s="73">
        <v>0</v>
      </c>
      <c r="HU16" s="73">
        <v>0</v>
      </c>
      <c r="HV16" s="73">
        <v>0</v>
      </c>
      <c r="HW16" s="73">
        <v>0</v>
      </c>
      <c r="HX16" s="73">
        <v>0</v>
      </c>
      <c r="HY16" s="73">
        <v>0</v>
      </c>
      <c r="HZ16" s="73">
        <v>0</v>
      </c>
      <c r="IA16" s="73">
        <v>283.851</v>
      </c>
      <c r="IB16" s="73">
        <v>0</v>
      </c>
      <c r="IC16" s="73">
        <v>0</v>
      </c>
      <c r="ID16" s="73">
        <v>0</v>
      </c>
      <c r="IE16" s="73">
        <v>0</v>
      </c>
      <c r="IF16" s="73">
        <v>28.181000000000001</v>
      </c>
      <c r="IG16" s="73">
        <v>281.20299999999997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1</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3</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2</v>
      </c>
      <c r="RO16" s="71">
        <v>0</v>
      </c>
      <c r="RP16" s="71">
        <v>0</v>
      </c>
      <c r="RQ16" s="71">
        <v>0</v>
      </c>
      <c r="RR16" s="71">
        <v>0</v>
      </c>
      <c r="RS16" s="71">
        <v>4</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1722</v>
      </c>
      <c r="B17" s="70">
        <v>9</v>
      </c>
      <c r="C17" s="70">
        <v>9</v>
      </c>
      <c r="D17" s="70">
        <v>1</v>
      </c>
      <c r="E17" s="70">
        <v>2012</v>
      </c>
      <c r="F17" s="70" t="s">
        <v>179</v>
      </c>
      <c r="G17" s="1073" t="s">
        <v>1713</v>
      </c>
      <c r="H17" s="70" t="s">
        <v>1714</v>
      </c>
      <c r="I17" s="1066"/>
      <c r="J17" s="73">
        <v>0</v>
      </c>
      <c r="K17" s="73">
        <v>0</v>
      </c>
      <c r="L17" s="73">
        <v>0</v>
      </c>
      <c r="M17" s="73">
        <v>0</v>
      </c>
      <c r="N17" s="73">
        <v>0</v>
      </c>
      <c r="O17" s="73">
        <v>0</v>
      </c>
      <c r="P17" s="73">
        <v>0</v>
      </c>
      <c r="Q17" s="73">
        <v>0</v>
      </c>
      <c r="R17" s="73">
        <v>4.4379999999999997</v>
      </c>
      <c r="S17" s="73">
        <v>0</v>
      </c>
      <c r="T17" s="73">
        <v>0</v>
      </c>
      <c r="U17" s="73">
        <v>0</v>
      </c>
      <c r="V17" s="73">
        <v>0</v>
      </c>
      <c r="W17" s="73">
        <v>0</v>
      </c>
      <c r="X17" s="73">
        <v>0</v>
      </c>
      <c r="Y17" s="73">
        <v>0</v>
      </c>
      <c r="Z17" s="73">
        <v>10.254</v>
      </c>
      <c r="AA17" s="73">
        <v>6.0819999999999999</v>
      </c>
      <c r="AB17" s="73">
        <v>0</v>
      </c>
      <c r="AC17" s="73">
        <v>0</v>
      </c>
      <c r="AD17" s="73">
        <v>7.28</v>
      </c>
      <c r="AE17" s="73">
        <v>0</v>
      </c>
      <c r="AF17" s="73">
        <v>0</v>
      </c>
      <c r="AG17" s="73">
        <v>0</v>
      </c>
      <c r="AH17" s="73">
        <v>0</v>
      </c>
      <c r="AI17" s="73">
        <v>0</v>
      </c>
      <c r="AJ17" s="73">
        <v>0</v>
      </c>
      <c r="AK17" s="73">
        <v>0</v>
      </c>
      <c r="AL17" s="73">
        <v>0</v>
      </c>
      <c r="AM17" s="73">
        <v>0</v>
      </c>
      <c r="AN17" s="73">
        <v>0</v>
      </c>
      <c r="AO17" s="73">
        <v>0</v>
      </c>
      <c r="AP17" s="73">
        <v>270.06799999999998</v>
      </c>
      <c r="AQ17" s="73">
        <v>0</v>
      </c>
      <c r="AR17" s="73">
        <v>0</v>
      </c>
      <c r="AS17" s="73">
        <v>8.6240000000000006</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10.254</v>
      </c>
      <c r="DF17" s="73">
        <v>0</v>
      </c>
      <c r="DG17" s="73">
        <v>270.06799999999998</v>
      </c>
      <c r="DH17" s="73">
        <v>0</v>
      </c>
      <c r="DI17" s="73">
        <v>0</v>
      </c>
      <c r="DJ17" s="73">
        <v>0</v>
      </c>
      <c r="DK17" s="73">
        <v>0</v>
      </c>
      <c r="DL17" s="73">
        <v>0</v>
      </c>
      <c r="DM17" s="73">
        <v>0</v>
      </c>
      <c r="DN17" s="73">
        <v>0</v>
      </c>
      <c r="DO17" s="73">
        <v>0</v>
      </c>
      <c r="DP17" s="73">
        <v>0</v>
      </c>
      <c r="DQ17" s="73">
        <v>0</v>
      </c>
      <c r="DR17" s="73">
        <v>0</v>
      </c>
      <c r="DS17" s="73">
        <v>4.4379999999999997</v>
      </c>
      <c r="DT17" s="73">
        <v>0</v>
      </c>
      <c r="DU17" s="73">
        <v>0</v>
      </c>
      <c r="DV17" s="73">
        <v>0</v>
      </c>
      <c r="DW17" s="73">
        <v>0</v>
      </c>
      <c r="DX17" s="73">
        <v>0</v>
      </c>
      <c r="DY17" s="73">
        <v>0</v>
      </c>
      <c r="DZ17" s="73">
        <v>0</v>
      </c>
      <c r="EA17" s="73">
        <v>0</v>
      </c>
      <c r="EB17" s="73">
        <v>6.0819999999999999</v>
      </c>
      <c r="EC17" s="73">
        <v>0</v>
      </c>
      <c r="ED17" s="73">
        <v>0</v>
      </c>
      <c r="EE17" s="73">
        <v>7.28</v>
      </c>
      <c r="EF17" s="73">
        <v>0</v>
      </c>
      <c r="EG17" s="73">
        <v>0</v>
      </c>
      <c r="EH17" s="73">
        <v>0</v>
      </c>
      <c r="EI17" s="73">
        <v>0</v>
      </c>
      <c r="EJ17" s="73">
        <v>0</v>
      </c>
      <c r="EK17" s="73">
        <v>0</v>
      </c>
      <c r="EL17" s="73">
        <v>0</v>
      </c>
      <c r="EM17" s="73">
        <v>0</v>
      </c>
      <c r="EN17" s="73">
        <v>0</v>
      </c>
      <c r="EO17" s="73">
        <v>0</v>
      </c>
      <c r="EP17" s="73">
        <v>0</v>
      </c>
      <c r="EQ17" s="73">
        <v>0</v>
      </c>
      <c r="ER17" s="73">
        <v>0</v>
      </c>
      <c r="ES17" s="73">
        <v>0</v>
      </c>
      <c r="ET17" s="73">
        <v>8.6240000000000006</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280.322</v>
      </c>
      <c r="HG17" s="73">
        <v>0</v>
      </c>
      <c r="HH17" s="73">
        <v>0</v>
      </c>
      <c r="HI17" s="73">
        <v>0</v>
      </c>
      <c r="HJ17" s="73">
        <v>0</v>
      </c>
      <c r="HK17" s="73">
        <v>17.8</v>
      </c>
      <c r="HL17" s="73">
        <v>8.6240000000000006</v>
      </c>
      <c r="HM17" s="73">
        <v>0</v>
      </c>
      <c r="HN17" s="73">
        <v>0</v>
      </c>
      <c r="HO17" s="73">
        <v>0</v>
      </c>
      <c r="HP17" s="73">
        <v>0</v>
      </c>
      <c r="HQ17" s="73">
        <v>0</v>
      </c>
      <c r="HR17" s="73">
        <v>0</v>
      </c>
      <c r="HS17" s="73">
        <v>0</v>
      </c>
      <c r="HT17" s="73">
        <v>0</v>
      </c>
      <c r="HU17" s="73">
        <v>0</v>
      </c>
      <c r="HV17" s="73">
        <v>0</v>
      </c>
      <c r="HW17" s="73">
        <v>0</v>
      </c>
      <c r="HX17" s="73">
        <v>0</v>
      </c>
      <c r="HY17" s="73">
        <v>0</v>
      </c>
      <c r="HZ17" s="73">
        <v>0</v>
      </c>
      <c r="IA17" s="73">
        <v>280.322</v>
      </c>
      <c r="IB17" s="73">
        <v>0</v>
      </c>
      <c r="IC17" s="73">
        <v>0</v>
      </c>
      <c r="ID17" s="73">
        <v>0</v>
      </c>
      <c r="IE17" s="73">
        <v>0</v>
      </c>
      <c r="IF17" s="73">
        <v>28.053999999999998</v>
      </c>
      <c r="IG17" s="73">
        <v>278.69200000000001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1</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3</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4</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1723</v>
      </c>
      <c r="B18" s="70">
        <v>10</v>
      </c>
      <c r="C18" s="70">
        <v>10</v>
      </c>
      <c r="D18" s="70">
        <v>1</v>
      </c>
      <c r="E18" s="70">
        <v>2013</v>
      </c>
      <c r="F18" s="70" t="s">
        <v>180</v>
      </c>
      <c r="G18" s="1073" t="s">
        <v>1713</v>
      </c>
      <c r="H18" s="70" t="s">
        <v>1714</v>
      </c>
      <c r="I18" s="1066"/>
      <c r="J18" s="73">
        <v>0</v>
      </c>
      <c r="K18" s="73">
        <v>0</v>
      </c>
      <c r="L18" s="73">
        <v>0</v>
      </c>
      <c r="M18" s="73">
        <v>0</v>
      </c>
      <c r="N18" s="73">
        <v>0</v>
      </c>
      <c r="O18" s="73">
        <v>0</v>
      </c>
      <c r="P18" s="73">
        <v>0</v>
      </c>
      <c r="Q18" s="73">
        <v>0</v>
      </c>
      <c r="R18" s="73">
        <v>4.4729999999999999</v>
      </c>
      <c r="S18" s="73">
        <v>0</v>
      </c>
      <c r="T18" s="73">
        <v>0</v>
      </c>
      <c r="U18" s="73">
        <v>0</v>
      </c>
      <c r="V18" s="73">
        <v>0</v>
      </c>
      <c r="W18" s="73">
        <v>0</v>
      </c>
      <c r="X18" s="73">
        <v>0</v>
      </c>
      <c r="Y18" s="73">
        <v>0</v>
      </c>
      <c r="Z18" s="73">
        <v>9.5269999999999992</v>
      </c>
      <c r="AA18" s="73">
        <v>6.9880000000000004</v>
      </c>
      <c r="AB18" s="73">
        <v>0</v>
      </c>
      <c r="AC18" s="73">
        <v>0</v>
      </c>
      <c r="AD18" s="73">
        <v>10.106999999999999</v>
      </c>
      <c r="AE18" s="73">
        <v>0</v>
      </c>
      <c r="AF18" s="73">
        <v>0</v>
      </c>
      <c r="AG18" s="73">
        <v>0</v>
      </c>
      <c r="AH18" s="73">
        <v>0</v>
      </c>
      <c r="AI18" s="73">
        <v>0</v>
      </c>
      <c r="AJ18" s="73">
        <v>0</v>
      </c>
      <c r="AK18" s="73">
        <v>0</v>
      </c>
      <c r="AL18" s="73">
        <v>0</v>
      </c>
      <c r="AM18" s="73">
        <v>0</v>
      </c>
      <c r="AN18" s="73">
        <v>0</v>
      </c>
      <c r="AO18" s="73">
        <v>0</v>
      </c>
      <c r="AP18" s="73">
        <v>229.655</v>
      </c>
      <c r="AQ18" s="73">
        <v>0</v>
      </c>
      <c r="AR18" s="73">
        <v>0</v>
      </c>
      <c r="AS18" s="73">
        <v>8.484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9.5269999999999992</v>
      </c>
      <c r="DF18" s="73">
        <v>0</v>
      </c>
      <c r="DG18" s="73">
        <v>229.655</v>
      </c>
      <c r="DH18" s="73">
        <v>0</v>
      </c>
      <c r="DI18" s="73">
        <v>0</v>
      </c>
      <c r="DJ18" s="73">
        <v>0</v>
      </c>
      <c r="DK18" s="73">
        <v>0</v>
      </c>
      <c r="DL18" s="73">
        <v>0</v>
      </c>
      <c r="DM18" s="73">
        <v>0</v>
      </c>
      <c r="DN18" s="73">
        <v>0</v>
      </c>
      <c r="DO18" s="73">
        <v>0</v>
      </c>
      <c r="DP18" s="73">
        <v>0</v>
      </c>
      <c r="DQ18" s="73">
        <v>0</v>
      </c>
      <c r="DR18" s="73">
        <v>0</v>
      </c>
      <c r="DS18" s="73">
        <v>4.4729999999999999</v>
      </c>
      <c r="DT18" s="73">
        <v>0</v>
      </c>
      <c r="DU18" s="73">
        <v>0</v>
      </c>
      <c r="DV18" s="73">
        <v>0</v>
      </c>
      <c r="DW18" s="73">
        <v>0</v>
      </c>
      <c r="DX18" s="73">
        <v>0</v>
      </c>
      <c r="DY18" s="73">
        <v>0</v>
      </c>
      <c r="DZ18" s="73">
        <v>0</v>
      </c>
      <c r="EA18" s="73">
        <v>0</v>
      </c>
      <c r="EB18" s="73">
        <v>6.9880000000000004</v>
      </c>
      <c r="EC18" s="73">
        <v>0</v>
      </c>
      <c r="ED18" s="73">
        <v>0</v>
      </c>
      <c r="EE18" s="73">
        <v>10.106999999999999</v>
      </c>
      <c r="EF18" s="73">
        <v>0</v>
      </c>
      <c r="EG18" s="73">
        <v>0</v>
      </c>
      <c r="EH18" s="73">
        <v>0</v>
      </c>
      <c r="EI18" s="73">
        <v>0</v>
      </c>
      <c r="EJ18" s="73">
        <v>0</v>
      </c>
      <c r="EK18" s="73">
        <v>0</v>
      </c>
      <c r="EL18" s="73">
        <v>0</v>
      </c>
      <c r="EM18" s="73">
        <v>0</v>
      </c>
      <c r="EN18" s="73">
        <v>0</v>
      </c>
      <c r="EO18" s="73">
        <v>0</v>
      </c>
      <c r="EP18" s="73">
        <v>0</v>
      </c>
      <c r="EQ18" s="73">
        <v>0</v>
      </c>
      <c r="ER18" s="73">
        <v>0</v>
      </c>
      <c r="ES18" s="73">
        <v>0</v>
      </c>
      <c r="ET18" s="73">
        <v>8.484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239.18199999999999</v>
      </c>
      <c r="HG18" s="73">
        <v>0</v>
      </c>
      <c r="HH18" s="73">
        <v>0</v>
      </c>
      <c r="HI18" s="73">
        <v>0</v>
      </c>
      <c r="HJ18" s="73">
        <v>0</v>
      </c>
      <c r="HK18" s="73">
        <v>21.568000000000001</v>
      </c>
      <c r="HL18" s="73">
        <v>8.484</v>
      </c>
      <c r="HM18" s="73">
        <v>0</v>
      </c>
      <c r="HN18" s="73">
        <v>0</v>
      </c>
      <c r="HO18" s="73">
        <v>0</v>
      </c>
      <c r="HP18" s="73">
        <v>0</v>
      </c>
      <c r="HQ18" s="73">
        <v>0</v>
      </c>
      <c r="HR18" s="73">
        <v>0</v>
      </c>
      <c r="HS18" s="73">
        <v>0</v>
      </c>
      <c r="HT18" s="73">
        <v>0</v>
      </c>
      <c r="HU18" s="73">
        <v>0</v>
      </c>
      <c r="HV18" s="73">
        <v>0</v>
      </c>
      <c r="HW18" s="73">
        <v>0</v>
      </c>
      <c r="HX18" s="73">
        <v>0</v>
      </c>
      <c r="HY18" s="73">
        <v>0</v>
      </c>
      <c r="HZ18" s="73">
        <v>0</v>
      </c>
      <c r="IA18" s="73">
        <v>239.18199999999999</v>
      </c>
      <c r="IB18" s="73">
        <v>0</v>
      </c>
      <c r="IC18" s="73">
        <v>0</v>
      </c>
      <c r="ID18" s="73">
        <v>0</v>
      </c>
      <c r="IE18" s="73">
        <v>0</v>
      </c>
      <c r="IF18" s="73">
        <v>31.094999999999999</v>
      </c>
      <c r="IG18" s="73">
        <v>238.13900000000001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3</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2</v>
      </c>
      <c r="RO18" s="71">
        <v>0</v>
      </c>
      <c r="RP18" s="71">
        <v>0</v>
      </c>
      <c r="RQ18" s="71">
        <v>0</v>
      </c>
      <c r="RR18" s="71">
        <v>0</v>
      </c>
      <c r="RS18" s="71">
        <v>4</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1724</v>
      </c>
      <c r="B19" s="70">
        <v>11</v>
      </c>
      <c r="C19" s="70">
        <v>11</v>
      </c>
      <c r="D19" s="70">
        <v>1</v>
      </c>
      <c r="E19" s="70">
        <v>2014</v>
      </c>
      <c r="F19" s="70" t="s">
        <v>181</v>
      </c>
      <c r="G19" s="1073" t="s">
        <v>1713</v>
      </c>
      <c r="H19" s="70" t="s">
        <v>1714</v>
      </c>
      <c r="I19" s="1066"/>
      <c r="J19" s="73">
        <v>0</v>
      </c>
      <c r="K19" s="73">
        <v>0</v>
      </c>
      <c r="L19" s="73">
        <v>0</v>
      </c>
      <c r="M19" s="73">
        <v>0</v>
      </c>
      <c r="N19" s="73">
        <v>0</v>
      </c>
      <c r="O19" s="73">
        <v>0</v>
      </c>
      <c r="P19" s="73">
        <v>0</v>
      </c>
      <c r="Q19" s="73">
        <v>0</v>
      </c>
      <c r="R19" s="73">
        <v>4.2690000000000001</v>
      </c>
      <c r="S19" s="73">
        <v>0</v>
      </c>
      <c r="T19" s="73">
        <v>0</v>
      </c>
      <c r="U19" s="73">
        <v>0</v>
      </c>
      <c r="V19" s="73">
        <v>0</v>
      </c>
      <c r="W19" s="73">
        <v>0</v>
      </c>
      <c r="X19" s="73">
        <v>0</v>
      </c>
      <c r="Y19" s="73">
        <v>0</v>
      </c>
      <c r="Z19" s="73">
        <v>9.3179999999999996</v>
      </c>
      <c r="AA19" s="73">
        <v>7.5359999999999996</v>
      </c>
      <c r="AB19" s="73">
        <v>0</v>
      </c>
      <c r="AC19" s="73">
        <v>0</v>
      </c>
      <c r="AD19" s="73">
        <v>8.6240000000000006</v>
      </c>
      <c r="AE19" s="73">
        <v>0</v>
      </c>
      <c r="AF19" s="73">
        <v>0</v>
      </c>
      <c r="AG19" s="73">
        <v>0</v>
      </c>
      <c r="AH19" s="73">
        <v>0</v>
      </c>
      <c r="AI19" s="73">
        <v>0</v>
      </c>
      <c r="AJ19" s="73">
        <v>0</v>
      </c>
      <c r="AK19" s="73">
        <v>0</v>
      </c>
      <c r="AL19" s="73">
        <v>0</v>
      </c>
      <c r="AM19" s="73">
        <v>0</v>
      </c>
      <c r="AN19" s="73">
        <v>0</v>
      </c>
      <c r="AO19" s="73">
        <v>0</v>
      </c>
      <c r="AP19" s="73">
        <v>264.59100000000001</v>
      </c>
      <c r="AQ19" s="73">
        <v>0</v>
      </c>
      <c r="AR19" s="73">
        <v>0</v>
      </c>
      <c r="AS19" s="73">
        <v>8.1379999999999999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9.3179999999999996</v>
      </c>
      <c r="DF19" s="73">
        <v>0</v>
      </c>
      <c r="DG19" s="73">
        <v>264.59100000000001</v>
      </c>
      <c r="DH19" s="73">
        <v>0</v>
      </c>
      <c r="DI19" s="73">
        <v>0</v>
      </c>
      <c r="DJ19" s="73">
        <v>0</v>
      </c>
      <c r="DK19" s="73">
        <v>0</v>
      </c>
      <c r="DL19" s="73">
        <v>0</v>
      </c>
      <c r="DM19" s="73">
        <v>0</v>
      </c>
      <c r="DN19" s="73">
        <v>0</v>
      </c>
      <c r="DO19" s="73">
        <v>0</v>
      </c>
      <c r="DP19" s="73">
        <v>0</v>
      </c>
      <c r="DQ19" s="73">
        <v>0</v>
      </c>
      <c r="DR19" s="73">
        <v>0</v>
      </c>
      <c r="DS19" s="73">
        <v>4.2690000000000001</v>
      </c>
      <c r="DT19" s="73">
        <v>0</v>
      </c>
      <c r="DU19" s="73">
        <v>0</v>
      </c>
      <c r="DV19" s="73">
        <v>0</v>
      </c>
      <c r="DW19" s="73">
        <v>0</v>
      </c>
      <c r="DX19" s="73">
        <v>0</v>
      </c>
      <c r="DY19" s="73">
        <v>0</v>
      </c>
      <c r="DZ19" s="73">
        <v>0</v>
      </c>
      <c r="EA19" s="73">
        <v>0</v>
      </c>
      <c r="EB19" s="73">
        <v>7.5359999999999996</v>
      </c>
      <c r="EC19" s="73">
        <v>0</v>
      </c>
      <c r="ED19" s="73">
        <v>0</v>
      </c>
      <c r="EE19" s="73">
        <v>8.6240000000000006</v>
      </c>
      <c r="EF19" s="73">
        <v>0</v>
      </c>
      <c r="EG19" s="73">
        <v>0</v>
      </c>
      <c r="EH19" s="73">
        <v>0</v>
      </c>
      <c r="EI19" s="73">
        <v>0</v>
      </c>
      <c r="EJ19" s="73">
        <v>0</v>
      </c>
      <c r="EK19" s="73">
        <v>0</v>
      </c>
      <c r="EL19" s="73">
        <v>0</v>
      </c>
      <c r="EM19" s="73">
        <v>0</v>
      </c>
      <c r="EN19" s="73">
        <v>0</v>
      </c>
      <c r="EO19" s="73">
        <v>0</v>
      </c>
      <c r="EP19" s="73">
        <v>0</v>
      </c>
      <c r="EQ19" s="73">
        <v>0</v>
      </c>
      <c r="ER19" s="73">
        <v>0</v>
      </c>
      <c r="ES19" s="73">
        <v>0</v>
      </c>
      <c r="ET19" s="73">
        <v>8.1379999999999999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273.90899999999999</v>
      </c>
      <c r="HG19" s="73">
        <v>0</v>
      </c>
      <c r="HH19" s="73">
        <v>0</v>
      </c>
      <c r="HI19" s="73">
        <v>0</v>
      </c>
      <c r="HJ19" s="73">
        <v>0</v>
      </c>
      <c r="HK19" s="73">
        <v>20.428999999999998</v>
      </c>
      <c r="HL19" s="73">
        <v>8.1379999999999999</v>
      </c>
      <c r="HM19" s="73">
        <v>0</v>
      </c>
      <c r="HN19" s="73">
        <v>0</v>
      </c>
      <c r="HO19" s="73">
        <v>0</v>
      </c>
      <c r="HP19" s="73">
        <v>0</v>
      </c>
      <c r="HQ19" s="73">
        <v>0</v>
      </c>
      <c r="HR19" s="73">
        <v>0</v>
      </c>
      <c r="HS19" s="73">
        <v>0</v>
      </c>
      <c r="HT19" s="73">
        <v>0</v>
      </c>
      <c r="HU19" s="73">
        <v>0</v>
      </c>
      <c r="HV19" s="73">
        <v>0</v>
      </c>
      <c r="HW19" s="73">
        <v>0</v>
      </c>
      <c r="HX19" s="73">
        <v>0</v>
      </c>
      <c r="HY19" s="73">
        <v>0</v>
      </c>
      <c r="HZ19" s="73">
        <v>0</v>
      </c>
      <c r="IA19" s="73">
        <v>273.90899999999999</v>
      </c>
      <c r="IB19" s="73">
        <v>0</v>
      </c>
      <c r="IC19" s="73">
        <v>0</v>
      </c>
      <c r="ID19" s="73">
        <v>0</v>
      </c>
      <c r="IE19" s="73">
        <v>0</v>
      </c>
      <c r="IF19" s="73">
        <v>29.747</v>
      </c>
      <c r="IG19" s="73">
        <v>272.72899999999998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3</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2</v>
      </c>
      <c r="RO19" s="71">
        <v>0</v>
      </c>
      <c r="RP19" s="71">
        <v>0</v>
      </c>
      <c r="RQ19" s="71">
        <v>0</v>
      </c>
      <c r="RR19" s="71">
        <v>0</v>
      </c>
      <c r="RS19" s="71">
        <v>4</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1725</v>
      </c>
      <c r="B20" s="70">
        <v>12</v>
      </c>
      <c r="C20" s="70">
        <v>12</v>
      </c>
      <c r="D20" s="70">
        <v>1</v>
      </c>
      <c r="E20" s="70">
        <v>2015</v>
      </c>
      <c r="F20" s="70" t="s">
        <v>182</v>
      </c>
      <c r="G20" s="1073" t="s">
        <v>1713</v>
      </c>
      <c r="H20" s="70" t="s">
        <v>1714</v>
      </c>
      <c r="I20" s="1066"/>
      <c r="J20" s="73">
        <v>0</v>
      </c>
      <c r="K20" s="73">
        <v>0</v>
      </c>
      <c r="L20" s="73">
        <v>0</v>
      </c>
      <c r="M20" s="73">
        <v>0</v>
      </c>
      <c r="N20" s="73">
        <v>0</v>
      </c>
      <c r="O20" s="73">
        <v>0</v>
      </c>
      <c r="P20" s="73">
        <v>0</v>
      </c>
      <c r="Q20" s="73">
        <v>0</v>
      </c>
      <c r="R20" s="73">
        <v>4.0620000000000003</v>
      </c>
      <c r="S20" s="73">
        <v>0</v>
      </c>
      <c r="T20" s="73">
        <v>0</v>
      </c>
      <c r="U20" s="73">
        <v>0</v>
      </c>
      <c r="V20" s="73">
        <v>0</v>
      </c>
      <c r="W20" s="73">
        <v>0</v>
      </c>
      <c r="X20" s="73">
        <v>0</v>
      </c>
      <c r="Y20" s="73">
        <v>0</v>
      </c>
      <c r="Z20" s="73">
        <v>9.8450000000000006</v>
      </c>
      <c r="AA20" s="73">
        <v>7.5650000000000004</v>
      </c>
      <c r="AB20" s="73">
        <v>0</v>
      </c>
      <c r="AC20" s="73">
        <v>0</v>
      </c>
      <c r="AD20" s="73">
        <v>0</v>
      </c>
      <c r="AE20" s="73">
        <v>0</v>
      </c>
      <c r="AF20" s="73">
        <v>0</v>
      </c>
      <c r="AG20" s="73">
        <v>0</v>
      </c>
      <c r="AH20" s="73">
        <v>0</v>
      </c>
      <c r="AI20" s="73">
        <v>0</v>
      </c>
      <c r="AJ20" s="73">
        <v>0</v>
      </c>
      <c r="AK20" s="73">
        <v>0</v>
      </c>
      <c r="AL20" s="73">
        <v>0</v>
      </c>
      <c r="AM20" s="73">
        <v>0</v>
      </c>
      <c r="AN20" s="73">
        <v>0</v>
      </c>
      <c r="AO20" s="73">
        <v>0</v>
      </c>
      <c r="AP20" s="73">
        <v>253.12899999999999</v>
      </c>
      <c r="AQ20" s="73">
        <v>0</v>
      </c>
      <c r="AR20" s="73">
        <v>0</v>
      </c>
      <c r="AS20" s="73">
        <v>8.2010000000000005</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9.8450000000000006</v>
      </c>
      <c r="DF20" s="73">
        <v>0</v>
      </c>
      <c r="DG20" s="73">
        <v>253.12899999999999</v>
      </c>
      <c r="DH20" s="73">
        <v>0</v>
      </c>
      <c r="DI20" s="73">
        <v>0</v>
      </c>
      <c r="DJ20" s="73">
        <v>0</v>
      </c>
      <c r="DK20" s="73">
        <v>0</v>
      </c>
      <c r="DL20" s="73">
        <v>0</v>
      </c>
      <c r="DM20" s="73">
        <v>0</v>
      </c>
      <c r="DN20" s="73">
        <v>0</v>
      </c>
      <c r="DO20" s="73">
        <v>0</v>
      </c>
      <c r="DP20" s="73">
        <v>0</v>
      </c>
      <c r="DQ20" s="73">
        <v>0</v>
      </c>
      <c r="DR20" s="73">
        <v>0</v>
      </c>
      <c r="DS20" s="73">
        <v>4.0620000000000003</v>
      </c>
      <c r="DT20" s="73">
        <v>0</v>
      </c>
      <c r="DU20" s="73">
        <v>0</v>
      </c>
      <c r="DV20" s="73">
        <v>0</v>
      </c>
      <c r="DW20" s="73">
        <v>0</v>
      </c>
      <c r="DX20" s="73">
        <v>0</v>
      </c>
      <c r="DY20" s="73">
        <v>0</v>
      </c>
      <c r="DZ20" s="73">
        <v>0</v>
      </c>
      <c r="EA20" s="73">
        <v>0</v>
      </c>
      <c r="EB20" s="73">
        <v>7.5650000000000004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8.2010000000000005</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262.97399999999999</v>
      </c>
      <c r="HG20" s="73">
        <v>0</v>
      </c>
      <c r="HH20" s="73">
        <v>0</v>
      </c>
      <c r="HI20" s="73">
        <v>0</v>
      </c>
      <c r="HJ20" s="73">
        <v>0</v>
      </c>
      <c r="HK20" s="73">
        <v>11.627000000000001</v>
      </c>
      <c r="HL20" s="73">
        <v>8.2010000000000005</v>
      </c>
      <c r="HM20" s="73">
        <v>0</v>
      </c>
      <c r="HN20" s="73">
        <v>0</v>
      </c>
      <c r="HO20" s="73">
        <v>0</v>
      </c>
      <c r="HP20" s="73">
        <v>0</v>
      </c>
      <c r="HQ20" s="73">
        <v>0</v>
      </c>
      <c r="HR20" s="73">
        <v>0</v>
      </c>
      <c r="HS20" s="73">
        <v>0</v>
      </c>
      <c r="HT20" s="73">
        <v>0</v>
      </c>
      <c r="HU20" s="73">
        <v>0</v>
      </c>
      <c r="HV20" s="73">
        <v>0</v>
      </c>
      <c r="HW20" s="73">
        <v>0</v>
      </c>
      <c r="HX20" s="73">
        <v>0</v>
      </c>
      <c r="HY20" s="73">
        <v>0</v>
      </c>
      <c r="HZ20" s="73">
        <v>0</v>
      </c>
      <c r="IA20" s="73">
        <v>262.97399999999999</v>
      </c>
      <c r="IB20" s="73">
        <v>0</v>
      </c>
      <c r="IC20" s="73">
        <v>0</v>
      </c>
      <c r="ID20" s="73">
        <v>0</v>
      </c>
      <c r="IE20" s="73">
        <v>0</v>
      </c>
      <c r="IF20" s="73">
        <v>21.472000000000001</v>
      </c>
      <c r="IG20" s="73">
        <v>261.33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1</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2</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3</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1726</v>
      </c>
      <c r="B21" s="70">
        <v>13</v>
      </c>
      <c r="C21" s="70">
        <v>13</v>
      </c>
      <c r="D21" s="70">
        <v>1</v>
      </c>
      <c r="E21" s="70">
        <v>2016</v>
      </c>
      <c r="F21" s="70" t="s">
        <v>155</v>
      </c>
      <c r="G21" s="1073" t="s">
        <v>1713</v>
      </c>
      <c r="H21" s="70" t="s">
        <v>1714</v>
      </c>
      <c r="I21" s="1066"/>
      <c r="J21" s="73">
        <v>0</v>
      </c>
      <c r="K21" s="73">
        <v>0</v>
      </c>
      <c r="L21" s="73">
        <v>0</v>
      </c>
      <c r="M21" s="73">
        <v>0</v>
      </c>
      <c r="N21" s="73">
        <v>0</v>
      </c>
      <c r="O21" s="73">
        <v>0</v>
      </c>
      <c r="P21" s="73">
        <v>0</v>
      </c>
      <c r="Q21" s="73">
        <v>0</v>
      </c>
      <c r="R21" s="73">
        <v>3.67</v>
      </c>
      <c r="S21" s="73">
        <v>0</v>
      </c>
      <c r="T21" s="73">
        <v>0</v>
      </c>
      <c r="U21" s="73">
        <v>0</v>
      </c>
      <c r="V21" s="73">
        <v>0</v>
      </c>
      <c r="W21" s="73">
        <v>0</v>
      </c>
      <c r="X21" s="73">
        <v>0</v>
      </c>
      <c r="Y21" s="73">
        <v>0</v>
      </c>
      <c r="Z21" s="73">
        <v>9.43</v>
      </c>
      <c r="AA21" s="73">
        <v>7.5670000000000002</v>
      </c>
      <c r="AB21" s="73">
        <v>0</v>
      </c>
      <c r="AC21" s="73">
        <v>0</v>
      </c>
      <c r="AD21" s="73">
        <v>7.9809999999999999</v>
      </c>
      <c r="AE21" s="73">
        <v>0</v>
      </c>
      <c r="AF21" s="73">
        <v>0</v>
      </c>
      <c r="AG21" s="73">
        <v>0</v>
      </c>
      <c r="AH21" s="73">
        <v>0</v>
      </c>
      <c r="AI21" s="73">
        <v>0</v>
      </c>
      <c r="AJ21" s="73">
        <v>0</v>
      </c>
      <c r="AK21" s="73">
        <v>0</v>
      </c>
      <c r="AL21" s="73">
        <v>0</v>
      </c>
      <c r="AM21" s="73">
        <v>0</v>
      </c>
      <c r="AN21" s="73">
        <v>0</v>
      </c>
      <c r="AO21" s="73">
        <v>0</v>
      </c>
      <c r="AP21" s="73">
        <v>248.893</v>
      </c>
      <c r="AQ21" s="73">
        <v>0</v>
      </c>
      <c r="AR21" s="73">
        <v>0</v>
      </c>
      <c r="AS21" s="73">
        <v>8.5190000000000001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9.43</v>
      </c>
      <c r="DF21" s="73">
        <v>0</v>
      </c>
      <c r="DG21" s="73">
        <v>248.893</v>
      </c>
      <c r="DH21" s="73">
        <v>0</v>
      </c>
      <c r="DI21" s="73">
        <v>0</v>
      </c>
      <c r="DJ21" s="73">
        <v>0</v>
      </c>
      <c r="DK21" s="73">
        <v>0</v>
      </c>
      <c r="DL21" s="73">
        <v>0</v>
      </c>
      <c r="DM21" s="73">
        <v>0</v>
      </c>
      <c r="DN21" s="73">
        <v>0</v>
      </c>
      <c r="DO21" s="73">
        <v>0</v>
      </c>
      <c r="DP21" s="73">
        <v>0</v>
      </c>
      <c r="DQ21" s="73">
        <v>0</v>
      </c>
      <c r="DR21" s="73">
        <v>0</v>
      </c>
      <c r="DS21" s="73">
        <v>3.67</v>
      </c>
      <c r="DT21" s="73">
        <v>0</v>
      </c>
      <c r="DU21" s="73">
        <v>0</v>
      </c>
      <c r="DV21" s="73">
        <v>0</v>
      </c>
      <c r="DW21" s="73">
        <v>0</v>
      </c>
      <c r="DX21" s="73">
        <v>0</v>
      </c>
      <c r="DY21" s="73">
        <v>0</v>
      </c>
      <c r="DZ21" s="73">
        <v>0</v>
      </c>
      <c r="EA21" s="73">
        <v>0</v>
      </c>
      <c r="EB21" s="73">
        <v>7.5670000000000002</v>
      </c>
      <c r="EC21" s="73">
        <v>0</v>
      </c>
      <c r="ED21" s="73">
        <v>0</v>
      </c>
      <c r="EE21" s="73">
        <v>7.9809999999999999</v>
      </c>
      <c r="EF21" s="73">
        <v>0</v>
      </c>
      <c r="EG21" s="73">
        <v>0</v>
      </c>
      <c r="EH21" s="73">
        <v>0</v>
      </c>
      <c r="EI21" s="73">
        <v>0</v>
      </c>
      <c r="EJ21" s="73">
        <v>0</v>
      </c>
      <c r="EK21" s="73">
        <v>0</v>
      </c>
      <c r="EL21" s="73">
        <v>0</v>
      </c>
      <c r="EM21" s="73">
        <v>0</v>
      </c>
      <c r="EN21" s="73">
        <v>0</v>
      </c>
      <c r="EO21" s="73">
        <v>0</v>
      </c>
      <c r="EP21" s="73">
        <v>0</v>
      </c>
      <c r="EQ21" s="73">
        <v>0</v>
      </c>
      <c r="ER21" s="73">
        <v>0</v>
      </c>
      <c r="ES21" s="73">
        <v>0</v>
      </c>
      <c r="ET21" s="73">
        <v>8.5190000000000001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258.32299999999998</v>
      </c>
      <c r="HG21" s="73">
        <v>0</v>
      </c>
      <c r="HH21" s="73">
        <v>0</v>
      </c>
      <c r="HI21" s="73">
        <v>0</v>
      </c>
      <c r="HJ21" s="73">
        <v>0</v>
      </c>
      <c r="HK21" s="73">
        <v>19.218</v>
      </c>
      <c r="HL21" s="73">
        <v>8.5190000000000001</v>
      </c>
      <c r="HM21" s="73">
        <v>0</v>
      </c>
      <c r="HN21" s="73">
        <v>0</v>
      </c>
      <c r="HO21" s="73">
        <v>0</v>
      </c>
      <c r="HP21" s="73">
        <v>0</v>
      </c>
      <c r="HQ21" s="73">
        <v>0</v>
      </c>
      <c r="HR21" s="73">
        <v>0</v>
      </c>
      <c r="HS21" s="73">
        <v>0</v>
      </c>
      <c r="HT21" s="73">
        <v>0</v>
      </c>
      <c r="HU21" s="73">
        <v>0</v>
      </c>
      <c r="HV21" s="73">
        <v>0</v>
      </c>
      <c r="HW21" s="73">
        <v>0</v>
      </c>
      <c r="HX21" s="73">
        <v>0</v>
      </c>
      <c r="HY21" s="73">
        <v>0</v>
      </c>
      <c r="HZ21" s="73">
        <v>0</v>
      </c>
      <c r="IA21" s="73">
        <v>258.32299999999998</v>
      </c>
      <c r="IB21" s="73">
        <v>0</v>
      </c>
      <c r="IC21" s="73">
        <v>0</v>
      </c>
      <c r="ID21" s="73">
        <v>0</v>
      </c>
      <c r="IE21" s="73">
        <v>0</v>
      </c>
      <c r="IF21" s="73">
        <v>28.648</v>
      </c>
      <c r="IG21" s="73">
        <v>257.41199999999998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1</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1</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3</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2</v>
      </c>
      <c r="RO21" s="71">
        <v>0</v>
      </c>
      <c r="RP21" s="71">
        <v>0</v>
      </c>
      <c r="RQ21" s="71">
        <v>0</v>
      </c>
      <c r="RR21" s="71">
        <v>0</v>
      </c>
      <c r="RS21" s="71">
        <v>4</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1727</v>
      </c>
      <c r="B22" s="70">
        <v>14</v>
      </c>
      <c r="C22" s="70">
        <v>14</v>
      </c>
      <c r="D22" s="70">
        <v>1</v>
      </c>
      <c r="E22" s="70">
        <v>2017</v>
      </c>
      <c r="F22" s="70" t="s">
        <v>156</v>
      </c>
      <c r="G22" s="1073" t="s">
        <v>1713</v>
      </c>
      <c r="H22" s="70" t="s">
        <v>1714</v>
      </c>
      <c r="I22" s="1066"/>
      <c r="J22" s="73">
        <v>0</v>
      </c>
      <c r="K22" s="73">
        <v>0</v>
      </c>
      <c r="L22" s="73">
        <v>0</v>
      </c>
      <c r="M22" s="73">
        <v>0</v>
      </c>
      <c r="N22" s="73">
        <v>0</v>
      </c>
      <c r="O22" s="73">
        <v>0</v>
      </c>
      <c r="P22" s="73">
        <v>0</v>
      </c>
      <c r="Q22" s="73">
        <v>0</v>
      </c>
      <c r="R22" s="73">
        <v>3.7669999999999999</v>
      </c>
      <c r="S22" s="73">
        <v>0</v>
      </c>
      <c r="T22" s="73">
        <v>0</v>
      </c>
      <c r="U22" s="73">
        <v>0</v>
      </c>
      <c r="V22" s="73">
        <v>0</v>
      </c>
      <c r="W22" s="73">
        <v>0</v>
      </c>
      <c r="X22" s="73">
        <v>0</v>
      </c>
      <c r="Y22" s="73">
        <v>0</v>
      </c>
      <c r="Z22" s="73">
        <v>9.0269999999999992</v>
      </c>
      <c r="AA22" s="73">
        <v>5.8849999999999998</v>
      </c>
      <c r="AB22" s="73">
        <v>0</v>
      </c>
      <c r="AC22" s="73">
        <v>0</v>
      </c>
      <c r="AD22" s="73">
        <v>8.1219999999999999</v>
      </c>
      <c r="AE22" s="73">
        <v>0</v>
      </c>
      <c r="AF22" s="73">
        <v>0</v>
      </c>
      <c r="AG22" s="73">
        <v>0</v>
      </c>
      <c r="AH22" s="73">
        <v>0</v>
      </c>
      <c r="AI22" s="73">
        <v>0</v>
      </c>
      <c r="AJ22" s="73">
        <v>0</v>
      </c>
      <c r="AK22" s="73">
        <v>0</v>
      </c>
      <c r="AL22" s="73">
        <v>0</v>
      </c>
      <c r="AM22" s="73">
        <v>0</v>
      </c>
      <c r="AN22" s="73">
        <v>0</v>
      </c>
      <c r="AO22" s="73">
        <v>0</v>
      </c>
      <c r="AP22" s="73">
        <v>258.18700000000001</v>
      </c>
      <c r="AQ22" s="73">
        <v>0</v>
      </c>
      <c r="AR22" s="73">
        <v>0</v>
      </c>
      <c r="AS22" s="73">
        <v>8.5850000000000009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9.0269999999999992</v>
      </c>
      <c r="DF22" s="73">
        <v>0</v>
      </c>
      <c r="DG22" s="73">
        <v>258.18700000000001</v>
      </c>
      <c r="DH22" s="73">
        <v>0</v>
      </c>
      <c r="DI22" s="73">
        <v>0</v>
      </c>
      <c r="DJ22" s="73">
        <v>0</v>
      </c>
      <c r="DK22" s="73">
        <v>0</v>
      </c>
      <c r="DL22" s="73">
        <v>0</v>
      </c>
      <c r="DM22" s="73">
        <v>0</v>
      </c>
      <c r="DN22" s="73">
        <v>0</v>
      </c>
      <c r="DO22" s="73">
        <v>0</v>
      </c>
      <c r="DP22" s="73">
        <v>0</v>
      </c>
      <c r="DQ22" s="73">
        <v>0</v>
      </c>
      <c r="DR22" s="73">
        <v>0</v>
      </c>
      <c r="DS22" s="73">
        <v>3.7669999999999999</v>
      </c>
      <c r="DT22" s="73">
        <v>0</v>
      </c>
      <c r="DU22" s="73">
        <v>0</v>
      </c>
      <c r="DV22" s="73">
        <v>0</v>
      </c>
      <c r="DW22" s="73">
        <v>0</v>
      </c>
      <c r="DX22" s="73">
        <v>0</v>
      </c>
      <c r="DY22" s="73">
        <v>0</v>
      </c>
      <c r="DZ22" s="73">
        <v>0</v>
      </c>
      <c r="EA22" s="73">
        <v>0</v>
      </c>
      <c r="EB22" s="73">
        <v>5.8849999999999998</v>
      </c>
      <c r="EC22" s="73">
        <v>0</v>
      </c>
      <c r="ED22" s="73">
        <v>0</v>
      </c>
      <c r="EE22" s="73">
        <v>8.1219999999999999</v>
      </c>
      <c r="EF22" s="73">
        <v>0</v>
      </c>
      <c r="EG22" s="73">
        <v>0</v>
      </c>
      <c r="EH22" s="73">
        <v>0</v>
      </c>
      <c r="EI22" s="73">
        <v>0</v>
      </c>
      <c r="EJ22" s="73">
        <v>0</v>
      </c>
      <c r="EK22" s="73">
        <v>0</v>
      </c>
      <c r="EL22" s="73">
        <v>0</v>
      </c>
      <c r="EM22" s="73">
        <v>0</v>
      </c>
      <c r="EN22" s="73">
        <v>0</v>
      </c>
      <c r="EO22" s="73">
        <v>0</v>
      </c>
      <c r="EP22" s="73">
        <v>0</v>
      </c>
      <c r="EQ22" s="73">
        <v>0</v>
      </c>
      <c r="ER22" s="73">
        <v>0</v>
      </c>
      <c r="ES22" s="73">
        <v>0</v>
      </c>
      <c r="ET22" s="73">
        <v>8.5850000000000009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267.214</v>
      </c>
      <c r="HG22" s="73">
        <v>0</v>
      </c>
      <c r="HH22" s="73">
        <v>0</v>
      </c>
      <c r="HI22" s="73">
        <v>0</v>
      </c>
      <c r="HJ22" s="73">
        <v>0</v>
      </c>
      <c r="HK22" s="73">
        <v>17.774000000000001</v>
      </c>
      <c r="HL22" s="73">
        <v>8.5850000000000009</v>
      </c>
      <c r="HM22" s="73">
        <v>0</v>
      </c>
      <c r="HN22" s="73">
        <v>0</v>
      </c>
      <c r="HO22" s="73">
        <v>0</v>
      </c>
      <c r="HP22" s="73">
        <v>0</v>
      </c>
      <c r="HQ22" s="73">
        <v>0</v>
      </c>
      <c r="HR22" s="73">
        <v>0</v>
      </c>
      <c r="HS22" s="73">
        <v>0</v>
      </c>
      <c r="HT22" s="73">
        <v>0</v>
      </c>
      <c r="HU22" s="73">
        <v>0</v>
      </c>
      <c r="HV22" s="73">
        <v>0</v>
      </c>
      <c r="HW22" s="73">
        <v>0</v>
      </c>
      <c r="HX22" s="73">
        <v>0</v>
      </c>
      <c r="HY22" s="73">
        <v>0</v>
      </c>
      <c r="HZ22" s="73">
        <v>0</v>
      </c>
      <c r="IA22" s="73">
        <v>267.214</v>
      </c>
      <c r="IB22" s="73">
        <v>0</v>
      </c>
      <c r="IC22" s="73">
        <v>0</v>
      </c>
      <c r="ID22" s="73">
        <v>0</v>
      </c>
      <c r="IE22" s="73">
        <v>0</v>
      </c>
      <c r="IF22" s="73">
        <v>26.800999999999998</v>
      </c>
      <c r="IG22" s="73">
        <v>266.77199999999999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1</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3</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2</v>
      </c>
      <c r="RO22" s="71">
        <v>0</v>
      </c>
      <c r="RP22" s="71">
        <v>0</v>
      </c>
      <c r="RQ22" s="71">
        <v>0</v>
      </c>
      <c r="RR22" s="71">
        <v>0</v>
      </c>
      <c r="RS22" s="71">
        <v>4</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1728</v>
      </c>
      <c r="B23" s="70">
        <v>15</v>
      </c>
      <c r="C23" s="70">
        <v>15</v>
      </c>
      <c r="D23" s="70">
        <v>1</v>
      </c>
      <c r="E23" s="70">
        <v>2018</v>
      </c>
      <c r="F23" s="70" t="s">
        <v>183</v>
      </c>
      <c r="G23" s="1073" t="s">
        <v>1713</v>
      </c>
      <c r="H23" s="70" t="s">
        <v>1714</v>
      </c>
      <c r="I23" s="1066"/>
      <c r="J23" s="73">
        <v>0</v>
      </c>
      <c r="K23" s="73">
        <v>0</v>
      </c>
      <c r="L23" s="73">
        <v>0</v>
      </c>
      <c r="M23" s="73">
        <v>0</v>
      </c>
      <c r="N23" s="73">
        <v>0</v>
      </c>
      <c r="O23" s="73">
        <v>0</v>
      </c>
      <c r="P23" s="73">
        <v>0</v>
      </c>
      <c r="Q23" s="73">
        <v>0</v>
      </c>
      <c r="R23" s="73">
        <v>3.7090000000000001</v>
      </c>
      <c r="S23" s="73">
        <v>0</v>
      </c>
      <c r="T23" s="73">
        <v>0</v>
      </c>
      <c r="U23" s="73">
        <v>0</v>
      </c>
      <c r="V23" s="73">
        <v>0</v>
      </c>
      <c r="W23" s="73">
        <v>0</v>
      </c>
      <c r="X23" s="73">
        <v>0</v>
      </c>
      <c r="Y23" s="73">
        <v>0</v>
      </c>
      <c r="Z23" s="73">
        <v>9.0530000000000008</v>
      </c>
      <c r="AA23" s="73">
        <v>5.2670000000000003</v>
      </c>
      <c r="AB23" s="73">
        <v>0</v>
      </c>
      <c r="AC23" s="73">
        <v>0</v>
      </c>
      <c r="AD23" s="73">
        <v>7.8120000000000003</v>
      </c>
      <c r="AE23" s="73">
        <v>0</v>
      </c>
      <c r="AF23" s="73">
        <v>0</v>
      </c>
      <c r="AG23" s="73">
        <v>0</v>
      </c>
      <c r="AH23" s="73">
        <v>0</v>
      </c>
      <c r="AI23" s="73">
        <v>0</v>
      </c>
      <c r="AJ23" s="73">
        <v>0</v>
      </c>
      <c r="AK23" s="73">
        <v>0</v>
      </c>
      <c r="AL23" s="73">
        <v>0</v>
      </c>
      <c r="AM23" s="73">
        <v>0</v>
      </c>
      <c r="AN23" s="73">
        <v>0</v>
      </c>
      <c r="AO23" s="73">
        <v>0</v>
      </c>
      <c r="AP23" s="73">
        <v>234.571</v>
      </c>
      <c r="AQ23" s="73">
        <v>0</v>
      </c>
      <c r="AR23" s="73">
        <v>0</v>
      </c>
      <c r="AS23" s="73">
        <v>8.4969999999999999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9.0530000000000008</v>
      </c>
      <c r="DF23" s="73">
        <v>0</v>
      </c>
      <c r="DG23" s="73">
        <v>234.571</v>
      </c>
      <c r="DH23" s="73">
        <v>0</v>
      </c>
      <c r="DI23" s="73">
        <v>0</v>
      </c>
      <c r="DJ23" s="73">
        <v>0</v>
      </c>
      <c r="DK23" s="73">
        <v>0</v>
      </c>
      <c r="DL23" s="73">
        <v>0</v>
      </c>
      <c r="DM23" s="73">
        <v>0</v>
      </c>
      <c r="DN23" s="73">
        <v>0</v>
      </c>
      <c r="DO23" s="73">
        <v>0</v>
      </c>
      <c r="DP23" s="73">
        <v>0</v>
      </c>
      <c r="DQ23" s="73">
        <v>0</v>
      </c>
      <c r="DR23" s="73">
        <v>0</v>
      </c>
      <c r="DS23" s="73">
        <v>3.7090000000000001</v>
      </c>
      <c r="DT23" s="73">
        <v>0</v>
      </c>
      <c r="DU23" s="73">
        <v>0</v>
      </c>
      <c r="DV23" s="73">
        <v>0</v>
      </c>
      <c r="DW23" s="73">
        <v>0</v>
      </c>
      <c r="DX23" s="73">
        <v>0</v>
      </c>
      <c r="DY23" s="73">
        <v>0</v>
      </c>
      <c r="DZ23" s="73">
        <v>0</v>
      </c>
      <c r="EA23" s="73">
        <v>0</v>
      </c>
      <c r="EB23" s="73">
        <v>5.2670000000000003</v>
      </c>
      <c r="EC23" s="73">
        <v>0</v>
      </c>
      <c r="ED23" s="73">
        <v>0</v>
      </c>
      <c r="EE23" s="73">
        <v>7.8120000000000003</v>
      </c>
      <c r="EF23" s="73">
        <v>0</v>
      </c>
      <c r="EG23" s="73">
        <v>0</v>
      </c>
      <c r="EH23" s="73">
        <v>0</v>
      </c>
      <c r="EI23" s="73">
        <v>0</v>
      </c>
      <c r="EJ23" s="73">
        <v>0</v>
      </c>
      <c r="EK23" s="73">
        <v>0</v>
      </c>
      <c r="EL23" s="73">
        <v>0</v>
      </c>
      <c r="EM23" s="73">
        <v>0</v>
      </c>
      <c r="EN23" s="73">
        <v>0</v>
      </c>
      <c r="EO23" s="73">
        <v>0</v>
      </c>
      <c r="EP23" s="73">
        <v>0</v>
      </c>
      <c r="EQ23" s="73">
        <v>0</v>
      </c>
      <c r="ER23" s="73">
        <v>0</v>
      </c>
      <c r="ES23" s="73">
        <v>0</v>
      </c>
      <c r="ET23" s="73">
        <v>8.4969999999999999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243.624</v>
      </c>
      <c r="HG23" s="73">
        <v>0</v>
      </c>
      <c r="HH23" s="73">
        <v>0</v>
      </c>
      <c r="HI23" s="73">
        <v>0</v>
      </c>
      <c r="HJ23" s="73">
        <v>0</v>
      </c>
      <c r="HK23" s="73">
        <v>16.788</v>
      </c>
      <c r="HL23" s="73">
        <v>8.4969999999999999</v>
      </c>
      <c r="HM23" s="73">
        <v>0</v>
      </c>
      <c r="HN23" s="73">
        <v>0</v>
      </c>
      <c r="HO23" s="73">
        <v>0</v>
      </c>
      <c r="HP23" s="73">
        <v>0</v>
      </c>
      <c r="HQ23" s="73">
        <v>0</v>
      </c>
      <c r="HR23" s="73">
        <v>0</v>
      </c>
      <c r="HS23" s="73">
        <v>0</v>
      </c>
      <c r="HT23" s="73">
        <v>0</v>
      </c>
      <c r="HU23" s="73">
        <v>0</v>
      </c>
      <c r="HV23" s="73">
        <v>0</v>
      </c>
      <c r="HW23" s="73">
        <v>0</v>
      </c>
      <c r="HX23" s="73">
        <v>0</v>
      </c>
      <c r="HY23" s="73">
        <v>0</v>
      </c>
      <c r="HZ23" s="73">
        <v>0</v>
      </c>
      <c r="IA23" s="73">
        <v>243.624</v>
      </c>
      <c r="IB23" s="73">
        <v>0</v>
      </c>
      <c r="IC23" s="73">
        <v>0</v>
      </c>
      <c r="ID23" s="73">
        <v>0</v>
      </c>
      <c r="IE23" s="73">
        <v>0</v>
      </c>
      <c r="IF23" s="73">
        <v>25.841000000000001</v>
      </c>
      <c r="IG23" s="73">
        <v>243.06800000000001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1</v>
      </c>
      <c r="JN23" s="71">
        <v>1</v>
      </c>
      <c r="JO23" s="71">
        <v>0</v>
      </c>
      <c r="JP23" s="71">
        <v>0</v>
      </c>
      <c r="JQ23" s="71">
        <v>1</v>
      </c>
      <c r="JR23" s="71">
        <v>0</v>
      </c>
      <c r="JS23" s="71">
        <v>0</v>
      </c>
      <c r="JT23" s="71">
        <v>0</v>
      </c>
      <c r="JU23" s="71">
        <v>0</v>
      </c>
      <c r="JV23" s="71">
        <v>0</v>
      </c>
      <c r="JW23" s="71">
        <v>0</v>
      </c>
      <c r="JX23" s="71">
        <v>0</v>
      </c>
      <c r="JY23" s="71">
        <v>0</v>
      </c>
      <c r="JZ23" s="71">
        <v>0</v>
      </c>
      <c r="KA23" s="71">
        <v>0</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3</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2</v>
      </c>
      <c r="RO23" s="71">
        <v>0</v>
      </c>
      <c r="RP23" s="71">
        <v>0</v>
      </c>
      <c r="RQ23" s="71">
        <v>0</v>
      </c>
      <c r="RR23" s="71">
        <v>0</v>
      </c>
      <c r="RS23" s="71">
        <v>4</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1729</v>
      </c>
      <c r="B24" s="70">
        <v>16</v>
      </c>
      <c r="C24" s="70">
        <v>16</v>
      </c>
      <c r="D24" s="70">
        <v>1</v>
      </c>
      <c r="E24" s="70">
        <v>2019</v>
      </c>
      <c r="F24" s="70" t="s">
        <v>158</v>
      </c>
      <c r="G24" s="1073" t="s">
        <v>1713</v>
      </c>
      <c r="H24" s="70" t="s">
        <v>1714</v>
      </c>
      <c r="I24" s="1066"/>
      <c r="J24" s="73">
        <v>0</v>
      </c>
      <c r="K24" s="73">
        <v>0</v>
      </c>
      <c r="L24" s="73">
        <v>0</v>
      </c>
      <c r="M24" s="73">
        <v>0</v>
      </c>
      <c r="N24" s="73">
        <v>0</v>
      </c>
      <c r="O24" s="73">
        <v>0</v>
      </c>
      <c r="P24" s="73">
        <v>0</v>
      </c>
      <c r="Q24" s="73">
        <v>0</v>
      </c>
      <c r="R24" s="73">
        <v>3.681</v>
      </c>
      <c r="S24" s="73">
        <v>0</v>
      </c>
      <c r="T24" s="73">
        <v>0</v>
      </c>
      <c r="U24" s="73">
        <v>0</v>
      </c>
      <c r="V24" s="73">
        <v>0</v>
      </c>
      <c r="W24" s="73">
        <v>0</v>
      </c>
      <c r="X24" s="73">
        <v>0</v>
      </c>
      <c r="Y24" s="73">
        <v>0</v>
      </c>
      <c r="Z24" s="73">
        <v>8.4499999999999993</v>
      </c>
      <c r="AA24" s="73">
        <v>4.6520000000000001</v>
      </c>
      <c r="AB24" s="73">
        <v>0</v>
      </c>
      <c r="AC24" s="73">
        <v>0</v>
      </c>
      <c r="AD24" s="73">
        <v>7.3869999999999996</v>
      </c>
      <c r="AE24" s="73">
        <v>0</v>
      </c>
      <c r="AF24" s="73">
        <v>0</v>
      </c>
      <c r="AG24" s="73">
        <v>0</v>
      </c>
      <c r="AH24" s="73">
        <v>0</v>
      </c>
      <c r="AI24" s="73">
        <v>0</v>
      </c>
      <c r="AJ24" s="73">
        <v>0</v>
      </c>
      <c r="AK24" s="73">
        <v>0</v>
      </c>
      <c r="AL24" s="73">
        <v>0</v>
      </c>
      <c r="AM24" s="73">
        <v>0</v>
      </c>
      <c r="AN24" s="73">
        <v>0</v>
      </c>
      <c r="AO24" s="73">
        <v>0</v>
      </c>
      <c r="AP24" s="73">
        <v>235.679</v>
      </c>
      <c r="AQ24" s="73">
        <v>0</v>
      </c>
      <c r="AR24" s="73">
        <v>0</v>
      </c>
      <c r="AS24" s="73">
        <v>8.1159999999999997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8.4499999999999993</v>
      </c>
      <c r="DF24" s="73">
        <v>0</v>
      </c>
      <c r="DG24" s="73">
        <v>235.679</v>
      </c>
      <c r="DH24" s="73">
        <v>0</v>
      </c>
      <c r="DI24" s="73">
        <v>0</v>
      </c>
      <c r="DJ24" s="73">
        <v>0</v>
      </c>
      <c r="DK24" s="73">
        <v>0</v>
      </c>
      <c r="DL24" s="73">
        <v>0</v>
      </c>
      <c r="DM24" s="73">
        <v>0</v>
      </c>
      <c r="DN24" s="73">
        <v>0</v>
      </c>
      <c r="DO24" s="73">
        <v>0</v>
      </c>
      <c r="DP24" s="73">
        <v>0</v>
      </c>
      <c r="DQ24" s="73">
        <v>0</v>
      </c>
      <c r="DR24" s="73">
        <v>0</v>
      </c>
      <c r="DS24" s="73">
        <v>3.681</v>
      </c>
      <c r="DT24" s="73">
        <v>0</v>
      </c>
      <c r="DU24" s="73">
        <v>0</v>
      </c>
      <c r="DV24" s="73">
        <v>0</v>
      </c>
      <c r="DW24" s="73">
        <v>0</v>
      </c>
      <c r="DX24" s="73">
        <v>0</v>
      </c>
      <c r="DY24" s="73">
        <v>0</v>
      </c>
      <c r="DZ24" s="73">
        <v>0</v>
      </c>
      <c r="EA24" s="73">
        <v>0</v>
      </c>
      <c r="EB24" s="73">
        <v>4.6520000000000001</v>
      </c>
      <c r="EC24" s="73">
        <v>0</v>
      </c>
      <c r="ED24" s="73">
        <v>0</v>
      </c>
      <c r="EE24" s="73">
        <v>7.3869999999999996</v>
      </c>
      <c r="EF24" s="73">
        <v>0</v>
      </c>
      <c r="EG24" s="73">
        <v>0</v>
      </c>
      <c r="EH24" s="73">
        <v>0</v>
      </c>
      <c r="EI24" s="73">
        <v>0</v>
      </c>
      <c r="EJ24" s="73">
        <v>0</v>
      </c>
      <c r="EK24" s="73">
        <v>0</v>
      </c>
      <c r="EL24" s="73">
        <v>0</v>
      </c>
      <c r="EM24" s="73">
        <v>0</v>
      </c>
      <c r="EN24" s="73">
        <v>0</v>
      </c>
      <c r="EO24" s="73">
        <v>0</v>
      </c>
      <c r="EP24" s="73">
        <v>0</v>
      </c>
      <c r="EQ24" s="73">
        <v>0</v>
      </c>
      <c r="ER24" s="73">
        <v>0</v>
      </c>
      <c r="ES24" s="73">
        <v>0</v>
      </c>
      <c r="ET24" s="73">
        <v>8.1159999999999997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244.12899999999999</v>
      </c>
      <c r="HG24" s="73">
        <v>0</v>
      </c>
      <c r="HH24" s="73">
        <v>0</v>
      </c>
      <c r="HI24" s="73">
        <v>0</v>
      </c>
      <c r="HJ24" s="73">
        <v>0</v>
      </c>
      <c r="HK24" s="73">
        <v>15.72</v>
      </c>
      <c r="HL24" s="73">
        <v>8.1159999999999997</v>
      </c>
      <c r="HM24" s="73">
        <v>0</v>
      </c>
      <c r="HN24" s="73">
        <v>0</v>
      </c>
      <c r="HO24" s="73">
        <v>0</v>
      </c>
      <c r="HP24" s="73">
        <v>0</v>
      </c>
      <c r="HQ24" s="73">
        <v>0</v>
      </c>
      <c r="HR24" s="73">
        <v>0</v>
      </c>
      <c r="HS24" s="73">
        <v>0</v>
      </c>
      <c r="HT24" s="73">
        <v>0</v>
      </c>
      <c r="HU24" s="73">
        <v>0</v>
      </c>
      <c r="HV24" s="73">
        <v>0</v>
      </c>
      <c r="HW24" s="73">
        <v>0</v>
      </c>
      <c r="HX24" s="73">
        <v>0</v>
      </c>
      <c r="HY24" s="73">
        <v>0</v>
      </c>
      <c r="HZ24" s="73">
        <v>0</v>
      </c>
      <c r="IA24" s="73">
        <v>244.12899999999999</v>
      </c>
      <c r="IB24" s="73">
        <v>0</v>
      </c>
      <c r="IC24" s="73">
        <v>0</v>
      </c>
      <c r="ID24" s="73">
        <v>0</v>
      </c>
      <c r="IE24" s="73">
        <v>0</v>
      </c>
      <c r="IF24" s="73">
        <v>24.17</v>
      </c>
      <c r="IG24" s="73">
        <v>243.79499999999999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1</v>
      </c>
      <c r="JN24" s="71">
        <v>1</v>
      </c>
      <c r="JO24" s="71">
        <v>0</v>
      </c>
      <c r="JP24" s="71">
        <v>0</v>
      </c>
      <c r="JQ24" s="71">
        <v>1</v>
      </c>
      <c r="JR24" s="71">
        <v>0</v>
      </c>
      <c r="JS24" s="71">
        <v>0</v>
      </c>
      <c r="JT24" s="71">
        <v>0</v>
      </c>
      <c r="JU24" s="71">
        <v>0</v>
      </c>
      <c r="JV24" s="71">
        <v>0</v>
      </c>
      <c r="JW24" s="71">
        <v>0</v>
      </c>
      <c r="JX24" s="71">
        <v>0</v>
      </c>
      <c r="JY24" s="71">
        <v>0</v>
      </c>
      <c r="JZ24" s="71">
        <v>0</v>
      </c>
      <c r="KA24" s="71">
        <v>0</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3</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2</v>
      </c>
      <c r="RO24" s="71">
        <v>0</v>
      </c>
      <c r="RP24" s="71">
        <v>0</v>
      </c>
      <c r="RQ24" s="71">
        <v>0</v>
      </c>
      <c r="RR24" s="71">
        <v>0</v>
      </c>
      <c r="RS24" s="71">
        <v>4</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1730</v>
      </c>
      <c r="B25" s="70">
        <v>17</v>
      </c>
      <c r="C25" s="70">
        <v>17</v>
      </c>
      <c r="D25" s="70">
        <v>1</v>
      </c>
      <c r="E25" s="70">
        <v>2020</v>
      </c>
      <c r="F25" s="70" t="s">
        <v>159</v>
      </c>
      <c r="G25" s="1073" t="s">
        <v>1713</v>
      </c>
      <c r="H25" s="70" t="s">
        <v>1714</v>
      </c>
      <c r="I25" s="1066"/>
      <c r="J25" s="73">
        <v>0</v>
      </c>
      <c r="K25" s="73">
        <v>0</v>
      </c>
      <c r="L25" s="73">
        <v>0</v>
      </c>
      <c r="M25" s="73">
        <v>0</v>
      </c>
      <c r="N25" s="73">
        <v>0</v>
      </c>
      <c r="O25" s="73">
        <v>0</v>
      </c>
      <c r="P25" s="73">
        <v>0</v>
      </c>
      <c r="Q25" s="73">
        <v>0</v>
      </c>
      <c r="R25" s="73">
        <v>3.5259999999999998</v>
      </c>
      <c r="S25" s="73">
        <v>0</v>
      </c>
      <c r="T25" s="73">
        <v>0</v>
      </c>
      <c r="U25" s="73">
        <v>0</v>
      </c>
      <c r="V25" s="73">
        <v>0</v>
      </c>
      <c r="W25" s="73">
        <v>0</v>
      </c>
      <c r="X25" s="73">
        <v>0</v>
      </c>
      <c r="Y25" s="73">
        <v>0</v>
      </c>
      <c r="Z25" s="73">
        <v>7.8860000000000001</v>
      </c>
      <c r="AA25" s="73">
        <v>4.0759999999999996</v>
      </c>
      <c r="AB25" s="73">
        <v>0</v>
      </c>
      <c r="AC25" s="73">
        <v>0</v>
      </c>
      <c r="AD25" s="73">
        <v>6.21</v>
      </c>
      <c r="AE25" s="73">
        <v>0</v>
      </c>
      <c r="AF25" s="73">
        <v>0</v>
      </c>
      <c r="AG25" s="73">
        <v>0</v>
      </c>
      <c r="AH25" s="73">
        <v>0</v>
      </c>
      <c r="AI25" s="73">
        <v>0</v>
      </c>
      <c r="AJ25" s="73">
        <v>0</v>
      </c>
      <c r="AK25" s="73">
        <v>0</v>
      </c>
      <c r="AL25" s="73">
        <v>0</v>
      </c>
      <c r="AM25" s="73">
        <v>0</v>
      </c>
      <c r="AN25" s="73">
        <v>0</v>
      </c>
      <c r="AO25" s="73">
        <v>0</v>
      </c>
      <c r="AP25" s="73">
        <v>237.68199999999999</v>
      </c>
      <c r="AQ25" s="73">
        <v>0</v>
      </c>
      <c r="AR25" s="73">
        <v>0</v>
      </c>
      <c r="AS25" s="73">
        <v>7.7119999999999997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7.8860000000000001</v>
      </c>
      <c r="DF25" s="73">
        <v>0</v>
      </c>
      <c r="DG25" s="73">
        <v>237.68199999999999</v>
      </c>
      <c r="DH25" s="73">
        <v>0</v>
      </c>
      <c r="DI25" s="73">
        <v>0</v>
      </c>
      <c r="DJ25" s="73">
        <v>0</v>
      </c>
      <c r="DK25" s="73">
        <v>0</v>
      </c>
      <c r="DL25" s="73">
        <v>0</v>
      </c>
      <c r="DM25" s="73">
        <v>0</v>
      </c>
      <c r="DN25" s="73">
        <v>0</v>
      </c>
      <c r="DO25" s="73">
        <v>0</v>
      </c>
      <c r="DP25" s="73">
        <v>0</v>
      </c>
      <c r="DQ25" s="73">
        <v>0</v>
      </c>
      <c r="DR25" s="73">
        <v>0</v>
      </c>
      <c r="DS25" s="73">
        <v>3.5259999999999998</v>
      </c>
      <c r="DT25" s="73">
        <v>0</v>
      </c>
      <c r="DU25" s="73">
        <v>0</v>
      </c>
      <c r="DV25" s="73">
        <v>0</v>
      </c>
      <c r="DW25" s="73">
        <v>0</v>
      </c>
      <c r="DX25" s="73">
        <v>0</v>
      </c>
      <c r="DY25" s="73">
        <v>0</v>
      </c>
      <c r="DZ25" s="73">
        <v>0</v>
      </c>
      <c r="EA25" s="73">
        <v>0</v>
      </c>
      <c r="EB25" s="73">
        <v>4.0759999999999996</v>
      </c>
      <c r="EC25" s="73">
        <v>0</v>
      </c>
      <c r="ED25" s="73">
        <v>0</v>
      </c>
      <c r="EE25" s="73">
        <v>6.21</v>
      </c>
      <c r="EF25" s="73">
        <v>0</v>
      </c>
      <c r="EG25" s="73">
        <v>0</v>
      </c>
      <c r="EH25" s="73">
        <v>0</v>
      </c>
      <c r="EI25" s="73">
        <v>0</v>
      </c>
      <c r="EJ25" s="73">
        <v>0</v>
      </c>
      <c r="EK25" s="73">
        <v>0</v>
      </c>
      <c r="EL25" s="73">
        <v>0</v>
      </c>
      <c r="EM25" s="73">
        <v>0</v>
      </c>
      <c r="EN25" s="73">
        <v>0</v>
      </c>
      <c r="EO25" s="73">
        <v>0</v>
      </c>
      <c r="EP25" s="73">
        <v>0</v>
      </c>
      <c r="EQ25" s="73">
        <v>0</v>
      </c>
      <c r="ER25" s="73">
        <v>0</v>
      </c>
      <c r="ES25" s="73">
        <v>0</v>
      </c>
      <c r="ET25" s="73">
        <v>7.7119999999999997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245.56800000000001</v>
      </c>
      <c r="HG25" s="73">
        <v>0</v>
      </c>
      <c r="HH25" s="73">
        <v>0</v>
      </c>
      <c r="HI25" s="73">
        <v>0</v>
      </c>
      <c r="HJ25" s="73">
        <v>0</v>
      </c>
      <c r="HK25" s="73">
        <v>13.811999999999999</v>
      </c>
      <c r="HL25" s="73">
        <v>7.7119999999999997</v>
      </c>
      <c r="HM25" s="73">
        <v>0</v>
      </c>
      <c r="HN25" s="73">
        <v>0</v>
      </c>
      <c r="HO25" s="73">
        <v>0</v>
      </c>
      <c r="HP25" s="73">
        <v>0</v>
      </c>
      <c r="HQ25" s="73">
        <v>0</v>
      </c>
      <c r="HR25" s="73">
        <v>0</v>
      </c>
      <c r="HS25" s="73">
        <v>0</v>
      </c>
      <c r="HT25" s="73">
        <v>0</v>
      </c>
      <c r="HU25" s="73">
        <v>0</v>
      </c>
      <c r="HV25" s="73">
        <v>0</v>
      </c>
      <c r="HW25" s="73">
        <v>0</v>
      </c>
      <c r="HX25" s="73">
        <v>0</v>
      </c>
      <c r="HY25" s="73">
        <v>0</v>
      </c>
      <c r="HZ25" s="73">
        <v>0</v>
      </c>
      <c r="IA25" s="73">
        <v>245.56800000000001</v>
      </c>
      <c r="IB25" s="73">
        <v>0</v>
      </c>
      <c r="IC25" s="73">
        <v>0</v>
      </c>
      <c r="ID25" s="73">
        <v>0</v>
      </c>
      <c r="IE25" s="73">
        <v>0</v>
      </c>
      <c r="IF25" s="73">
        <v>21.698</v>
      </c>
      <c r="IG25" s="73">
        <v>245.39400000000001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1</v>
      </c>
      <c r="JN25" s="71">
        <v>1</v>
      </c>
      <c r="JO25" s="71">
        <v>0</v>
      </c>
      <c r="JP25" s="71">
        <v>0</v>
      </c>
      <c r="JQ25" s="71">
        <v>1</v>
      </c>
      <c r="JR25" s="71">
        <v>0</v>
      </c>
      <c r="JS25" s="71">
        <v>0</v>
      </c>
      <c r="JT25" s="71">
        <v>0</v>
      </c>
      <c r="JU25" s="71">
        <v>0</v>
      </c>
      <c r="JV25" s="71">
        <v>0</v>
      </c>
      <c r="JW25" s="71">
        <v>0</v>
      </c>
      <c r="JX25" s="71">
        <v>0</v>
      </c>
      <c r="JY25" s="71">
        <v>0</v>
      </c>
      <c r="JZ25" s="71">
        <v>0</v>
      </c>
      <c r="KA25" s="71">
        <v>0</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3</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4</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1731</v>
      </c>
      <c r="B26" s="70">
        <v>18</v>
      </c>
      <c r="C26" s="70">
        <v>18</v>
      </c>
      <c r="D26" s="70">
        <v>1</v>
      </c>
      <c r="E26" s="70">
        <v>2021</v>
      </c>
      <c r="F26" s="70" t="s">
        <v>160</v>
      </c>
      <c r="G26" s="1073" t="s">
        <v>1713</v>
      </c>
      <c r="H26" s="70" t="s">
        <v>1714</v>
      </c>
      <c r="I26" s="1066"/>
      <c r="J26" s="73">
        <v>0</v>
      </c>
      <c r="K26" s="73">
        <v>0</v>
      </c>
      <c r="L26" s="73">
        <v>0</v>
      </c>
      <c r="M26" s="73">
        <v>0</v>
      </c>
      <c r="N26" s="73">
        <v>0</v>
      </c>
      <c r="O26" s="73">
        <v>0</v>
      </c>
      <c r="P26" s="73">
        <v>0</v>
      </c>
      <c r="Q26" s="73">
        <v>0</v>
      </c>
      <c r="R26" s="73">
        <v>3.214</v>
      </c>
      <c r="S26" s="73">
        <v>0</v>
      </c>
      <c r="T26" s="73">
        <v>0</v>
      </c>
      <c r="U26" s="73">
        <v>0</v>
      </c>
      <c r="V26" s="73">
        <v>0</v>
      </c>
      <c r="W26" s="73">
        <v>0</v>
      </c>
      <c r="X26" s="73">
        <v>0</v>
      </c>
      <c r="Y26" s="73">
        <v>0</v>
      </c>
      <c r="Z26" s="73">
        <v>8.06</v>
      </c>
      <c r="AA26" s="73">
        <v>4.4089999999999998</v>
      </c>
      <c r="AB26" s="73">
        <v>0</v>
      </c>
      <c r="AC26" s="73">
        <v>0</v>
      </c>
      <c r="AD26" s="73">
        <v>6.109</v>
      </c>
      <c r="AE26" s="73">
        <v>0</v>
      </c>
      <c r="AF26" s="73">
        <v>0</v>
      </c>
      <c r="AG26" s="73">
        <v>0</v>
      </c>
      <c r="AH26" s="73">
        <v>0</v>
      </c>
      <c r="AI26" s="73">
        <v>0</v>
      </c>
      <c r="AJ26" s="73">
        <v>0</v>
      </c>
      <c r="AK26" s="73">
        <v>0</v>
      </c>
      <c r="AL26" s="73">
        <v>0</v>
      </c>
      <c r="AM26" s="73">
        <v>0</v>
      </c>
      <c r="AN26" s="73">
        <v>0</v>
      </c>
      <c r="AO26" s="73">
        <v>0</v>
      </c>
      <c r="AP26" s="73">
        <v>235.34299999999999</v>
      </c>
      <c r="AQ26" s="73">
        <v>0</v>
      </c>
      <c r="AR26" s="73">
        <v>0</v>
      </c>
      <c r="AS26" s="73">
        <v>7.1120000000000001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8.06</v>
      </c>
      <c r="DF26" s="73">
        <v>0</v>
      </c>
      <c r="DG26" s="73">
        <v>235.34299999999999</v>
      </c>
      <c r="DH26" s="73">
        <v>0</v>
      </c>
      <c r="DI26" s="73">
        <v>0</v>
      </c>
      <c r="DJ26" s="73">
        <v>0</v>
      </c>
      <c r="DK26" s="73">
        <v>0</v>
      </c>
      <c r="DL26" s="73">
        <v>0</v>
      </c>
      <c r="DM26" s="73">
        <v>0</v>
      </c>
      <c r="DN26" s="73">
        <v>0</v>
      </c>
      <c r="DO26" s="73">
        <v>0</v>
      </c>
      <c r="DP26" s="73">
        <v>0</v>
      </c>
      <c r="DQ26" s="73">
        <v>0</v>
      </c>
      <c r="DR26" s="73">
        <v>0</v>
      </c>
      <c r="DS26" s="73">
        <v>3.214</v>
      </c>
      <c r="DT26" s="73">
        <v>0</v>
      </c>
      <c r="DU26" s="73">
        <v>0</v>
      </c>
      <c r="DV26" s="73">
        <v>0</v>
      </c>
      <c r="DW26" s="73">
        <v>0</v>
      </c>
      <c r="DX26" s="73">
        <v>0</v>
      </c>
      <c r="DY26" s="73">
        <v>0</v>
      </c>
      <c r="DZ26" s="73">
        <v>0</v>
      </c>
      <c r="EA26" s="73">
        <v>0</v>
      </c>
      <c r="EB26" s="73">
        <v>4.4089999999999998</v>
      </c>
      <c r="EC26" s="73">
        <v>0</v>
      </c>
      <c r="ED26" s="73">
        <v>0</v>
      </c>
      <c r="EE26" s="73">
        <v>6.109</v>
      </c>
      <c r="EF26" s="73">
        <v>0</v>
      </c>
      <c r="EG26" s="73">
        <v>0</v>
      </c>
      <c r="EH26" s="73">
        <v>0</v>
      </c>
      <c r="EI26" s="73">
        <v>0</v>
      </c>
      <c r="EJ26" s="73">
        <v>0</v>
      </c>
      <c r="EK26" s="73">
        <v>0</v>
      </c>
      <c r="EL26" s="73">
        <v>0</v>
      </c>
      <c r="EM26" s="73">
        <v>0</v>
      </c>
      <c r="EN26" s="73">
        <v>0</v>
      </c>
      <c r="EO26" s="73">
        <v>0</v>
      </c>
      <c r="EP26" s="73">
        <v>0</v>
      </c>
      <c r="EQ26" s="73">
        <v>0</v>
      </c>
      <c r="ER26" s="73">
        <v>0</v>
      </c>
      <c r="ES26" s="73">
        <v>0</v>
      </c>
      <c r="ET26" s="73">
        <v>7.1120000000000001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243.40299999999999</v>
      </c>
      <c r="HG26" s="73">
        <v>0</v>
      </c>
      <c r="HH26" s="73">
        <v>0</v>
      </c>
      <c r="HI26" s="73">
        <v>0</v>
      </c>
      <c r="HJ26" s="73">
        <v>0</v>
      </c>
      <c r="HK26" s="73">
        <v>13.731999999999999</v>
      </c>
      <c r="HL26" s="73">
        <v>7.1120000000000001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243.40299999999999</v>
      </c>
      <c r="IB26" s="73">
        <v>0</v>
      </c>
      <c r="IC26" s="73">
        <v>0</v>
      </c>
      <c r="ID26" s="73">
        <v>0</v>
      </c>
      <c r="IE26" s="73">
        <v>0</v>
      </c>
      <c r="IF26" s="73">
        <v>21.792000000000002</v>
      </c>
      <c r="IG26" s="73">
        <v>242.45500000000001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1</v>
      </c>
      <c r="JN26" s="71">
        <v>1</v>
      </c>
      <c r="JO26" s="71">
        <v>0</v>
      </c>
      <c r="JP26" s="71">
        <v>0</v>
      </c>
      <c r="JQ26" s="71">
        <v>1</v>
      </c>
      <c r="JR26" s="71">
        <v>0</v>
      </c>
      <c r="JS26" s="71">
        <v>0</v>
      </c>
      <c r="JT26" s="71">
        <v>0</v>
      </c>
      <c r="JU26" s="71">
        <v>0</v>
      </c>
      <c r="JV26" s="71">
        <v>0</v>
      </c>
      <c r="JW26" s="71">
        <v>0</v>
      </c>
      <c r="JX26" s="71">
        <v>0</v>
      </c>
      <c r="JY26" s="71">
        <v>0</v>
      </c>
      <c r="JZ26" s="71">
        <v>0</v>
      </c>
      <c r="KA26" s="71">
        <v>0</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1</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3</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4</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1732</v>
      </c>
      <c r="B27" s="70">
        <v>19</v>
      </c>
      <c r="C27" s="70">
        <v>19</v>
      </c>
      <c r="D27" s="70">
        <v>1</v>
      </c>
      <c r="E27" s="70">
        <v>2022</v>
      </c>
      <c r="F27" s="70" t="s">
        <v>161</v>
      </c>
      <c r="G27" s="1073" t="s">
        <v>1713</v>
      </c>
      <c r="H27" s="70" t="s">
        <v>1714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1733</v>
      </c>
      <c r="B28" s="70">
        <v>20</v>
      </c>
      <c r="C28" s="70">
        <v>20</v>
      </c>
      <c r="D28" s="70">
        <v>1</v>
      </c>
      <c r="E28" s="70">
        <v>2023</v>
      </c>
      <c r="F28" s="70" t="s">
        <v>1539</v>
      </c>
      <c r="G28" s="1073" t="s">
        <v>1713</v>
      </c>
      <c r="H28" s="70" t="s">
        <v>1714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1734</v>
      </c>
      <c r="B29" s="70">
        <v>21</v>
      </c>
      <c r="C29" s="70">
        <v>21</v>
      </c>
      <c r="D29" s="70">
        <v>1</v>
      </c>
      <c r="E29" s="70">
        <v>2024</v>
      </c>
      <c r="F29" s="70" t="s">
        <v>1554</v>
      </c>
      <c r="G29" s="1073" t="s">
        <v>1713</v>
      </c>
      <c r="H29" s="70" t="s">
        <v>1714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1713</v>
      </c>
      <c r="H30" s="70" t="s">
        <v>1714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1713</v>
      </c>
      <c r="H31" s="70" t="s">
        <v>1714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1713</v>
      </c>
      <c r="H32" s="70" t="s">
        <v>1714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1713</v>
      </c>
      <c r="H33" s="70" t="s">
        <v>1714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1713</v>
      </c>
      <c r="H34" s="70" t="s">
        <v>1714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1713</v>
      </c>
      <c r="H35" s="70" t="s">
        <v>1714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1734</v>
      </c>
      <c r="B17" s="70">
        <v>9</v>
      </c>
      <c r="C17" s="70">
        <v>18</v>
      </c>
      <c r="D17" s="70">
        <v>9</v>
      </c>
      <c r="E17" s="70">
        <v>2024</v>
      </c>
      <c r="F17" s="70" t="s">
        <v>1554</v>
      </c>
      <c r="G17" s="1073" t="s">
        <v>1713</v>
      </c>
      <c r="H17" s="70" t="s">
        <v>1714</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1979</v>
      </c>
      <c r="B21" s="70">
        <v>13</v>
      </c>
      <c r="C21" s="70">
        <v>18</v>
      </c>
      <c r="D21" s="70">
        <v>13</v>
      </c>
      <c r="E21" s="70">
        <v>2024</v>
      </c>
      <c r="F21" s="70" t="s">
        <v>1554</v>
      </c>
      <c r="G21" s="1073" t="s">
        <v>1958</v>
      </c>
      <c r="H21" s="70" t="s">
        <v>1959</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2398</v>
      </c>
      <c r="B22" s="70">
        <v>14</v>
      </c>
      <c r="C22" s="70">
        <v>18</v>
      </c>
      <c r="D22" s="70">
        <v>14</v>
      </c>
      <c r="E22" s="70">
        <v>2024</v>
      </c>
      <c r="F22" s="70" t="s">
        <v>1554</v>
      </c>
      <c r="G22" s="1073" t="s">
        <v>2395</v>
      </c>
      <c r="H22" s="70" t="s">
        <v>2396</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2394</v>
      </c>
      <c r="B23" s="70">
        <v>15</v>
      </c>
      <c r="C23" s="70">
        <v>18</v>
      </c>
      <c r="D23" s="70">
        <v>15</v>
      </c>
      <c r="E23" s="70">
        <v>2024</v>
      </c>
      <c r="F23" s="70" t="s">
        <v>1554</v>
      </c>
      <c r="G23" s="1073" t="s">
        <v>2391</v>
      </c>
      <c r="H23" s="70" t="s">
        <v>2392</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1681</v>
      </c>
      <c r="H26" s="70" t="s">
        <v>1682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2158</v>
      </c>
      <c r="B28" s="70">
        <v>20</v>
      </c>
      <c r="C28" s="70">
        <v>18</v>
      </c>
      <c r="D28" s="70">
        <v>20</v>
      </c>
      <c r="E28" s="70">
        <v>2024</v>
      </c>
      <c r="F28" s="70" t="s">
        <v>1554</v>
      </c>
      <c r="G28" s="1073" t="s">
        <v>2137</v>
      </c>
      <c r="H28" s="70" t="s">
        <v>2138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1688</v>
      </c>
      <c r="B36" s="70">
        <v>28</v>
      </c>
      <c r="C36" s="70">
        <v>18</v>
      </c>
      <c r="D36" s="70">
        <v>28</v>
      </c>
      <c r="E36" s="70">
        <v>2024</v>
      </c>
      <c r="F36" s="70" t="s">
        <v>1554</v>
      </c>
      <c r="G36" s="1073" t="s">
        <v>1685</v>
      </c>
      <c r="H36" s="70" t="s">
        <v>1686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1732</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1977</v>
      </c>
      <c r="B201" s="70">
        <v>193</v>
      </c>
      <c r="C201" s="70">
        <v>16</v>
      </c>
      <c r="D201" s="70">
        <v>13</v>
      </c>
      <c r="E201" s="70">
        <v>2022</v>
      </c>
      <c r="F201" s="70" t="s">
        <v>161</v>
      </c>
      <c r="G201" s="1073" t="s">
        <v>1958</v>
      </c>
      <c r="H201" s="70" t="s">
        <v>1959</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2397</v>
      </c>
      <c r="B202" s="70">
        <v>194</v>
      </c>
      <c r="C202" s="70">
        <v>16</v>
      </c>
      <c r="D202" s="70">
        <v>14</v>
      </c>
      <c r="E202" s="70">
        <v>2022</v>
      </c>
      <c r="F202" s="70" t="s">
        <v>161</v>
      </c>
      <c r="G202" s="1073" t="s">
        <v>2395</v>
      </c>
      <c r="H202" s="70" t="s">
        <v>2396</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2393</v>
      </c>
      <c r="B203" s="70">
        <v>195</v>
      </c>
      <c r="C203" s="70">
        <v>16</v>
      </c>
      <c r="D203" s="70">
        <v>15</v>
      </c>
      <c r="E203" s="70">
        <v>2022</v>
      </c>
      <c r="F203" s="70" t="s">
        <v>161</v>
      </c>
      <c r="G203" s="1073" t="s">
        <v>2391</v>
      </c>
      <c r="H203" s="70" t="s">
        <v>2392</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1681</v>
      </c>
      <c r="H206" s="70" t="s">
        <v>1682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2156</v>
      </c>
      <c r="B208" s="70">
        <v>200</v>
      </c>
      <c r="C208" s="70">
        <v>16</v>
      </c>
      <c r="D208" s="70">
        <v>20</v>
      </c>
      <c r="E208" s="70">
        <v>2022</v>
      </c>
      <c r="F208" s="70" t="s">
        <v>161</v>
      </c>
      <c r="G208" s="1073" t="s">
        <v>2137</v>
      </c>
      <c r="H208" s="70" t="s">
        <v>2138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1687</v>
      </c>
      <c r="B216" s="70">
        <v>208</v>
      </c>
      <c r="C216" s="70">
        <v>16</v>
      </c>
      <c r="D216" s="70">
        <v>28</v>
      </c>
      <c r="E216" s="70">
        <v>2022</v>
      </c>
      <c r="F216" s="70" t="s">
        <v>161</v>
      </c>
      <c r="G216" s="1073" t="s">
        <v>1685</v>
      </c>
      <c r="H216" s="70" t="s">
        <v>1686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1713</v>
      </c>
      <c r="H6" s="77" t="s">
        <v>1714</v>
      </c>
      <c r="I6" s="77" t="s">
        <v>2400</v>
      </c>
      <c r="J6" s="77" t="s">
        <v>2401</v>
      </c>
      <c r="K6" s="1080">
        <v>38</v>
      </c>
      <c r="L6" s="1081">
        <v>27</v>
      </c>
      <c r="M6" s="1044"/>
      <c r="N6" s="988">
        <v>1</v>
      </c>
      <c r="O6" s="77" t="s">
        <v>1690</v>
      </c>
      <c r="P6" s="77" t="s">
        <v>1691</v>
      </c>
      <c r="Q6" s="77" t="s">
        <v>1501</v>
      </c>
      <c r="R6" s="16"/>
      <c r="S6" s="77">
        <v>1</v>
      </c>
      <c r="T6" s="77" t="s">
        <v>1713</v>
      </c>
      <c r="U6" s="77" t="s">
        <v>1714</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1660</v>
      </c>
      <c r="AE9" s="77" t="s">
        <v>1661</v>
      </c>
      <c r="AF9" s="77" t="s">
        <v>1501</v>
      </c>
    </row>
    <row r="10" spans="1:32" ht="12">
      <c r="A10" s="16"/>
      <c r="B10" s="16"/>
      <c r="C10" s="16"/>
      <c r="D10" s="16"/>
      <c r="F10" s="75" t="s">
        <v>1501</v>
      </c>
      <c r="G10" s="76" t="s">
        <v>1713</v>
      </c>
      <c r="H10" s="77" t="s">
        <v>1714</v>
      </c>
      <c r="I10" s="77" t="s">
        <v>2400</v>
      </c>
      <c r="J10" s="77" t="s">
        <v>2401</v>
      </c>
      <c r="K10" s="1079">
        <v>38</v>
      </c>
      <c r="L10" s="1045">
        <v>27</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1664</v>
      </c>
      <c r="AE11" s="77" t="s">
        <v>1665</v>
      </c>
      <c r="AF11" s="77" t="s">
        <v>1501</v>
      </c>
    </row>
    <row r="12" spans="1:32" ht="12">
      <c r="A12" s="16"/>
      <c r="B12" s="16"/>
      <c r="C12" s="16"/>
      <c r="D12" s="16"/>
      <c r="F12" s="75" t="s">
        <v>1505</v>
      </c>
      <c r="G12" s="76" t="s">
        <v>1713</v>
      </c>
      <c r="H12" s="77"/>
      <c r="I12" s="77" t="s">
        <v>1713</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1958</v>
      </c>
      <c r="AE18" s="77" t="s">
        <v>1959</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2395</v>
      </c>
      <c r="AE19" s="77" t="s">
        <v>2396</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2391</v>
      </c>
      <c r="AE20" s="77" t="s">
        <v>2392</v>
      </c>
      <c r="AF20" s="77" t="s">
        <v>1501</v>
      </c>
    </row>
    <row r="21" spans="1:32" ht="12">
      <c r="A21" s="16"/>
      <c r="B21" s="16"/>
      <c r="C21" s="16"/>
      <c r="D21" s="16"/>
      <c r="E21" s="16"/>
      <c r="F21" s="16"/>
      <c r="G21" s="16"/>
      <c r="H21" s="16"/>
      <c r="I21" s="16"/>
      <c r="J21" s="16"/>
      <c r="K21" s="1044"/>
      <c r="L21" s="1044"/>
      <c r="M21" s="1044"/>
      <c r="N21" s="988">
        <v>16</v>
      </c>
      <c r="O21" s="77" t="s">
        <v>2023</v>
      </c>
      <c r="P21" s="77" t="s">
        <v>1668</v>
      </c>
      <c r="Q21" s="77" t="s">
        <v>1501</v>
      </c>
      <c r="R21" s="16"/>
      <c r="S21" s="16"/>
      <c r="T21" s="16"/>
      <c r="U21" s="16"/>
      <c r="V21" s="16"/>
      <c r="W21" s="16"/>
      <c r="X21" s="77">
        <v>16</v>
      </c>
      <c r="Y21" s="692" t="s">
        <v>2023</v>
      </c>
      <c r="Z21" s="77" t="s">
        <v>1668</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1681</v>
      </c>
      <c r="AE23" s="77" t="s">
        <v>1682</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2137</v>
      </c>
      <c r="AE25" s="77" t="s">
        <v>2138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1685</v>
      </c>
      <c r="AE33" s="77" t="s">
        <v>1686</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川越町</v>
      </c>
      <c r="K4" s="70" t="str">
        <f>HLOOKUP(K3,比較地域マスタ!$E$5:$L$6,2,0)</f>
        <v>24344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76.290388733831975</v>
      </c>
      <c r="BB5" s="29"/>
      <c r="BC5" s="17"/>
      <c r="BD5" s="1005">
        <f>SUM(BC6:BC8)</f>
        <v>76.285505370797409</v>
      </c>
      <c r="BE5" s="29"/>
      <c r="BF5" s="17"/>
      <c r="BG5" s="1005">
        <f>AK35</f>
        <v>71.764547981261671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74.858585875899053</v>
      </c>
      <c r="BA6" s="17"/>
      <c r="BB6" s="29"/>
      <c r="BC6" s="1005">
        <f>O32</f>
        <v>74.752233688872394</v>
      </c>
      <c r="BD6" s="17"/>
      <c r="BE6" s="29"/>
      <c r="BF6" s="1005">
        <f>AK36</f>
        <v>70.06636609986775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1.4318028579329161</v>
      </c>
      <c r="BA7" s="17"/>
      <c r="BB7" s="29"/>
      <c r="BC7" s="1005">
        <f>O33</f>
        <v>1.24969822300246</v>
      </c>
      <c r="BD7" s="17"/>
      <c r="BE7" s="29"/>
      <c r="BF7" s="1005">
        <f t="shared" ref="BF7:BF8" si="0">AK37</f>
        <v>1.29608903507231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0.28357345892256458</v>
      </c>
      <c r="BD8" s="17"/>
      <c r="BE8" s="29"/>
      <c r="BF8" s="1005">
        <f t="shared" si="0"/>
        <v>0.40209284632161146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182.06184915057443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21.08350618673748</v>
      </c>
      <c r="BA9" s="1005">
        <f>AZ9</f>
        <v>21.08350618673748</v>
      </c>
      <c r="BB9" s="29"/>
      <c r="BC9" s="1005">
        <f>O35</f>
        <v>30.028677961228631</v>
      </c>
      <c r="BD9" s="1005">
        <f>BC9</f>
        <v>30.028677961228631</v>
      </c>
      <c r="BE9" s="29"/>
      <c r="BF9" s="1005">
        <f>AK39</f>
        <v>22.136349666974645</v>
      </c>
      <c r="BG9" s="1005">
        <f>AK39</f>
        <v>22.136349666974645</v>
      </c>
      <c r="BH9" s="29"/>
    </row>
    <row r="10" spans="1:62" ht="17.100000000000001" customHeight="1" thickBot="1">
      <c r="B10" s="323"/>
      <c r="C10" s="324"/>
      <c r="D10" s="326"/>
      <c r="E10" s="326"/>
      <c r="F10" s="326"/>
      <c r="G10" s="325"/>
      <c r="H10" s="325"/>
      <c r="I10" s="326"/>
      <c r="J10" s="327"/>
      <c r="K10" s="334"/>
      <c r="L10" s="246" t="s">
        <v>114</v>
      </c>
      <c r="M10" s="246"/>
      <c r="N10" s="563"/>
      <c r="O10" s="906">
        <f>SUM(O11:O13)</f>
        <v>76.290388733831975</v>
      </c>
      <c r="P10" s="453">
        <f t="shared" ref="P10:P22" si="1">O10/$O$9</f>
        <v>0.41903555901344236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19.778513021436591</v>
      </c>
      <c r="BA10" s="1005">
        <f>AZ10</f>
        <v>19.778513021436591</v>
      </c>
      <c r="BB10" s="29"/>
      <c r="BC10" s="1005">
        <f>O36</f>
        <v>24.866493018489649</v>
      </c>
      <c r="BD10" s="1005">
        <f>BC10</f>
        <v>24.866493018489649</v>
      </c>
      <c r="BE10" s="29"/>
      <c r="BF10" s="1005">
        <f>AK40</f>
        <v>19.483437426499314</v>
      </c>
      <c r="BG10" s="1005">
        <f>AK40</f>
        <v>19.483437426499314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74.858585875899053</v>
      </c>
      <c r="P11" s="454">
        <f t="shared" si="1"/>
        <v>0.41117118289833027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64.909441208568381</v>
      </c>
      <c r="BB11" s="29"/>
      <c r="BC11" s="1005"/>
      <c r="BD11" s="1005">
        <f>SUM(BC12:BC14)</f>
        <v>71.430901192403184</v>
      </c>
      <c r="BE11" s="29"/>
      <c r="BF11" s="17"/>
      <c r="BG11" s="1005">
        <f>AK41</f>
        <v>76.264264447275053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1.4318028579329161</v>
      </c>
      <c r="P12" s="454">
        <f t="shared" si="1"/>
        <v>7.8643761151120806E-3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28.6435194787122</v>
      </c>
      <c r="BA12" s="17"/>
      <c r="BB12" s="29"/>
      <c r="BC12" s="1005">
        <f>O38</f>
        <v>30.470021169985785</v>
      </c>
      <c r="BD12" s="17"/>
      <c r="BE12" s="29"/>
      <c r="BF12" s="1005">
        <f>AK42</f>
        <v>30.776284699020685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0.75640091519878305</v>
      </c>
      <c r="BA13" s="17"/>
      <c r="BB13" s="29"/>
      <c r="BC13" s="1005">
        <f>O41</f>
        <v>1.13371332350351</v>
      </c>
      <c r="BD13" s="17"/>
      <c r="BE13" s="29"/>
      <c r="BF13" s="1005">
        <f>AK45</f>
        <v>0.91454300334755401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21.08350618673748</v>
      </c>
      <c r="P14" s="453">
        <f t="shared" si="1"/>
        <v>0.11580408682601233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35.5095208146574</v>
      </c>
      <c r="BA14" s="17"/>
      <c r="BB14" s="29"/>
      <c r="BC14" s="1005">
        <f>O42</f>
        <v>39.827166698913892</v>
      </c>
      <c r="BD14" s="17"/>
      <c r="BE14" s="29"/>
      <c r="BF14" s="1005">
        <f t="shared" ref="BF14" si="2">AK46</f>
        <v>44.573436744906815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19.778513021436591</v>
      </c>
      <c r="P15" s="453">
        <f t="shared" si="1"/>
        <v>0.10863623056513477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64.909441208568381</v>
      </c>
      <c r="P16" s="453">
        <f t="shared" si="1"/>
        <v>0.35652412359541052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28.6435194787122</v>
      </c>
      <c r="P17" s="454">
        <f t="shared" si="1"/>
        <v>0.15732851013186486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15.347733163469719</v>
      </c>
      <c r="P18" s="454">
        <f t="shared" si="1"/>
        <v>8.4299556634604769E-2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13.295786315242481</v>
      </c>
      <c r="P19" s="454">
        <f t="shared" si="1"/>
        <v>7.3028953497260088E-2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0.75640091519878305</v>
      </c>
      <c r="P20" s="454">
        <f t="shared" si="1"/>
        <v>4.1546371122112517E-3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35.5095208146574</v>
      </c>
      <c r="P21" s="454">
        <f t="shared" si="1"/>
        <v>0.19504097635133441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72.051042536888431</v>
      </c>
      <c r="AZ22" s="1005">
        <f t="shared" si="3"/>
        <v>70.645953105322874</v>
      </c>
      <c r="BA22" s="1005">
        <f t="shared" si="3"/>
        <v>76.37867227600691</v>
      </c>
      <c r="BB22" s="1005">
        <f t="shared" si="3"/>
        <v>77.865139442023477</v>
      </c>
      <c r="BC22" s="1005">
        <f t="shared" si="3"/>
        <v>76.285505370797409</v>
      </c>
      <c r="BD22" s="1005">
        <f t="shared" si="3"/>
        <v>80.112141813537008</v>
      </c>
      <c r="BE22" s="1005">
        <f t="shared" si="3"/>
        <v>77.21217301283771</v>
      </c>
      <c r="BF22" s="1005">
        <f t="shared" si="3"/>
        <v>81.811958769776396</v>
      </c>
      <c r="BG22" s="1005">
        <f t="shared" si="3"/>
        <v>82.871624675552823</v>
      </c>
      <c r="BH22" s="1005">
        <f t="shared" si="3"/>
        <v>84.192281635799603</v>
      </c>
      <c r="BI22" s="1005">
        <f t="shared" si="3"/>
        <v>83.103755418729975</v>
      </c>
      <c r="BJ22" s="1005">
        <f t="shared" si="3"/>
        <v>65.709412001188923</v>
      </c>
      <c r="BK22" s="1005">
        <f t="shared" si="3"/>
        <v>77.760124215304643</v>
      </c>
      <c r="BL22" s="1005">
        <f t="shared" si="3"/>
        <v>71.764547981261671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26.26943542096398</v>
      </c>
      <c r="AZ23" s="1005">
        <f t="shared" ref="AZ23:BL23" si="4">Y39</f>
        <v>27.116452793474629</v>
      </c>
      <c r="BA23" s="1005">
        <f t="shared" si="4"/>
        <v>31.58105118262722</v>
      </c>
      <c r="BB23" s="1005">
        <f t="shared" si="4"/>
        <v>29.822557757148271</v>
      </c>
      <c r="BC23" s="1005">
        <f t="shared" si="4"/>
        <v>30.028677961228631</v>
      </c>
      <c r="BD23" s="1005">
        <f t="shared" si="4"/>
        <v>30.893587478138191</v>
      </c>
      <c r="BE23" s="1005">
        <f t="shared" si="4"/>
        <v>25.251816606776892</v>
      </c>
      <c r="BF23" s="1005">
        <f t="shared" si="4"/>
        <v>24.466062561060269</v>
      </c>
      <c r="BG23" s="1005">
        <f t="shared" si="4"/>
        <v>23.114964015281327</v>
      </c>
      <c r="BH23" s="1005">
        <f t="shared" si="4"/>
        <v>23.922464385832882</v>
      </c>
      <c r="BI23" s="1005">
        <f t="shared" si="4"/>
        <v>21.329664081305477</v>
      </c>
      <c r="BJ23" s="1005">
        <f t="shared" si="4"/>
        <v>20.920201048538654</v>
      </c>
      <c r="BK23" s="1005">
        <f t="shared" si="4"/>
        <v>24.006938291048645</v>
      </c>
      <c r="BL23" s="1005">
        <f t="shared" si="4"/>
        <v>22.136349666974645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19.59369894846267</v>
      </c>
      <c r="AZ24" s="1005">
        <f t="shared" ref="AZ24:BL24" si="5">Y40</f>
        <v>22.77654805053956</v>
      </c>
      <c r="BA24" s="1005">
        <f t="shared" si="5"/>
        <v>23.950775509135681</v>
      </c>
      <c r="BB24" s="1005">
        <f t="shared" si="5"/>
        <v>23.888570892635549</v>
      </c>
      <c r="BC24" s="1005">
        <f t="shared" si="5"/>
        <v>24.866493018489649</v>
      </c>
      <c r="BD24" s="1005">
        <f t="shared" si="5"/>
        <v>22.62536415594888</v>
      </c>
      <c r="BE24" s="1005">
        <f t="shared" si="5"/>
        <v>21.56345792366557</v>
      </c>
      <c r="BF24" s="1005">
        <f t="shared" si="5"/>
        <v>22.200538221946363</v>
      </c>
      <c r="BG24" s="1005">
        <f t="shared" si="5"/>
        <v>21.989073469550654</v>
      </c>
      <c r="BH24" s="1005">
        <f t="shared" si="5"/>
        <v>20.282208577784907</v>
      </c>
      <c r="BI24" s="1005">
        <f t="shared" si="5"/>
        <v>19.378478502764004</v>
      </c>
      <c r="BJ24" s="1005">
        <f t="shared" si="5"/>
        <v>19.485612298861135</v>
      </c>
      <c r="BK24" s="1005">
        <f t="shared" si="5"/>
        <v>20.81053134695928</v>
      </c>
      <c r="BL24" s="1005">
        <f t="shared" si="5"/>
        <v>19.483437426499314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61.125652522891187</v>
      </c>
      <c r="AZ25" s="1005">
        <f t="shared" ref="AZ25:BL25" si="6">Y41</f>
        <v>64.552067922614739</v>
      </c>
      <c r="BA25" s="1005">
        <f t="shared" si="6"/>
        <v>66.28470515423389</v>
      </c>
      <c r="BB25" s="1005">
        <f t="shared" si="6"/>
        <v>71.87598341629257</v>
      </c>
      <c r="BC25" s="1005">
        <f t="shared" si="6"/>
        <v>71.430901192403184</v>
      </c>
      <c r="BD25" s="1005">
        <f t="shared" si="6"/>
        <v>71.682223157115928</v>
      </c>
      <c r="BE25" s="1005">
        <f t="shared" si="6"/>
        <v>72.637675686685895</v>
      </c>
      <c r="BF25" s="1005">
        <f t="shared" si="6"/>
        <v>73.298575577562332</v>
      </c>
      <c r="BG25" s="1005">
        <f t="shared" si="6"/>
        <v>71.315764692210337</v>
      </c>
      <c r="BH25" s="1005">
        <f t="shared" si="6"/>
        <v>72.838210647925294</v>
      </c>
      <c r="BI25" s="1005">
        <f t="shared" si="6"/>
        <v>74.438600293230721</v>
      </c>
      <c r="BJ25" s="1005">
        <f t="shared" si="6"/>
        <v>69.855558413892823</v>
      </c>
      <c r="BK25" s="1005">
        <f t="shared" si="6"/>
        <v>74.600156858416227</v>
      </c>
      <c r="BL25" s="1005">
        <f t="shared" si="6"/>
        <v>76.264264447275053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179.03982942920626</v>
      </c>
      <c r="AZ27" s="1005">
        <f t="shared" si="8"/>
        <v>185.0910218719518</v>
      </c>
      <c r="BA27" s="1005">
        <f t="shared" si="8"/>
        <v>198.1952041220037</v>
      </c>
      <c r="BB27" s="1005">
        <f t="shared" si="8"/>
        <v>203.45225150809986</v>
      </c>
      <c r="BC27" s="1005">
        <f t="shared" si="8"/>
        <v>202.61157754291887</v>
      </c>
      <c r="BD27" s="1005">
        <f t="shared" si="8"/>
        <v>205.31331660474001</v>
      </c>
      <c r="BE27" s="1005">
        <f t="shared" si="8"/>
        <v>196.66512322996607</v>
      </c>
      <c r="BF27" s="1005">
        <f t="shared" si="8"/>
        <v>201.77713513034536</v>
      </c>
      <c r="BG27" s="1005">
        <f t="shared" si="8"/>
        <v>199.29142685259515</v>
      </c>
      <c r="BH27" s="1005">
        <f t="shared" si="8"/>
        <v>201.23516524734271</v>
      </c>
      <c r="BI27" s="1005">
        <f t="shared" si="8"/>
        <v>198.25049829603017</v>
      </c>
      <c r="BJ27" s="1005">
        <f t="shared" si="8"/>
        <v>175.97078376248155</v>
      </c>
      <c r="BK27" s="1005">
        <f t="shared" si="8"/>
        <v>197.17775071172878</v>
      </c>
      <c r="BL27" s="1005">
        <f t="shared" si="8"/>
        <v>189.64859952201067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202.61157754291887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76.285505370797409</v>
      </c>
      <c r="P31" s="453">
        <f t="shared" ref="P31:P43" si="9">O31/$O$30</f>
        <v>0.37651108735204425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74.752233688872394</v>
      </c>
      <c r="P32" s="454">
        <f t="shared" si="9"/>
        <v>0.36894354505994481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1.24969822300246</v>
      </c>
      <c r="P33" s="454">
        <f t="shared" si="9"/>
        <v>6.1679507072479045E-3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0.28357345892256458</v>
      </c>
      <c r="P34" s="454">
        <f t="shared" si="9"/>
        <v>1.3995915848515404E-3</v>
      </c>
      <c r="Q34" s="328"/>
      <c r="R34" s="13"/>
      <c r="S34" s="323"/>
      <c r="T34" s="563" t="s">
        <v>112</v>
      </c>
      <c r="U34" s="332"/>
      <c r="V34" s="332"/>
      <c r="W34" s="332"/>
      <c r="X34" s="893">
        <f>X35+X39+X40+X41+X47</f>
        <v>179.03982942920626</v>
      </c>
      <c r="Y34" s="894">
        <f t="shared" ref="Y34:AK34" si="10">Y35+Y39+Y40+Y41+Y47</f>
        <v>185.0910218719518</v>
      </c>
      <c r="Z34" s="894">
        <f t="shared" si="10"/>
        <v>198.1952041220037</v>
      </c>
      <c r="AA34" s="894">
        <f t="shared" si="10"/>
        <v>203.45225150809986</v>
      </c>
      <c r="AB34" s="894">
        <f t="shared" si="10"/>
        <v>202.61157754291887</v>
      </c>
      <c r="AC34" s="894">
        <f t="shared" si="10"/>
        <v>205.31331660474001</v>
      </c>
      <c r="AD34" s="894">
        <f t="shared" si="10"/>
        <v>196.66512322996607</v>
      </c>
      <c r="AE34" s="894">
        <f t="shared" si="10"/>
        <v>201.77713513034536</v>
      </c>
      <c r="AF34" s="894">
        <f t="shared" si="10"/>
        <v>199.29142685259515</v>
      </c>
      <c r="AG34" s="894">
        <f t="shared" si="10"/>
        <v>201.23516524734271</v>
      </c>
      <c r="AH34" s="894">
        <f t="shared" si="10"/>
        <v>198.25049829603017</v>
      </c>
      <c r="AI34" s="894">
        <f t="shared" si="10"/>
        <v>175.97078376248155</v>
      </c>
      <c r="AJ34" s="894">
        <f t="shared" si="10"/>
        <v>197.17775071172878</v>
      </c>
      <c r="AK34" s="895">
        <f t="shared" si="10"/>
        <v>189.64859952201067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30.028677961228631</v>
      </c>
      <c r="P35" s="453">
        <f t="shared" si="9"/>
        <v>0.14820810501249715</v>
      </c>
      <c r="Q35" s="328"/>
      <c r="R35" s="13"/>
      <c r="S35" s="323"/>
      <c r="T35" s="334"/>
      <c r="U35" s="246" t="s">
        <v>114</v>
      </c>
      <c r="V35" s="344"/>
      <c r="W35" s="344"/>
      <c r="X35" s="896">
        <f>SUM(X36:X38)</f>
        <v>72.051042536888431</v>
      </c>
      <c r="Y35" s="897">
        <f t="shared" ref="Y35:AK35" si="11">SUM(Y36:Y38)</f>
        <v>70.645953105322874</v>
      </c>
      <c r="Z35" s="897">
        <f t="shared" si="11"/>
        <v>76.37867227600691</v>
      </c>
      <c r="AA35" s="897">
        <f t="shared" si="11"/>
        <v>77.865139442023477</v>
      </c>
      <c r="AB35" s="897">
        <f t="shared" si="11"/>
        <v>76.285505370797409</v>
      </c>
      <c r="AC35" s="897">
        <f t="shared" si="11"/>
        <v>80.112141813537008</v>
      </c>
      <c r="AD35" s="897">
        <f t="shared" si="11"/>
        <v>77.21217301283771</v>
      </c>
      <c r="AE35" s="897">
        <f t="shared" si="11"/>
        <v>81.811958769776396</v>
      </c>
      <c r="AF35" s="897">
        <f t="shared" si="11"/>
        <v>82.871624675552823</v>
      </c>
      <c r="AG35" s="897">
        <f t="shared" si="11"/>
        <v>84.192281635799603</v>
      </c>
      <c r="AH35" s="897">
        <f t="shared" si="11"/>
        <v>83.103755418729975</v>
      </c>
      <c r="AI35" s="897">
        <f t="shared" si="11"/>
        <v>65.709412001188923</v>
      </c>
      <c r="AJ35" s="897">
        <f t="shared" si="11"/>
        <v>77.760124215304643</v>
      </c>
      <c r="AK35" s="898">
        <f t="shared" si="11"/>
        <v>71.764547981261671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24.866493018489649</v>
      </c>
      <c r="P36" s="453">
        <f t="shared" si="9"/>
        <v>0.12272987220200791</v>
      </c>
      <c r="Q36" s="328"/>
      <c r="R36" s="13"/>
      <c r="S36" s="356" t="s">
        <v>184</v>
      </c>
      <c r="T36" s="335"/>
      <c r="U36" s="346"/>
      <c r="V36" s="336" t="s">
        <v>184</v>
      </c>
      <c r="W36" s="357"/>
      <c r="X36" s="899">
        <f>VLOOKUP(年度マスタ!$K$4&amp;"_"&amp;X$33,データシート1!$A:$BT,MATCH("aa_"&amp;$S36,データシート1!$A$1:$BT$1,0),0)</f>
        <v>70.672257316001023</v>
      </c>
      <c r="Y36" s="900">
        <f>VLOOKUP(年度マスタ!$K$4&amp;"_"&amp;Y$33,データシート1!$A:$BT,MATCH("aa_"&amp;$S36,データシート1!$A$1:$BT$1,0),0)</f>
        <v>69.241789793988119</v>
      </c>
      <c r="Z36" s="900">
        <f>VLOOKUP(年度マスタ!$K$4&amp;"_"&amp;Z$33,データシート1!$A:$BT,MATCH("aa_"&amp;$S36,データシート1!$A$1:$BT$1,0),0)</f>
        <v>74.554597259644524</v>
      </c>
      <c r="AA36" s="900">
        <f>VLOOKUP(年度マスタ!$K$4&amp;"_"&amp;AA$33,データシート1!$A:$BT,MATCH("aa_"&amp;$S36,データシート1!$A$1:$BT$1,0),0)</f>
        <v>76.138032651463234</v>
      </c>
      <c r="AB36" s="900">
        <f>VLOOKUP(年度マスタ!$K$4&amp;"_"&amp;AB$33,データシート1!$A:$BT,MATCH("aa_"&amp;$S36,データシート1!$A$1:$BT$1,0),0)</f>
        <v>74.752233688872394</v>
      </c>
      <c r="AC36" s="900">
        <f>VLOOKUP(年度マスタ!$K$4&amp;"_"&amp;AC$33,データシート1!$A:$BT,MATCH("aa_"&amp;$S36,データシート1!$A$1:$BT$1,0),0)</f>
        <v>78.12428266204185</v>
      </c>
      <c r="AD36" s="900">
        <f>VLOOKUP(年度マスタ!$K$4&amp;"_"&amp;AD$33,データシート1!$A:$BT,MATCH("aa_"&amp;$S36,データシート1!$A$1:$BT$1,0),0)</f>
        <v>74.876382976727129</v>
      </c>
      <c r="AE36" s="900">
        <f>VLOOKUP(年度マスタ!$K$4&amp;"_"&amp;AE$33,データシート1!$A:$BT,MATCH("aa_"&amp;$S36,データシート1!$A$1:$BT$1,0),0)</f>
        <v>79.950441990355358</v>
      </c>
      <c r="AF36" s="900">
        <f>VLOOKUP(年度マスタ!$K$4&amp;"_"&amp;AF$33,データシート1!$A:$BT,MATCH("aa_"&amp;$S36,データシート1!$A$1:$BT$1,0),0)</f>
        <v>81.00996041111074</v>
      </c>
      <c r="AG36" s="900">
        <f>VLOOKUP(年度マスタ!$K$4&amp;"_"&amp;AG$33,データシート1!$A:$BT,MATCH("aa_"&amp;$S36,データシート1!$A$1:$BT$1,0),0)</f>
        <v>82.471493734221127</v>
      </c>
      <c r="AH36" s="900">
        <f>VLOOKUP(年度マスタ!$K$4&amp;"_"&amp;AH$33,データシート1!$A:$BT,MATCH("aa_"&amp;$S36,データシート1!$A$1:$BT$1,0),0)</f>
        <v>81.462714173473287</v>
      </c>
      <c r="AI36" s="900">
        <f>VLOOKUP(年度マスタ!$K$4&amp;"_"&amp;AI$33,データシート1!$A:$BT,MATCH("aa_"&amp;$S36,データシート1!$A$1:$BT$1,0),0)</f>
        <v>63.983672417488933</v>
      </c>
      <c r="AJ36" s="900">
        <f>VLOOKUP(年度マスタ!$K$4&amp;"_"&amp;AJ$33,データシート1!$A:$BT,MATCH("aa_"&amp;$S36,データシート1!$A$1:$BT$1,0),0)</f>
        <v>75.933355726618672</v>
      </c>
      <c r="AK36" s="901">
        <f>VLOOKUP(年度マスタ!$K$4&amp;"_"&amp;AK$33,データシート1!$A:$BT,MATCH("aa_"&amp;$S36,データシート1!$A$1:$BT$1,0),0)</f>
        <v>70.06636609986775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71.430901192403184</v>
      </c>
      <c r="P37" s="453">
        <f t="shared" si="9"/>
        <v>0.35255093543345073</v>
      </c>
      <c r="Q37" s="328"/>
      <c r="R37" s="13"/>
      <c r="S37" s="356" t="s">
        <v>187</v>
      </c>
      <c r="T37" s="335"/>
      <c r="U37" s="346"/>
      <c r="V37" s="336" t="s">
        <v>194</v>
      </c>
      <c r="W37" s="357"/>
      <c r="X37" s="899">
        <f>VLOOKUP(年度マスタ!$K$4&amp;"_"&amp;X$33,データシート1!$A:$BT,MATCH("aa_"&amp;$S37,データシート1!$A$1:$BT$1,0),0)</f>
        <v>1.0596954583054241</v>
      </c>
      <c r="Y37" s="900">
        <f>VLOOKUP(年度マスタ!$K$4&amp;"_"&amp;Y$33,データシート1!$A:$BT,MATCH("aa_"&amp;$S37,データシート1!$A$1:$BT$1,0),0)</f>
        <v>1.1079587538987921</v>
      </c>
      <c r="Z37" s="900">
        <f>VLOOKUP(年度マスタ!$K$4&amp;"_"&amp;Z$33,データシート1!$A:$BT,MATCH("aa_"&amp;$S37,データシート1!$A$1:$BT$1,0),0)</f>
        <v>1.5294775024706739</v>
      </c>
      <c r="AA37" s="900">
        <f>VLOOKUP(年度マスタ!$K$4&amp;"_"&amp;AA$33,データシート1!$A:$BT,MATCH("aa_"&amp;$S37,データシート1!$A$1:$BT$1,0),0)</f>
        <v>1.428169219304674</v>
      </c>
      <c r="AB37" s="900">
        <f>VLOOKUP(年度マスタ!$K$4&amp;"_"&amp;AB$33,データシート1!$A:$BT,MATCH("aa_"&amp;$S37,データシート1!$A$1:$BT$1,0),0)</f>
        <v>1.24969822300246</v>
      </c>
      <c r="AC37" s="900">
        <f>VLOOKUP(年度マスタ!$K$4&amp;"_"&amp;AC$33,データシート1!$A:$BT,MATCH("aa_"&amp;$S37,データシート1!$A$1:$BT$1,0),0)</f>
        <v>1.485400662606813</v>
      </c>
      <c r="AD37" s="900">
        <f>VLOOKUP(年度マスタ!$K$4&amp;"_"&amp;AD$33,データシート1!$A:$BT,MATCH("aa_"&amp;$S37,データシート1!$A$1:$BT$1,0),0)</f>
        <v>1.4055234498691751</v>
      </c>
      <c r="AE37" s="900">
        <f>VLOOKUP(年度マスタ!$K$4&amp;"_"&amp;AE$33,データシート1!$A:$BT,MATCH("aa_"&amp;$S37,データシート1!$A$1:$BT$1,0),0)</f>
        <v>1.315587812211005</v>
      </c>
      <c r="AF37" s="900">
        <f>VLOOKUP(年度マスタ!$K$4&amp;"_"&amp;AF$33,データシート1!$A:$BT,MATCH("aa_"&amp;$S37,データシート1!$A$1:$BT$1,0),0)</f>
        <v>1.3281878329317158</v>
      </c>
      <c r="AG37" s="900">
        <f>VLOOKUP(年度マスタ!$K$4&amp;"_"&amp;AG$33,データシート1!$A:$BT,MATCH("aa_"&amp;$S37,データシート1!$A$1:$BT$1,0),0)</f>
        <v>1.2302237839468868</v>
      </c>
      <c r="AH37" s="900">
        <f>VLOOKUP(年度マスタ!$K$4&amp;"_"&amp;AH$33,データシート1!$A:$BT,MATCH("aa_"&amp;$S37,データシート1!$A$1:$BT$1,0),0)</f>
        <v>1.1469900584521968</v>
      </c>
      <c r="AI37" s="900">
        <f>VLOOKUP(年度マスタ!$K$4&amp;"_"&amp;AI$33,データシート1!$A:$BT,MATCH("aa_"&amp;$S37,データシート1!$A$1:$BT$1,0),0)</f>
        <v>1.2618828082374705</v>
      </c>
      <c r="AJ37" s="900">
        <f>VLOOKUP(年度マスタ!$K$4&amp;"_"&amp;AJ$33,データシート1!$A:$BT,MATCH("aa_"&amp;$S37,データシート1!$A$1:$BT$1,0),0)</f>
        <v>1.3830597037656125</v>
      </c>
      <c r="AK37" s="901">
        <f>VLOOKUP(年度マスタ!$K$4&amp;"_"&amp;AK$33,データシート1!$A:$BT,MATCH("aa_"&amp;$S37,データシート1!$A$1:$BT$1,0),0)</f>
        <v>1.29608903507231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30.470021169985785</v>
      </c>
      <c r="P38" s="454">
        <f t="shared" si="9"/>
        <v>0.15038637741977687</v>
      </c>
      <c r="Q38" s="328"/>
      <c r="R38" s="13"/>
      <c r="S38" s="356" t="s">
        <v>188</v>
      </c>
      <c r="T38" s="335"/>
      <c r="U38" s="348"/>
      <c r="V38" s="358" t="s">
        <v>197</v>
      </c>
      <c r="W38" s="358"/>
      <c r="X38" s="899">
        <f>VLOOKUP(年度マスタ!$K$4&amp;"_"&amp;X$33,データシート1!$A:$BT,MATCH("aa_"&amp;$S38,データシート1!$A$1:$BT$1,0),0)</f>
        <v>0.31908976258197741</v>
      </c>
      <c r="Y38" s="900">
        <f>VLOOKUP(年度マスタ!$K$4&amp;"_"&amp;Y$33,データシート1!$A:$BT,MATCH("aa_"&amp;$S38,データシート1!$A$1:$BT$1,0),0)</f>
        <v>0.29620455743596358</v>
      </c>
      <c r="Z38" s="900">
        <f>VLOOKUP(年度マスタ!$K$4&amp;"_"&amp;Z$33,データシート1!$A:$BT,MATCH("aa_"&amp;$S38,データシート1!$A$1:$BT$1,0),0)</f>
        <v>0.29459751389171562</v>
      </c>
      <c r="AA38" s="900">
        <f>VLOOKUP(年度マスタ!$K$4&amp;"_"&amp;AA$33,データシート1!$A:$BT,MATCH("aa_"&amp;$S38,データシート1!$A$1:$BT$1,0),0)</f>
        <v>0.29893757125556969</v>
      </c>
      <c r="AB38" s="900">
        <f>VLOOKUP(年度マスタ!$K$4&amp;"_"&amp;AB$33,データシート1!$A:$BT,MATCH("aa_"&amp;$S38,データシート1!$A$1:$BT$1,0),0)</f>
        <v>0.28357345892256458</v>
      </c>
      <c r="AC38" s="900">
        <f>VLOOKUP(年度マスタ!$K$4&amp;"_"&amp;AC$33,データシート1!$A:$BT,MATCH("aa_"&amp;$S38,データシート1!$A$1:$BT$1,0),0)</f>
        <v>0.5024584888883542</v>
      </c>
      <c r="AD38" s="900">
        <f>VLOOKUP(年度マスタ!$K$4&amp;"_"&amp;AD$33,データシート1!$A:$BT,MATCH("aa_"&amp;$S38,データシート1!$A$1:$BT$1,0),0)</f>
        <v>0.93026658624139813</v>
      </c>
      <c r="AE38" s="900">
        <f>VLOOKUP(年度マスタ!$K$4&amp;"_"&amp;AE$33,データシート1!$A:$BT,MATCH("aa_"&amp;$S38,データシート1!$A$1:$BT$1,0),0)</f>
        <v>0.54592896721002482</v>
      </c>
      <c r="AF38" s="900">
        <f>VLOOKUP(年度マスタ!$K$4&amp;"_"&amp;AF$33,データシート1!$A:$BT,MATCH("aa_"&amp;$S38,データシート1!$A$1:$BT$1,0),0)</f>
        <v>0.5334764315103665</v>
      </c>
      <c r="AG38" s="900">
        <f>VLOOKUP(年度マスタ!$K$4&amp;"_"&amp;AG$33,データシート1!$A:$BT,MATCH("aa_"&amp;$S38,データシート1!$A$1:$BT$1,0),0)</f>
        <v>0.49056411763159347</v>
      </c>
      <c r="AH38" s="900">
        <f>VLOOKUP(年度マスタ!$K$4&amp;"_"&amp;AH$33,データシート1!$A:$BT,MATCH("aa_"&amp;$S38,データシート1!$A$1:$BT$1,0),0)</f>
        <v>0.49405118680448856</v>
      </c>
      <c r="AI38" s="900">
        <f>VLOOKUP(年度マスタ!$K$4&amp;"_"&amp;AI$33,データシート1!$A:$BT,MATCH("aa_"&amp;$S38,データシート1!$A$1:$BT$1,0),0)</f>
        <v>0.46385677546252035</v>
      </c>
      <c r="AJ38" s="900">
        <f>VLOOKUP(年度マスタ!$K$4&amp;"_"&amp;AJ$33,データシート1!$A:$BT,MATCH("aa_"&amp;$S38,データシート1!$A$1:$BT$1,0),0)</f>
        <v>0.44370878492036397</v>
      </c>
      <c r="AK38" s="901">
        <f>VLOOKUP(年度マスタ!$K$4&amp;"_"&amp;AK$33,データシート1!$A:$BT,MATCH("aa_"&amp;$S38,データシート1!$A$1:$BT$1,0),0)</f>
        <v>0.40209284632161146</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15.853586340395454</v>
      </c>
      <c r="P39" s="454">
        <f t="shared" si="9"/>
        <v>7.8246201587553479E-2</v>
      </c>
      <c r="Q39" s="328"/>
      <c r="R39" s="13"/>
      <c r="S39" s="356" t="s">
        <v>189</v>
      </c>
      <c r="T39" s="335"/>
      <c r="U39" s="343" t="s">
        <v>199</v>
      </c>
      <c r="V39" s="344"/>
      <c r="W39" s="344"/>
      <c r="X39" s="896">
        <f>VLOOKUP(年度マスタ!$K$4&amp;"_"&amp;X$33,データシート1!$A:$BT,MATCH("aa_"&amp;$S39,データシート1!$A$1:$BT$1,0),0)</f>
        <v>26.26943542096398</v>
      </c>
      <c r="Y39" s="897">
        <f>VLOOKUP(年度マスタ!$K$4&amp;"_"&amp;Y$33,データシート1!$A:$BT,MATCH("aa_"&amp;$S39,データシート1!$A$1:$BT$1,0),0)</f>
        <v>27.116452793474629</v>
      </c>
      <c r="Z39" s="897">
        <f>VLOOKUP(年度マスタ!$K$4&amp;"_"&amp;Z$33,データシート1!$A:$BT,MATCH("aa_"&amp;$S39,データシート1!$A$1:$BT$1,0),0)</f>
        <v>31.58105118262722</v>
      </c>
      <c r="AA39" s="897">
        <f>VLOOKUP(年度マスタ!$K$4&amp;"_"&amp;AA$33,データシート1!$A:$BT,MATCH("aa_"&amp;$S39,データシート1!$A$1:$BT$1,0),0)</f>
        <v>29.822557757148271</v>
      </c>
      <c r="AB39" s="897">
        <f>VLOOKUP(年度マスタ!$K$4&amp;"_"&amp;AB$33,データシート1!$A:$BT,MATCH("aa_"&amp;$S39,データシート1!$A$1:$BT$1,0),0)</f>
        <v>30.028677961228631</v>
      </c>
      <c r="AC39" s="897">
        <f>VLOOKUP(年度マスタ!$K$4&amp;"_"&amp;AC$33,データシート1!$A:$BT,MATCH("aa_"&amp;$S39,データシート1!$A$1:$BT$1,0),0)</f>
        <v>30.893587478138191</v>
      </c>
      <c r="AD39" s="897">
        <f>VLOOKUP(年度マスタ!$K$4&amp;"_"&amp;AD$33,データシート1!$A:$BT,MATCH("aa_"&amp;$S39,データシート1!$A$1:$BT$1,0),0)</f>
        <v>25.251816606776892</v>
      </c>
      <c r="AE39" s="897">
        <f>VLOOKUP(年度マスタ!$K$4&amp;"_"&amp;AE$33,データシート1!$A:$BT,MATCH("aa_"&amp;$S39,データシート1!$A$1:$BT$1,0),0)</f>
        <v>24.466062561060269</v>
      </c>
      <c r="AF39" s="897">
        <f>VLOOKUP(年度マスタ!$K$4&amp;"_"&amp;AF$33,データシート1!$A:$BT,MATCH("aa_"&amp;$S39,データシート1!$A$1:$BT$1,0),0)</f>
        <v>23.114964015281327</v>
      </c>
      <c r="AG39" s="897">
        <f>VLOOKUP(年度マスタ!$K$4&amp;"_"&amp;AG$33,データシート1!$A:$BT,MATCH("aa_"&amp;$S39,データシート1!$A$1:$BT$1,0),0)</f>
        <v>23.922464385832882</v>
      </c>
      <c r="AH39" s="897">
        <f>VLOOKUP(年度マスタ!$K$4&amp;"_"&amp;AH$33,データシート1!$A:$BT,MATCH("aa_"&amp;$S39,データシート1!$A$1:$BT$1,0),0)</f>
        <v>21.329664081305477</v>
      </c>
      <c r="AI39" s="897">
        <f>VLOOKUP(年度マスタ!$K$4&amp;"_"&amp;AI$33,データシート1!$A:$BT,MATCH("aa_"&amp;$S39,データシート1!$A$1:$BT$1,0),0)</f>
        <v>20.920201048538654</v>
      </c>
      <c r="AJ39" s="897">
        <f>VLOOKUP(年度マスタ!$K$4&amp;"_"&amp;AJ$33,データシート1!$A:$BT,MATCH("aa_"&amp;$S39,データシート1!$A$1:$BT$1,0),0)</f>
        <v>24.006938291048645</v>
      </c>
      <c r="AK39" s="898">
        <f>VLOOKUP(年度マスタ!$K$4&amp;"_"&amp;AK$33,データシート1!$A:$BT,MATCH("aa_"&amp;$S39,データシート1!$A$1:$BT$1,0),0)</f>
        <v>22.136349666974645</v>
      </c>
      <c r="AL39" s="330"/>
      <c r="AW39" s="17" t="str">
        <f>年度マスタ!K4</f>
        <v>24344</v>
      </c>
      <c r="AX39" s="17" t="s">
        <v>200</v>
      </c>
      <c r="AY39" s="17">
        <f>VLOOKUP($AW39&amp;"_"&amp;$AY$34,データシート1!$A:$BT,MATCH($AY$31&amp;"_"&amp;AY$36,データシート1!$A$1:$BT$1,0),0)</f>
        <v>70.06636609986775</v>
      </c>
      <c r="AZ39" s="17">
        <f>VLOOKUP($AW39&amp;"_"&amp;$AY$34,データシート1!$A:$BT,MATCH($AY$31&amp;"_"&amp;AZ$36,データシート1!$A$1:$BT$1,0),0)</f>
        <v>1.29608903507231</v>
      </c>
      <c r="BA39" s="17">
        <f>VLOOKUP($AW39&amp;"_"&amp;$AY$34,データシート1!$A:$BT,MATCH($AY$31&amp;"_"&amp;BA$36,データシート1!$A$1:$BT$1,0),0)</f>
        <v>0.40209284632161146</v>
      </c>
      <c r="BB39" s="17">
        <f>VLOOKUP($AW39&amp;"_"&amp;$AY$34,データシート1!$A:$BT,MATCH($AY$31&amp;"_"&amp;BB$36,データシート1!$A$1:$BT$1,0),0)</f>
        <v>22.136349666974645</v>
      </c>
      <c r="BC39" s="17">
        <f>VLOOKUP($AW39&amp;"_"&amp;$AY$34,データシート1!$A:$BT,MATCH($AY$31&amp;"_"&amp;BC$36,データシート1!$A$1:$BT$1,0),0)</f>
        <v>19.483437426499314</v>
      </c>
      <c r="BD39" s="17">
        <f>VLOOKUP($AW39&amp;"_"&amp;$AY$34,データシート1!$A:$BT,MATCH($AY$31&amp;"_"&amp;BD$36,データシート1!$A$1:$BT$1,0),0)</f>
        <v>14.501046476024651</v>
      </c>
      <c r="BE39" s="17">
        <f>VLOOKUP($AW39&amp;"_"&amp;$AY$34,データシート1!$A:$BT,MATCH($AY$31&amp;"_"&amp;BE$36,データシート1!$A$1:$BT$1,0),0)</f>
        <v>16.275238222996034</v>
      </c>
      <c r="BF39" s="17">
        <f>VLOOKUP($AW39&amp;"_"&amp;$AY$34,データシート1!$A:$BT,MATCH($AY$31&amp;"_"&amp;BF$36,データシート1!$A$1:$BT$1,0),0)</f>
        <v>0.91454300334755401</v>
      </c>
      <c r="BG39" s="17">
        <f>VLOOKUP($AW39&amp;"_"&amp;$AY$34,データシート1!$A:$BT,MATCH($AY$31&amp;"_"&amp;BG$36,データシート1!$A$1:$BT$1,0),0)</f>
        <v>44.573436744906815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14.616434829590331</v>
      </c>
      <c r="P40" s="454">
        <f t="shared" si="9"/>
        <v>7.2140175832223388E-2</v>
      </c>
      <c r="Q40" s="328"/>
      <c r="R40" s="13"/>
      <c r="S40" s="356" t="s">
        <v>165</v>
      </c>
      <c r="T40" s="335"/>
      <c r="U40" s="343" t="s">
        <v>165</v>
      </c>
      <c r="V40" s="344"/>
      <c r="W40" s="344"/>
      <c r="X40" s="896">
        <f>VLOOKUP(年度マスタ!$K$4&amp;"_"&amp;X$33,データシート1!$A:$BT,MATCH("aa_"&amp;$S40,データシート1!$A$1:$BT$1,0),0)</f>
        <v>19.59369894846267</v>
      </c>
      <c r="Y40" s="897">
        <f>VLOOKUP(年度マスタ!$K$4&amp;"_"&amp;Y$33,データシート1!$A:$BT,MATCH("aa_"&amp;$S40,データシート1!$A$1:$BT$1,0),0)</f>
        <v>22.77654805053956</v>
      </c>
      <c r="Z40" s="897">
        <f>VLOOKUP(年度マスタ!$K$4&amp;"_"&amp;Z$33,データシート1!$A:$BT,MATCH("aa_"&amp;$S40,データシート1!$A$1:$BT$1,0),0)</f>
        <v>23.950775509135681</v>
      </c>
      <c r="AA40" s="897">
        <f>VLOOKUP(年度マスタ!$K$4&amp;"_"&amp;AA$33,データシート1!$A:$BT,MATCH("aa_"&amp;$S40,データシート1!$A$1:$BT$1,0),0)</f>
        <v>23.888570892635549</v>
      </c>
      <c r="AB40" s="897">
        <f>VLOOKUP(年度マスタ!$K$4&amp;"_"&amp;AB$33,データシート1!$A:$BT,MATCH("aa_"&amp;$S40,データシート1!$A$1:$BT$1,0),0)</f>
        <v>24.866493018489649</v>
      </c>
      <c r="AC40" s="897">
        <f>VLOOKUP(年度マスタ!$K$4&amp;"_"&amp;AC$33,データシート1!$A:$BT,MATCH("aa_"&amp;$S40,データシート1!$A$1:$BT$1,0),0)</f>
        <v>22.62536415594888</v>
      </c>
      <c r="AD40" s="897">
        <f>VLOOKUP(年度マスタ!$K$4&amp;"_"&amp;AD$33,データシート1!$A:$BT,MATCH("aa_"&amp;$S40,データシート1!$A$1:$BT$1,0),0)</f>
        <v>21.56345792366557</v>
      </c>
      <c r="AE40" s="897">
        <f>VLOOKUP(年度マスタ!$K$4&amp;"_"&amp;AE$33,データシート1!$A:$BT,MATCH("aa_"&amp;$S40,データシート1!$A$1:$BT$1,0),0)</f>
        <v>22.200538221946363</v>
      </c>
      <c r="AF40" s="897">
        <f>VLOOKUP(年度マスタ!$K$4&amp;"_"&amp;AF$33,データシート1!$A:$BT,MATCH("aa_"&amp;$S40,データシート1!$A$1:$BT$1,0),0)</f>
        <v>21.989073469550654</v>
      </c>
      <c r="AG40" s="897">
        <f>VLOOKUP(年度マスタ!$K$4&amp;"_"&amp;AG$33,データシート1!$A:$BT,MATCH("aa_"&amp;$S40,データシート1!$A$1:$BT$1,0),0)</f>
        <v>20.282208577784907</v>
      </c>
      <c r="AH40" s="897">
        <f>VLOOKUP(年度マスタ!$K$4&amp;"_"&amp;AH$33,データシート1!$A:$BT,MATCH("aa_"&amp;$S40,データシート1!$A$1:$BT$1,0),0)</f>
        <v>19.378478502764004</v>
      </c>
      <c r="AI40" s="897">
        <f>VLOOKUP(年度マスタ!$K$4&amp;"_"&amp;AI$33,データシート1!$A:$BT,MATCH("aa_"&amp;$S40,データシート1!$A$1:$BT$1,0),0)</f>
        <v>19.485612298861135</v>
      </c>
      <c r="AJ40" s="897">
        <f>VLOOKUP(年度マスタ!$K$4&amp;"_"&amp;AJ$33,データシート1!$A:$BT,MATCH("aa_"&amp;$S40,データシート1!$A$1:$BT$1,0),0)</f>
        <v>20.81053134695928</v>
      </c>
      <c r="AK40" s="898">
        <f>VLOOKUP(年度マスタ!$K$4&amp;"_"&amp;AK$33,データシート1!$A:$BT,MATCH("aa_"&amp;$S40,データシート1!$A$1:$BT$1,0),0)</f>
        <v>19.483437426499314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1.13371332350351</v>
      </c>
      <c r="P41" s="454">
        <f t="shared" si="9"/>
        <v>5.59550119125526E-3</v>
      </c>
      <c r="Q41" s="328"/>
      <c r="R41" s="13"/>
      <c r="S41" s="356" t="s">
        <v>201</v>
      </c>
      <c r="T41" s="335"/>
      <c r="U41" s="246" t="s">
        <v>128</v>
      </c>
      <c r="V41" s="344"/>
      <c r="W41" s="344"/>
      <c r="X41" s="896">
        <f>X42+X45+X46</f>
        <v>61.125652522891187</v>
      </c>
      <c r="Y41" s="897">
        <f t="shared" ref="Y41:AH41" si="12">Y42+Y45+Y46</f>
        <v>64.552067922614739</v>
      </c>
      <c r="Z41" s="897">
        <f t="shared" si="12"/>
        <v>66.28470515423389</v>
      </c>
      <c r="AA41" s="897">
        <f t="shared" si="12"/>
        <v>71.87598341629257</v>
      </c>
      <c r="AB41" s="897">
        <f t="shared" si="12"/>
        <v>71.430901192403184</v>
      </c>
      <c r="AC41" s="897">
        <f t="shared" si="12"/>
        <v>71.682223157115928</v>
      </c>
      <c r="AD41" s="897">
        <f t="shared" si="12"/>
        <v>72.637675686685895</v>
      </c>
      <c r="AE41" s="897">
        <f t="shared" si="12"/>
        <v>73.298575577562332</v>
      </c>
      <c r="AF41" s="897">
        <f t="shared" si="12"/>
        <v>71.315764692210337</v>
      </c>
      <c r="AG41" s="897">
        <f t="shared" si="12"/>
        <v>72.838210647925294</v>
      </c>
      <c r="AH41" s="897">
        <f t="shared" si="12"/>
        <v>74.438600293230721</v>
      </c>
      <c r="AI41" s="897">
        <f>AI42+AI45+AI46</f>
        <v>69.855558413892823</v>
      </c>
      <c r="AJ41" s="897">
        <f>AJ42+AJ45+AJ46</f>
        <v>74.600156858416227</v>
      </c>
      <c r="AK41" s="898">
        <f>AK42+AK45+AK46</f>
        <v>76.264264447275053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39.827166698913892</v>
      </c>
      <c r="P42" s="454">
        <f t="shared" si="9"/>
        <v>0.1965690568224186</v>
      </c>
      <c r="Q42" s="328"/>
      <c r="R42" s="13"/>
      <c r="S42" s="356"/>
      <c r="T42" s="335"/>
      <c r="U42" s="346"/>
      <c r="V42" s="564" t="s">
        <v>129</v>
      </c>
      <c r="W42" s="336"/>
      <c r="X42" s="899">
        <f>SUM(X43:X44)</f>
        <v>29.094613417282112</v>
      </c>
      <c r="Y42" s="900">
        <f t="shared" ref="Y42:AK42" si="13">SUM(Y43:Y44)</f>
        <v>29.842427902353172</v>
      </c>
      <c r="Z42" s="900">
        <f t="shared" si="13"/>
        <v>29.792616945880646</v>
      </c>
      <c r="AA42" s="900">
        <f t="shared" si="13"/>
        <v>30.596299777497045</v>
      </c>
      <c r="AB42" s="900">
        <f t="shared" si="13"/>
        <v>30.470021169985785</v>
      </c>
      <c r="AC42" s="900">
        <f t="shared" si="13"/>
        <v>30.172949822925808</v>
      </c>
      <c r="AD42" s="900">
        <f t="shared" si="13"/>
        <v>30.482439895136725</v>
      </c>
      <c r="AE42" s="900">
        <f t="shared" si="13"/>
        <v>30.767158571509533</v>
      </c>
      <c r="AF42" s="900">
        <f t="shared" si="13"/>
        <v>30.837629520253778</v>
      </c>
      <c r="AG42" s="900">
        <f t="shared" si="13"/>
        <v>31.085213421510346</v>
      </c>
      <c r="AH42" s="900">
        <f t="shared" si="13"/>
        <v>31.196124013930515</v>
      </c>
      <c r="AI42" s="900">
        <f t="shared" si="13"/>
        <v>29.088304365798216</v>
      </c>
      <c r="AJ42" s="900">
        <f t="shared" si="13"/>
        <v>29.718159775492353</v>
      </c>
      <c r="AK42" s="901">
        <f t="shared" si="13"/>
        <v>30.776284699020685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15.674811388780499</v>
      </c>
      <c r="Y43" s="900">
        <f>VLOOKUP(年度マスタ!$K$4&amp;"_"&amp;Y$33,データシート1!$A:$BT,MATCH("aa_"&amp;$S43,データシート1!$A$1:$BT$1,0),0)</f>
        <v>15.844496874226101</v>
      </c>
      <c r="Z43" s="900">
        <f>VLOOKUP(年度マスタ!$K$4&amp;"_"&amp;Z$33,データシート1!$A:$BT,MATCH("aa_"&amp;$S43,データシート1!$A$1:$BT$1,0),0)</f>
        <v>15.842914581914046</v>
      </c>
      <c r="AA43" s="900">
        <f>VLOOKUP(年度マスタ!$K$4&amp;"_"&amp;AA$33,データシート1!$A:$BT,MATCH("aa_"&amp;$S43,データシート1!$A$1:$BT$1,0),0)</f>
        <v>16.154171725219161</v>
      </c>
      <c r="AB43" s="900">
        <f>VLOOKUP(年度マスタ!$K$4&amp;"_"&amp;AB$33,データシート1!$A:$BT,MATCH("aa_"&amp;$S43,データシート1!$A$1:$BT$1,0),0)</f>
        <v>15.853586340395454</v>
      </c>
      <c r="AC43" s="900">
        <f>VLOOKUP(年度マスタ!$K$4&amp;"_"&amp;AC$33,データシート1!$A:$BT,MATCH("aa_"&amp;$S43,データシート1!$A$1:$BT$1,0),0)</f>
        <v>15.40522106156641</v>
      </c>
      <c r="AD43" s="900">
        <f>VLOOKUP(年度マスタ!$K$4&amp;"_"&amp;AD$33,データシート1!$A:$BT,MATCH("aa_"&amp;$S43,データシート1!$A$1:$BT$1,0),0)</f>
        <v>15.537208990420568</v>
      </c>
      <c r="AE43" s="900">
        <f>VLOOKUP(年度マスタ!$K$4&amp;"_"&amp;AE$33,データシート1!$A:$BT,MATCH("aa_"&amp;$S43,データシート1!$A$1:$BT$1,0),0)</f>
        <v>15.627381024976337</v>
      </c>
      <c r="AF43" s="900">
        <f>VLOOKUP(年度マスタ!$K$4&amp;"_"&amp;AF$33,データシート1!$A:$BT,MATCH("aa_"&amp;$S43,データシート1!$A$1:$BT$1,0),0)</f>
        <v>15.663402579287604</v>
      </c>
      <c r="AG43" s="900">
        <f>VLOOKUP(年度マスタ!$K$4&amp;"_"&amp;AG$33,データシート1!$A:$BT,MATCH("aa_"&amp;$S43,データシート1!$A$1:$BT$1,0),0)</f>
        <v>15.636624557234173</v>
      </c>
      <c r="AH43" s="900">
        <f>VLOOKUP(年度マスタ!$K$4&amp;"_"&amp;AH$33,データシート1!$A:$BT,MATCH("aa_"&amp;$S43,データシート1!$A$1:$BT$1,0),0)</f>
        <v>15.289098098904738</v>
      </c>
      <c r="AI43" s="900">
        <f>VLOOKUP(年度マスタ!$K$4&amp;"_"&amp;AI$33,データシート1!$A:$BT,MATCH("aa_"&amp;$S43,データシート1!$A$1:$BT$1,0),0)</f>
        <v>13.787253930215872</v>
      </c>
      <c r="AJ43" s="900">
        <f>VLOOKUP(年度マスタ!$K$4&amp;"_"&amp;AJ$33,データシート1!$A:$BT,MATCH("aa_"&amp;$S43,データシート1!$A$1:$BT$1,0),0)</f>
        <v>13.580483587138497</v>
      </c>
      <c r="AK43" s="901">
        <f>VLOOKUP(年度マスタ!$K$4&amp;"_"&amp;AK$33,データシート1!$A:$BT,MATCH("aa_"&amp;$S43,データシート1!$A$1:$BT$1,0),0)</f>
        <v>14.501046476024651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13.419802028501611</v>
      </c>
      <c r="Y44" s="900">
        <f>VLOOKUP(年度マスタ!$K$4&amp;"_"&amp;Y$33,データシート1!$A:$BT,MATCH("aa_"&amp;$S44,データシート1!$A$1:$BT$1,0),0)</f>
        <v>13.99793102812707</v>
      </c>
      <c r="Z44" s="900">
        <f>VLOOKUP(年度マスタ!$K$4&amp;"_"&amp;Z$33,データシート1!$A:$BT,MATCH("aa_"&amp;$S44,データシート1!$A$1:$BT$1,0),0)</f>
        <v>13.949702363966599</v>
      </c>
      <c r="AA44" s="900">
        <f>VLOOKUP(年度マスタ!$K$4&amp;"_"&amp;AA$33,データシート1!$A:$BT,MATCH("aa_"&amp;$S44,データシート1!$A$1:$BT$1,0),0)</f>
        <v>14.442128052277885</v>
      </c>
      <c r="AB44" s="900">
        <f>VLOOKUP(年度マスタ!$K$4&amp;"_"&amp;AB$33,データシート1!$A:$BT,MATCH("aa_"&amp;$S44,データシート1!$A$1:$BT$1,0),0)</f>
        <v>14.616434829590331</v>
      </c>
      <c r="AC44" s="900">
        <f>VLOOKUP(年度マスタ!$K$4&amp;"_"&amp;AC$33,データシート1!$A:$BT,MATCH("aa_"&amp;$S44,データシート1!$A$1:$BT$1,0),0)</f>
        <v>14.767728761359397</v>
      </c>
      <c r="AD44" s="900">
        <f>VLOOKUP(年度マスタ!$K$4&amp;"_"&amp;AD$33,データシート1!$A:$BT,MATCH("aa_"&amp;$S44,データシート1!$A$1:$BT$1,0),0)</f>
        <v>14.945230904716157</v>
      </c>
      <c r="AE44" s="900">
        <f>VLOOKUP(年度マスタ!$K$4&amp;"_"&amp;AE$33,データシート1!$A:$BT,MATCH("aa_"&amp;$S44,データシート1!$A$1:$BT$1,0),0)</f>
        <v>15.139777546533198</v>
      </c>
      <c r="AF44" s="900">
        <f>VLOOKUP(年度マスタ!$K$4&amp;"_"&amp;AF$33,データシート1!$A:$BT,MATCH("aa_"&amp;$S44,データシート1!$A$1:$BT$1,0),0)</f>
        <v>15.174226940966172</v>
      </c>
      <c r="AG44" s="900">
        <f>VLOOKUP(年度マスタ!$K$4&amp;"_"&amp;AG$33,データシート1!$A:$BT,MATCH("aa_"&amp;$S44,データシート1!$A$1:$BT$1,0),0)</f>
        <v>15.448588864276173</v>
      </c>
      <c r="AH44" s="900">
        <f>VLOOKUP(年度マスタ!$K$4&amp;"_"&amp;AH$33,データシート1!$A:$BT,MATCH("aa_"&amp;$S44,データシート1!$A$1:$BT$1,0),0)</f>
        <v>15.907025915025775</v>
      </c>
      <c r="AI44" s="900">
        <f>VLOOKUP(年度マスタ!$K$4&amp;"_"&amp;AI$33,データシート1!$A:$BT,MATCH("aa_"&amp;$S44,データシート1!$A$1:$BT$1,0),0)</f>
        <v>15.301050435582345</v>
      </c>
      <c r="AJ44" s="900">
        <f>VLOOKUP(年度マスタ!$K$4&amp;"_"&amp;AJ$33,データシート1!$A:$BT,MATCH("aa_"&amp;$S44,データシート1!$A$1:$BT$1,0),0)</f>
        <v>16.137676188353858</v>
      </c>
      <c r="AK44" s="901">
        <f>VLOOKUP(年度マスタ!$K$4&amp;"_"&amp;AK$33,データシート1!$A:$BT,MATCH("aa_"&amp;$S44,データシート1!$A$1:$BT$1,0),0)</f>
        <v>16.275238222996034</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0.79255258685790198</v>
      </c>
      <c r="Y45" s="900">
        <f>VLOOKUP(年度マスタ!$K$4&amp;"_"&amp;Y$33,データシート1!$A:$BT,MATCH("aa_"&amp;$S45,データシート1!$A$1:$BT$1,0),0)</f>
        <v>0.83732669182489705</v>
      </c>
      <c r="Z45" s="900">
        <f>VLOOKUP(年度マスタ!$K$4&amp;"_"&amp;Z$33,データシート1!$A:$BT,MATCH("aa_"&amp;$S45,データシート1!$A$1:$BT$1,0),0)</f>
        <v>0.978899556119049</v>
      </c>
      <c r="AA45" s="900">
        <f>VLOOKUP(年度マスタ!$K$4&amp;"_"&amp;AA$33,データシート1!$A:$BT,MATCH("aa_"&amp;$S45,データシート1!$A$1:$BT$1,0),0)</f>
        <v>1.10953094584499</v>
      </c>
      <c r="AB45" s="900">
        <f>VLOOKUP(年度マスタ!$K$4&amp;"_"&amp;AB$33,データシート1!$A:$BT,MATCH("aa_"&amp;$S45,データシート1!$A$1:$BT$1,0),0)</f>
        <v>1.13371332350351</v>
      </c>
      <c r="AC45" s="900">
        <f>VLOOKUP(年度マスタ!$K$4&amp;"_"&amp;AC$33,データシート1!$A:$BT,MATCH("aa_"&amp;$S45,データシート1!$A$1:$BT$1,0),0)</f>
        <v>1.0950037126721399</v>
      </c>
      <c r="AD45" s="900">
        <f>VLOOKUP(年度マスタ!$K$4&amp;"_"&amp;AD$33,データシート1!$A:$BT,MATCH("aa_"&amp;$S45,データシート1!$A$1:$BT$1,0),0)</f>
        <v>1.0841439457862601</v>
      </c>
      <c r="AE45" s="900">
        <f>VLOOKUP(年度マスタ!$K$4&amp;"_"&amp;AE$33,データシート1!$A:$BT,MATCH("aa_"&amp;$S45,データシート1!$A$1:$BT$1,0),0)</f>
        <v>1.0578558811290111</v>
      </c>
      <c r="AF45" s="900">
        <f>VLOOKUP(年度マスタ!$K$4&amp;"_"&amp;AF$33,データシート1!$A:$BT,MATCH("aa_"&amp;$S45,データシート1!$A$1:$BT$1,0),0)</f>
        <v>1.026453623761</v>
      </c>
      <c r="AG45" s="900">
        <f>VLOOKUP(年度マスタ!$K$4&amp;"_"&amp;AG$33,データシート1!$A:$BT,MATCH("aa_"&amp;$S45,データシート1!$A$1:$BT$1,0),0)</f>
        <v>0.95476887403932098</v>
      </c>
      <c r="AH45" s="900">
        <f>VLOOKUP(年度マスタ!$K$4&amp;"_"&amp;AH$33,データシート1!$A:$BT,MATCH("aa_"&amp;$S45,データシート1!$A$1:$BT$1,0),0)</f>
        <v>0.93959980277655397</v>
      </c>
      <c r="AI45" s="900">
        <f>VLOOKUP(年度マスタ!$K$4&amp;"_"&amp;AI$33,データシート1!$A:$BT,MATCH("aa_"&amp;$S45,データシート1!$A$1:$BT$1,0),0)</f>
        <v>0.89814869953574705</v>
      </c>
      <c r="AJ45" s="900">
        <f>VLOOKUP(年度マスタ!$K$4&amp;"_"&amp;AJ$33,データシート1!$A:$BT,MATCH("aa_"&amp;$S45,データシート1!$A$1:$BT$1,0),0)</f>
        <v>0.90365726119011802</v>
      </c>
      <c r="AK45" s="901">
        <f>VLOOKUP(年度マスタ!$K$4&amp;"_"&amp;AK$33,データシート1!$A:$BT,MATCH("aa_"&amp;$S45,データシート1!$A$1:$BT$1,0),0)</f>
        <v>0.91454300334755401</v>
      </c>
      <c r="AL45" s="330"/>
      <c r="AW45" s="17" t="str">
        <f>AW48</f>
        <v>川越町</v>
      </c>
      <c r="AX45" s="1010">
        <f t="shared" ref="AX45:BB45" si="15">AX48/$BC48</f>
        <v>0.37840800386681822</v>
      </c>
      <c r="AY45" s="1010">
        <f t="shared" si="15"/>
        <v>0.11672297988367425</v>
      </c>
      <c r="AZ45" s="1010">
        <f t="shared" si="15"/>
        <v>0.10273441235846333</v>
      </c>
      <c r="BA45" s="1010">
        <f t="shared" si="15"/>
        <v>0.40213460389104427</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31.23848651875117</v>
      </c>
      <c r="Y46" s="900">
        <f>VLOOKUP(年度マスタ!$K$4&amp;"_"&amp;Y$33,データシート1!$A:$BT,MATCH("aa_"&amp;$S46,データシート1!$A$1:$BT$1,0),0)</f>
        <v>33.872313328436668</v>
      </c>
      <c r="Z46" s="900">
        <f>VLOOKUP(年度マスタ!$K$4&amp;"_"&amp;Z$33,データシート1!$A:$BT,MATCH("aa_"&amp;$S46,データシート1!$A$1:$BT$1,0),0)</f>
        <v>35.513188652234192</v>
      </c>
      <c r="AA46" s="900">
        <f>VLOOKUP(年度マスタ!$K$4&amp;"_"&amp;AA$33,データシート1!$A:$BT,MATCH("aa_"&amp;$S46,データシート1!$A$1:$BT$1,0),0)</f>
        <v>40.170152692950538</v>
      </c>
      <c r="AB46" s="900">
        <f>VLOOKUP(年度マスタ!$K$4&amp;"_"&amp;AB$33,データシート1!$A:$BT,MATCH("aa_"&amp;$S46,データシート1!$A$1:$BT$1,0),0)</f>
        <v>39.827166698913892</v>
      </c>
      <c r="AC46" s="900">
        <f>VLOOKUP(年度マスタ!$K$4&amp;"_"&amp;AC$33,データシート1!$A:$BT,MATCH("aa_"&amp;$S46,データシート1!$A$1:$BT$1,0),0)</f>
        <v>40.414269621517981</v>
      </c>
      <c r="AD46" s="900">
        <f>VLOOKUP(年度マスタ!$K$4&amp;"_"&amp;AD$33,データシート1!$A:$BT,MATCH("aa_"&amp;$S46,データシート1!$A$1:$BT$1,0),0)</f>
        <v>41.071091845762915</v>
      </c>
      <c r="AE46" s="900">
        <f>VLOOKUP(年度マスタ!$K$4&amp;"_"&amp;AE$33,データシート1!$A:$BT,MATCH("aa_"&amp;$S46,データシート1!$A$1:$BT$1,0),0)</f>
        <v>41.473561124923783</v>
      </c>
      <c r="AF46" s="900">
        <f>VLOOKUP(年度マスタ!$K$4&amp;"_"&amp;AF$33,データシート1!$A:$BT,MATCH("aa_"&amp;$S46,データシート1!$A$1:$BT$1,0),0)</f>
        <v>39.451681548195566</v>
      </c>
      <c r="AG46" s="900">
        <f>VLOOKUP(年度マスタ!$K$4&amp;"_"&amp;AG$33,データシート1!$A:$BT,MATCH("aa_"&amp;$S46,データシート1!$A$1:$BT$1,0),0)</f>
        <v>40.798228352375624</v>
      </c>
      <c r="AH46" s="900">
        <f>VLOOKUP(年度マスタ!$K$4&amp;"_"&amp;AH$33,データシート1!$A:$BT,MATCH("aa_"&amp;$S46,データシート1!$A$1:$BT$1,0),0)</f>
        <v>42.30287647652365</v>
      </c>
      <c r="AI46" s="900">
        <f>VLOOKUP(年度マスタ!$K$4&amp;"_"&amp;AI$33,データシート1!$A:$BT,MATCH("aa_"&amp;$S46,データシート1!$A$1:$BT$1,0),0)</f>
        <v>39.869105348558861</v>
      </c>
      <c r="AJ46" s="900">
        <f>VLOOKUP(年度マスタ!$K$4&amp;"_"&amp;AJ$33,データシート1!$A:$BT,MATCH("aa_"&amp;$S46,データシート1!$A$1:$BT$1,0),0)</f>
        <v>43.978339821733762</v>
      </c>
      <c r="AK46" s="901">
        <f>VLOOKUP(年度マスタ!$K$4&amp;"_"&amp;AK$33,データシート1!$A:$BT,MATCH("aa_"&amp;$S46,データシート1!$A$1:$BT$1,0),0)</f>
        <v>44.573436744906815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川越町</v>
      </c>
      <c r="AX48" s="1011">
        <f>SUM(AY39:BA39)</f>
        <v>71.764547981261671</v>
      </c>
      <c r="AY48" s="1011">
        <f>BB39</f>
        <v>22.136349666974645</v>
      </c>
      <c r="AZ48" s="1011">
        <f>BC39</f>
        <v>19.483437426499314</v>
      </c>
      <c r="BA48" s="1011">
        <f>SUM(BD39:BG39)</f>
        <v>76.264264447275053</v>
      </c>
      <c r="BB48" s="1011">
        <f>BH39</f>
        <v>0</v>
      </c>
      <c r="BC48" s="1011">
        <f>SUM(AX48:BB48)</f>
        <v>189.64859952201067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189.64859952201067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71.764547981261671</v>
      </c>
      <c r="P52" s="453">
        <f t="shared" ref="P52:P64" si="18">O52/$O$51</f>
        <v>0.37840800386681822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70.06636609986775</v>
      </c>
      <c r="P53" s="454">
        <f t="shared" si="18"/>
        <v>0.36945364361488908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1.29608903507231</v>
      </c>
      <c r="P54" s="454">
        <f t="shared" si="18"/>
        <v>6.8341608550707257E-3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0.40209284632161146</v>
      </c>
      <c r="P55" s="454">
        <f t="shared" si="18"/>
        <v>2.1201993968584221E-3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22.136349666974645</v>
      </c>
      <c r="P56" s="453">
        <f t="shared" si="18"/>
        <v>0.11672297988367425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19.483437426499314</v>
      </c>
      <c r="P57" s="453">
        <f t="shared" si="18"/>
        <v>0.10273441235846333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76.264264447275053</v>
      </c>
      <c r="P58" s="453">
        <f t="shared" si="18"/>
        <v>0.40213460389104427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30.776284699020685</v>
      </c>
      <c r="P59" s="454">
        <f t="shared" si="18"/>
        <v>0.16228057985447333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14.501046476024651</v>
      </c>
      <c r="P60" s="454">
        <f t="shared" si="18"/>
        <v>7.6462713210500965E-2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16.275238222996034</v>
      </c>
      <c r="P61" s="454">
        <f t="shared" si="18"/>
        <v>8.5817866643972368E-2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0.91454300334755401</v>
      </c>
      <c r="P62" s="454">
        <f t="shared" si="18"/>
        <v>4.82230296270346E-3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44.573436744906815</v>
      </c>
      <c r="P63" s="454">
        <f t="shared" si="18"/>
        <v>0.23503172107386749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574.19230000000005</v>
      </c>
      <c r="AI7" s="78">
        <f>VLOOKUP(年度マスタ!$K$4&amp;"_"&amp;$AG7,データシート1!$A:$BT,MATCH("ab_"&amp;AI$2,データシート1!$A$1:$BT$1,0),0)</f>
        <v>509</v>
      </c>
      <c r="AJ7" s="78">
        <f>VLOOKUP(年度マスタ!$K$4&amp;"_"&amp;$AG7,データシート1!$A:$BT,MATCH("ab_"&amp;AJ$2,データシート1!$A$1:$BT$1,0),0)</f>
        <v>6</v>
      </c>
      <c r="AK7" s="78">
        <f>VLOOKUP(年度マスタ!$K$4&amp;"_"&amp;$AG7,データシート1!$A:$BT,MATCH("ab_"&amp;AK$2,データシート1!$A$1:$BT$1,0),0)</f>
        <v>5441</v>
      </c>
      <c r="AL7" s="78">
        <f>VLOOKUP(年度マスタ!$K$4&amp;"_"&amp;$AG7,データシート1!$A:$BT,MATCH("ab_"&amp;AL$2,データシート1!$A$1:$BT$1,0),0)</f>
        <v>5322</v>
      </c>
      <c r="AM7" s="78">
        <f>VLOOKUP(年度マスタ!$K$4&amp;"_"&amp;$AG7,データシート1!$A:$BT,MATCH("ab_"&amp;AM$2,データシート1!$A$1:$BT$1,0),0)</f>
        <v>7924</v>
      </c>
      <c r="AN7" s="78">
        <f>VLOOKUP(年度マスタ!$K$4&amp;"_"&amp;$AG7,データシート1!$A:$BT,MATCH("ab_"&amp;AN$2,データシート1!$A$1:$BT$1,0),0)</f>
        <v>2701</v>
      </c>
      <c r="AO7" s="78">
        <f>VLOOKUP(年度マスタ!$K$4&amp;"_"&amp;$AG7,データシート1!$A:$BT,MATCH("ab_"&amp;AO$2,データシート1!$A$1:$BT$1,0),0)</f>
        <v>13595</v>
      </c>
      <c r="AP7" s="78">
        <f>VLOOKUP(年度マスタ!$K$4&amp;"_"&amp;$AG7,データシート1!$A:$BT,MATCH("ab_"&amp;AP$2,データシート1!$A$1:$BT$1,0),0)</f>
        <v>5756430.5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564.3981</v>
      </c>
      <c r="AI8" s="78">
        <f>VLOOKUP(年度マスタ!$K$4&amp;"_"&amp;$AG8,データシート1!$A:$BT,MATCH("ab_"&amp;AI$2,データシート1!$A$1:$BT$1,0),0)</f>
        <v>509</v>
      </c>
      <c r="AJ8" s="78">
        <f>VLOOKUP(年度マスタ!$K$4&amp;"_"&amp;$AG8,データシート1!$A:$BT,MATCH("ab_"&amp;AJ$2,データシート1!$A$1:$BT$1,0),0)</f>
        <v>6</v>
      </c>
      <c r="AK8" s="78">
        <f>VLOOKUP(年度マスタ!$K$4&amp;"_"&amp;$AG8,データシート1!$A:$BT,MATCH("ab_"&amp;AK$2,データシート1!$A$1:$BT$1,0),0)</f>
        <v>5441</v>
      </c>
      <c r="AL8" s="78">
        <f>VLOOKUP(年度マスタ!$K$4&amp;"_"&amp;$AG8,データシート1!$A:$BT,MATCH("ab_"&amp;AL$2,データシート1!$A$1:$BT$1,0),0)</f>
        <v>5446</v>
      </c>
      <c r="AM8" s="78">
        <f>VLOOKUP(年度マスタ!$K$4&amp;"_"&amp;$AG8,データシート1!$A:$BT,MATCH("ab_"&amp;AM$2,データシート1!$A$1:$BT$1,0),0)</f>
        <v>8047</v>
      </c>
      <c r="AN8" s="78">
        <f>VLOOKUP(年度マスタ!$K$4&amp;"_"&amp;$AG8,データシート1!$A:$BT,MATCH("ab_"&amp;AN$2,データシート1!$A$1:$BT$1,0),0)</f>
        <v>2747</v>
      </c>
      <c r="AO8" s="78">
        <f>VLOOKUP(年度マスタ!$K$4&amp;"_"&amp;$AG8,データシート1!$A:$BT,MATCH("ab_"&amp;AO$2,データシート1!$A$1:$BT$1,0),0)</f>
        <v>13763</v>
      </c>
      <c r="AP8" s="78">
        <f>VLOOKUP(年度マスタ!$K$4&amp;"_"&amp;$AG8,データシート1!$A:$BT,MATCH("ab_"&amp;AP$2,データシート1!$A$1:$BT$1,0),0)</f>
        <v>5915073.5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563.60090000000002</v>
      </c>
      <c r="AI9" s="78">
        <f>VLOOKUP(年度マスタ!$K$4&amp;"_"&amp;$AG9,データシート1!$A:$BT,MATCH("ab_"&amp;AI$2,データシート1!$A$1:$BT$1,0),0)</f>
        <v>509</v>
      </c>
      <c r="AJ9" s="78">
        <f>VLOOKUP(年度マスタ!$K$4&amp;"_"&amp;$AG9,データシート1!$A:$BT,MATCH("ab_"&amp;AJ$2,データシート1!$A$1:$BT$1,0),0)</f>
        <v>6</v>
      </c>
      <c r="AK9" s="78">
        <f>VLOOKUP(年度マスタ!$K$4&amp;"_"&amp;$AG9,データシート1!$A:$BT,MATCH("ab_"&amp;AK$2,データシート1!$A$1:$BT$1,0),0)</f>
        <v>5441</v>
      </c>
      <c r="AL9" s="78">
        <f>VLOOKUP(年度マスタ!$K$4&amp;"_"&amp;$AG9,データシート1!$A:$BT,MATCH("ab_"&amp;AL$2,データシート1!$A$1:$BT$1,0),0)</f>
        <v>5554</v>
      </c>
      <c r="AM9" s="78">
        <f>VLOOKUP(年度マスタ!$K$4&amp;"_"&amp;$AG9,データシート1!$A:$BT,MATCH("ab_"&amp;AM$2,データシート1!$A$1:$BT$1,0),0)</f>
        <v>8221</v>
      </c>
      <c r="AN9" s="78">
        <f>VLOOKUP(年度マスタ!$K$4&amp;"_"&amp;$AG9,データシート1!$A:$BT,MATCH("ab_"&amp;AN$2,データシート1!$A$1:$BT$1,0),0)</f>
        <v>2819</v>
      </c>
      <c r="AO9" s="78">
        <f>VLOOKUP(年度マスタ!$K$4&amp;"_"&amp;$AG9,データシート1!$A:$BT,MATCH("ab_"&amp;AO$2,データシート1!$A$1:$BT$1,0),0)</f>
        <v>13949</v>
      </c>
      <c r="AP9" s="78">
        <f>VLOOKUP(年度マスタ!$K$4&amp;"_"&amp;$AG9,データシート1!$A:$BT,MATCH("ab_"&amp;AP$2,データシート1!$A$1:$BT$1,0),0)</f>
        <v>6191360.5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605.34320000000002</v>
      </c>
      <c r="AI10" s="78">
        <f>VLOOKUP(年度マスタ!$K$4&amp;"_"&amp;$AG10,データシート1!$A:$BT,MATCH("ab_"&amp;AI$2,データシート1!$A$1:$BT$1,0),0)</f>
        <v>509</v>
      </c>
      <c r="AJ10" s="78">
        <f>VLOOKUP(年度マスタ!$K$4&amp;"_"&amp;$AG10,データシート1!$A:$BT,MATCH("ab_"&amp;AJ$2,データシート1!$A$1:$BT$1,0),0)</f>
        <v>6</v>
      </c>
      <c r="AK10" s="78">
        <f>VLOOKUP(年度マスタ!$K$4&amp;"_"&amp;$AG10,データシート1!$A:$BT,MATCH("ab_"&amp;AK$2,データシート1!$A$1:$BT$1,0),0)</f>
        <v>5441</v>
      </c>
      <c r="AL10" s="78">
        <f>VLOOKUP(年度マスタ!$K$4&amp;"_"&amp;$AG10,データシート1!$A:$BT,MATCH("ab_"&amp;AL$2,データシート1!$A$1:$BT$1,0),0)</f>
        <v>5900</v>
      </c>
      <c r="AM10" s="78">
        <f>VLOOKUP(年度マスタ!$K$4&amp;"_"&amp;$AG10,データシート1!$A:$BT,MATCH("ab_"&amp;AM$2,データシート1!$A$1:$BT$1,0),0)</f>
        <v>8449</v>
      </c>
      <c r="AN10" s="78">
        <f>VLOOKUP(年度マスタ!$K$4&amp;"_"&amp;$AG10,データシート1!$A:$BT,MATCH("ab_"&amp;AN$2,データシート1!$A$1:$BT$1,0),0)</f>
        <v>2902</v>
      </c>
      <c r="AO10" s="78">
        <f>VLOOKUP(年度マスタ!$K$4&amp;"_"&amp;$AG10,データシート1!$A:$BT,MATCH("ab_"&amp;AO$2,データシート1!$A$1:$BT$1,0),0)</f>
        <v>14552</v>
      </c>
      <c r="AP10" s="78">
        <f>VLOOKUP(年度マスタ!$K$4&amp;"_"&amp;$AG10,データシート1!$A:$BT,MATCH("ab_"&amp;AP$2,データシート1!$A$1:$BT$1,0),0)</f>
        <v>6821864.5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596.41740000000004</v>
      </c>
      <c r="AI11" s="78">
        <f>VLOOKUP(年度マスタ!$K$4&amp;"_"&amp;$AG11,データシート1!$A:$BT,MATCH("ab_"&amp;AI$2,データシート1!$A$1:$BT$1,0),0)</f>
        <v>509</v>
      </c>
      <c r="AJ11" s="78">
        <f>VLOOKUP(年度マスタ!$K$4&amp;"_"&amp;$AG11,データシート1!$A:$BT,MATCH("ab_"&amp;AJ$2,データシート1!$A$1:$BT$1,0),0)</f>
        <v>6</v>
      </c>
      <c r="AK11" s="78">
        <f>VLOOKUP(年度マスタ!$K$4&amp;"_"&amp;$AG11,データシート1!$A:$BT,MATCH("ab_"&amp;AK$2,データシート1!$A$1:$BT$1,0),0)</f>
        <v>5441</v>
      </c>
      <c r="AL11" s="78">
        <f>VLOOKUP(年度マスタ!$K$4&amp;"_"&amp;$AG11,データシート1!$A:$BT,MATCH("ab_"&amp;AL$2,データシート1!$A$1:$BT$1,0),0)</f>
        <v>5998</v>
      </c>
      <c r="AM11" s="78">
        <f>VLOOKUP(年度マスタ!$K$4&amp;"_"&amp;$AG11,データシート1!$A:$BT,MATCH("ab_"&amp;AM$2,データシート1!$A$1:$BT$1,0),0)</f>
        <v>8662</v>
      </c>
      <c r="AN11" s="78">
        <f>VLOOKUP(年度マスタ!$K$4&amp;"_"&amp;$AG11,データシート1!$A:$BT,MATCH("ab_"&amp;AN$2,データシート1!$A$1:$BT$1,0),0)</f>
        <v>2926</v>
      </c>
      <c r="AO11" s="78">
        <f>VLOOKUP(年度マスタ!$K$4&amp;"_"&amp;$AG11,データシート1!$A:$BT,MATCH("ab_"&amp;AO$2,データシート1!$A$1:$BT$1,0),0)</f>
        <v>14656</v>
      </c>
      <c r="AP11" s="78">
        <f>VLOOKUP(年度マスタ!$K$4&amp;"_"&amp;$AG11,データシート1!$A:$BT,MATCH("ab_"&amp;AP$2,データシート1!$A$1:$BT$1,0),0)</f>
        <v>6602221.5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652.22919999999999</v>
      </c>
      <c r="AI12" s="78">
        <f>VLOOKUP(年度マスタ!$K$4&amp;"_"&amp;$AG12,データシート1!$A:$BT,MATCH("ab_"&amp;AI$2,データシート1!$A$1:$BT$1,0),0)</f>
        <v>511</v>
      </c>
      <c r="AJ12" s="78">
        <f>VLOOKUP(年度マスタ!$K$4&amp;"_"&amp;$AG12,データシート1!$A:$BT,MATCH("ab_"&amp;AJ$2,データシート1!$A$1:$BT$1,0),0)</f>
        <v>11</v>
      </c>
      <c r="AK12" s="78">
        <f>VLOOKUP(年度マスタ!$K$4&amp;"_"&amp;$AG12,データシート1!$A:$BT,MATCH("ab_"&amp;AK$2,データシート1!$A$1:$BT$1,0),0)</f>
        <v>5484</v>
      </c>
      <c r="AL12" s="78">
        <f>VLOOKUP(年度マスタ!$K$4&amp;"_"&amp;$AG12,データシート1!$A:$BT,MATCH("ab_"&amp;AL$2,データシート1!$A$1:$BT$1,0),0)</f>
        <v>6100</v>
      </c>
      <c r="AM12" s="78">
        <f>VLOOKUP(年度マスタ!$K$4&amp;"_"&amp;$AG12,データシート1!$A:$BT,MATCH("ab_"&amp;AM$2,データシート1!$A$1:$BT$1,0),0)</f>
        <v>8865</v>
      </c>
      <c r="AN12" s="78">
        <f>VLOOKUP(年度マスタ!$K$4&amp;"_"&amp;$AG12,データシート1!$A:$BT,MATCH("ab_"&amp;AN$2,データシート1!$A$1:$BT$1,0),0)</f>
        <v>2941</v>
      </c>
      <c r="AO12" s="78">
        <f>VLOOKUP(年度マスタ!$K$4&amp;"_"&amp;$AG12,データシート1!$A:$BT,MATCH("ab_"&amp;AO$2,データシート1!$A$1:$BT$1,0),0)</f>
        <v>14754</v>
      </c>
      <c r="AP12" s="78">
        <f>VLOOKUP(年度マスタ!$K$4&amp;"_"&amp;$AG12,データシート1!$A:$BT,MATCH("ab_"&amp;AP$2,データシート1!$A$1:$BT$1,0),0)</f>
        <v>6720612.5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651.53989999999999</v>
      </c>
      <c r="AI13" s="78">
        <f>VLOOKUP(年度マスタ!$K$4&amp;"_"&amp;$AG13,データシート1!$A:$BT,MATCH("ab_"&amp;AI$2,データシート1!$A$1:$BT$1,0),0)</f>
        <v>511</v>
      </c>
      <c r="AJ13" s="78">
        <f>VLOOKUP(年度マスタ!$K$4&amp;"_"&amp;$AG13,データシート1!$A:$BT,MATCH("ab_"&amp;AJ$2,データシート1!$A$1:$BT$1,0),0)</f>
        <v>11</v>
      </c>
      <c r="AK13" s="78">
        <f>VLOOKUP(年度マスタ!$K$4&amp;"_"&amp;$AG13,データシート1!$A:$BT,MATCH("ab_"&amp;AK$2,データシート1!$A$1:$BT$1,0),0)</f>
        <v>5484</v>
      </c>
      <c r="AL13" s="78">
        <f>VLOOKUP(年度マスタ!$K$4&amp;"_"&amp;$AG13,データシート1!$A:$BT,MATCH("ab_"&amp;AL$2,データシート1!$A$1:$BT$1,0),0)</f>
        <v>6205</v>
      </c>
      <c r="AM13" s="78">
        <f>VLOOKUP(年度マスタ!$K$4&amp;"_"&amp;$AG13,データシート1!$A:$BT,MATCH("ab_"&amp;AM$2,データシート1!$A$1:$BT$1,0),0)</f>
        <v>9027</v>
      </c>
      <c r="AN13" s="78">
        <f>VLOOKUP(年度マスタ!$K$4&amp;"_"&amp;$AG13,データシート1!$A:$BT,MATCH("ab_"&amp;AN$2,データシート1!$A$1:$BT$1,0),0)</f>
        <v>2974</v>
      </c>
      <c r="AO13" s="78">
        <f>VLOOKUP(年度マスタ!$K$4&amp;"_"&amp;$AG13,データシート1!$A:$BT,MATCH("ab_"&amp;AO$2,データシート1!$A$1:$BT$1,0),0)</f>
        <v>14922</v>
      </c>
      <c r="AP13" s="78">
        <f>VLOOKUP(年度マスタ!$K$4&amp;"_"&amp;$AG13,データシート1!$A:$BT,MATCH("ab_"&amp;AP$2,データシート1!$A$1:$BT$1,0),0)</f>
        <v>7020433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637.88840000000005</v>
      </c>
      <c r="AI14" s="78">
        <f>VLOOKUP(年度マスタ!$K$4&amp;"_"&amp;$AG14,データシート1!$A:$BT,MATCH("ab_"&amp;AI$2,データシート1!$A$1:$BT$1,0),0)</f>
        <v>511</v>
      </c>
      <c r="AJ14" s="78">
        <f>VLOOKUP(年度マスタ!$K$4&amp;"_"&amp;$AG14,データシート1!$A:$BT,MATCH("ab_"&amp;AJ$2,データシート1!$A$1:$BT$1,0),0)</f>
        <v>11</v>
      </c>
      <c r="AK14" s="78">
        <f>VLOOKUP(年度マスタ!$K$4&amp;"_"&amp;$AG14,データシート1!$A:$BT,MATCH("ab_"&amp;AK$2,データシート1!$A$1:$BT$1,0),0)</f>
        <v>5484</v>
      </c>
      <c r="AL14" s="78">
        <f>VLOOKUP(年度マスタ!$K$4&amp;"_"&amp;$AG14,データシート1!$A:$BT,MATCH("ab_"&amp;AL$2,データシート1!$A$1:$BT$1,0),0)</f>
        <v>6290</v>
      </c>
      <c r="AM14" s="78">
        <f>VLOOKUP(年度マスタ!$K$4&amp;"_"&amp;$AG14,データシート1!$A:$BT,MATCH("ab_"&amp;AM$2,データシート1!$A$1:$BT$1,0),0)</f>
        <v>9191</v>
      </c>
      <c r="AN14" s="78">
        <f>VLOOKUP(年度マスタ!$K$4&amp;"_"&amp;$AG14,データシート1!$A:$BT,MATCH("ab_"&amp;AN$2,データシート1!$A$1:$BT$1,0),0)</f>
        <v>3116</v>
      </c>
      <c r="AO14" s="78">
        <f>VLOOKUP(年度マスタ!$K$4&amp;"_"&amp;$AG14,データシート1!$A:$BT,MATCH("ab_"&amp;AO$2,データシート1!$A$1:$BT$1,0),0)</f>
        <v>14977</v>
      </c>
      <c r="AP14" s="78">
        <f>VLOOKUP(年度マスタ!$K$4&amp;"_"&amp;$AG14,データシート1!$A:$BT,MATCH("ab_"&amp;AP$2,データシート1!$A$1:$BT$1,0),0)</f>
        <v>7083275.9959655534</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690.70009999999991</v>
      </c>
      <c r="AI15" s="78">
        <f>VLOOKUP(年度マスタ!$K$4&amp;"_"&amp;$AG15,データシート1!$A:$BT,MATCH("ab_"&amp;AI$2,データシート1!$A$1:$BT$1,0),0)</f>
        <v>511</v>
      </c>
      <c r="AJ15" s="78">
        <f>VLOOKUP(年度マスタ!$K$4&amp;"_"&amp;$AG15,データシート1!$A:$BT,MATCH("ab_"&amp;AJ$2,データシート1!$A$1:$BT$1,0),0)</f>
        <v>11</v>
      </c>
      <c r="AK15" s="78">
        <f>VLOOKUP(年度マスタ!$K$4&amp;"_"&amp;$AG15,データシート1!$A:$BT,MATCH("ab_"&amp;AK$2,データシート1!$A$1:$BT$1,0),0)</f>
        <v>5484</v>
      </c>
      <c r="AL15" s="78">
        <f>VLOOKUP(年度マスタ!$K$4&amp;"_"&amp;$AG15,データシート1!$A:$BT,MATCH("ab_"&amp;AL$2,データシート1!$A$1:$BT$1,0),0)</f>
        <v>6427</v>
      </c>
      <c r="AM15" s="78">
        <f>VLOOKUP(年度マスタ!$K$4&amp;"_"&amp;$AG15,データシート1!$A:$BT,MATCH("ab_"&amp;AM$2,データシート1!$A$1:$BT$1,0),0)</f>
        <v>9365</v>
      </c>
      <c r="AN15" s="78">
        <f>VLOOKUP(年度マスタ!$K$4&amp;"_"&amp;$AG15,データシート1!$A:$BT,MATCH("ab_"&amp;AN$2,データシート1!$A$1:$BT$1,0),0)</f>
        <v>3143</v>
      </c>
      <c r="AO15" s="78">
        <f>VLOOKUP(年度マスタ!$K$4&amp;"_"&amp;$AG15,データシート1!$A:$BT,MATCH("ab_"&amp;AO$2,データシート1!$A$1:$BT$1,0),0)</f>
        <v>15028</v>
      </c>
      <c r="AP15" s="78">
        <f>VLOOKUP(年度マスタ!$K$4&amp;"_"&amp;$AG15,データシート1!$A:$BT,MATCH("ab_"&amp;AP$2,データシート1!$A$1:$BT$1,0),0)</f>
        <v>6871653.9999999981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732.95950000000005</v>
      </c>
      <c r="AI16" s="78">
        <f>VLOOKUP(年度マスタ!$K$4&amp;"_"&amp;$AG16,データシート1!$A:$BT,MATCH("ab_"&amp;AI$2,データシート1!$A$1:$BT$1,0),0)</f>
        <v>511</v>
      </c>
      <c r="AJ16" s="78">
        <f>VLOOKUP(年度マスタ!$K$4&amp;"_"&amp;$AG16,データシート1!$A:$BT,MATCH("ab_"&amp;AJ$2,データシート1!$A$1:$BT$1,0),0)</f>
        <v>11</v>
      </c>
      <c r="AK16" s="78">
        <f>VLOOKUP(年度マスタ!$K$4&amp;"_"&amp;$AG16,データシート1!$A:$BT,MATCH("ab_"&amp;AK$2,データシート1!$A$1:$BT$1,0),0)</f>
        <v>5484</v>
      </c>
      <c r="AL16" s="78">
        <f>VLOOKUP(年度マスタ!$K$4&amp;"_"&amp;$AG16,データシート1!$A:$BT,MATCH("ab_"&amp;AL$2,データシート1!$A$1:$BT$1,0),0)</f>
        <v>6573</v>
      </c>
      <c r="AM16" s="78">
        <f>VLOOKUP(年度マスタ!$K$4&amp;"_"&amp;$AG16,データシート1!$A:$BT,MATCH("ab_"&amp;AM$2,データシート1!$A$1:$BT$1,0),0)</f>
        <v>9528</v>
      </c>
      <c r="AN16" s="78">
        <f>VLOOKUP(年度マスタ!$K$4&amp;"_"&amp;$AG16,データシート1!$A:$BT,MATCH("ab_"&amp;AN$2,データシート1!$A$1:$BT$1,0),0)</f>
        <v>3232</v>
      </c>
      <c r="AO16" s="78">
        <f>VLOOKUP(年度マスタ!$K$4&amp;"_"&amp;$AG16,データシート1!$A:$BT,MATCH("ab_"&amp;AO$2,データシート1!$A$1:$BT$1,0),0)</f>
        <v>15064</v>
      </c>
      <c r="AP16" s="78">
        <f>VLOOKUP(年度マスタ!$K$4&amp;"_"&amp;$AG16,データシート1!$A:$BT,MATCH("ab_"&amp;AP$2,データシート1!$A$1:$BT$1,0),0)</f>
        <v>7078344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712.47140000000002</v>
      </c>
      <c r="AI17" s="151">
        <f>VLOOKUP(年度マスタ!$K$4&amp;"_"&amp;$AG17,データシート1!$A:$BT,MATCH("ab_"&amp;AI$2,データシート1!$A$1:$BT$1,0),0)</f>
        <v>511</v>
      </c>
      <c r="AJ17" s="151">
        <f>VLOOKUP(年度マスタ!$K$4&amp;"_"&amp;$AG17,データシート1!$A:$BT,MATCH("ab_"&amp;AJ$2,データシート1!$A$1:$BT$1,0),0)</f>
        <v>11</v>
      </c>
      <c r="AK17" s="151">
        <f>VLOOKUP(年度マスタ!$K$4&amp;"_"&amp;$AG17,データシート1!$A:$BT,MATCH("ab_"&amp;AK$2,データシート1!$A$1:$BT$1,0),0)</f>
        <v>5484</v>
      </c>
      <c r="AL17" s="151">
        <f>VLOOKUP(年度マスタ!$K$4&amp;"_"&amp;$AG17,データシート1!$A:$BT,MATCH("ab_"&amp;AL$2,データシート1!$A$1:$BT$1,0),0)</f>
        <v>6765</v>
      </c>
      <c r="AM17" s="151">
        <f>VLOOKUP(年度マスタ!$K$4&amp;"_"&amp;$AG17,データシート1!$A:$BT,MATCH("ab_"&amp;AM$2,データシート1!$A$1:$BT$1,0),0)</f>
        <v>9572</v>
      </c>
      <c r="AN17" s="151">
        <f>VLOOKUP(年度マスタ!$K$4&amp;"_"&amp;$AG17,データシート1!$A:$BT,MATCH("ab_"&amp;AN$2,データシート1!$A$1:$BT$1,0),0)</f>
        <v>3303</v>
      </c>
      <c r="AO17" s="151">
        <f>VLOOKUP(年度マスタ!$K$4&amp;"_"&amp;$AG17,データシート1!$A:$BT,MATCH("ab_"&amp;AO$2,データシート1!$A$1:$BT$1,0),0)</f>
        <v>15226</v>
      </c>
      <c r="AP17" s="151">
        <f>VLOOKUP(年度マスタ!$K$4&amp;"_"&amp;$AG17,データシート1!$A:$BT,MATCH("ab_"&amp;AP$2,データシート1!$A$1:$BT$1,0),0)</f>
        <v>7459605.5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570.22630000000004</v>
      </c>
      <c r="AI18" s="78">
        <f>VLOOKUP(年度マスタ!$K$4&amp;"_"&amp;$AG18,データシート1!$A:$BT,MATCH("ab_"&amp;AI$2,データシート1!$A$1:$BT$1,0),0)</f>
        <v>535</v>
      </c>
      <c r="AJ18" s="78">
        <f>VLOOKUP(年度マスタ!$K$4&amp;"_"&amp;$AG18,データシート1!$A:$BT,MATCH("ab_"&amp;AJ$2,データシート1!$A$1:$BT$1,0),0)</f>
        <v>11</v>
      </c>
      <c r="AK18" s="78">
        <f>VLOOKUP(年度マスタ!$K$4&amp;"_"&amp;$AG18,データシート1!$A:$BT,MATCH("ab_"&amp;AK$2,データシート1!$A$1:$BT$1,0),0)</f>
        <v>5967</v>
      </c>
      <c r="AL18" s="78">
        <f>VLOOKUP(年度マスタ!$K$4&amp;"_"&amp;$AG18,データシート1!$A:$BT,MATCH("ab_"&amp;AL$2,データシート1!$A$1:$BT$1,0),0)</f>
        <v>6847</v>
      </c>
      <c r="AM18" s="78">
        <f>VLOOKUP(年度マスタ!$K$4&amp;"_"&amp;$AG18,データシート1!$A:$BT,MATCH("ab_"&amp;AM$2,データシート1!$A$1:$BT$1,0),0)</f>
        <v>9852</v>
      </c>
      <c r="AN18" s="78">
        <f>VLOOKUP(年度マスタ!$K$4&amp;"_"&amp;$AG18,データシート1!$A:$BT,MATCH("ab_"&amp;AN$2,データシート1!$A$1:$BT$1,0),0)</f>
        <v>3377</v>
      </c>
      <c r="AO18" s="78">
        <f>VLOOKUP(年度マスタ!$K$4&amp;"_"&amp;$AG18,データシート1!$A:$BT,MATCH("ab_"&amp;AO$2,データシート1!$A$1:$BT$1,0),0)</f>
        <v>15233</v>
      </c>
      <c r="AP18" s="78">
        <f>VLOOKUP(年度マスタ!$K$4&amp;"_"&amp;$AG18,データシート1!$A:$BT,MATCH("ab_"&amp;AP$2,データシート1!$A$1:$BT$1,0),0)</f>
        <v>7067587</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667.68060000000003</v>
      </c>
      <c r="AI19" s="78">
        <f>VLOOKUP(年度マスタ!$K$4&amp;"_"&amp;$AG19,データシート1!$A:$BT,MATCH("ab_"&amp;AI$2,データシート1!$A$1:$BT$1,0),0)</f>
        <v>535</v>
      </c>
      <c r="AJ19" s="78">
        <f>VLOOKUP(年度マスタ!$K$4&amp;"_"&amp;$AG19,データシート1!$A:$BT,MATCH("ab_"&amp;AJ$2,データシート1!$A$1:$BT$1,0),0)</f>
        <v>11</v>
      </c>
      <c r="AK19" s="78">
        <f>VLOOKUP(年度マスタ!$K$4&amp;"_"&amp;$AG19,データシート1!$A:$BT,MATCH("ab_"&amp;AK$2,データシート1!$A$1:$BT$1,0),0)</f>
        <v>5967</v>
      </c>
      <c r="AL19" s="78">
        <f>VLOOKUP(年度マスタ!$K$4&amp;"_"&amp;$AG19,データシート1!$A:$BT,MATCH("ab_"&amp;AL$2,データシート1!$A$1:$BT$1,0),0)</f>
        <v>7048</v>
      </c>
      <c r="AM19" s="78">
        <f>VLOOKUP(年度マスタ!$K$4&amp;"_"&amp;$AG19,データシート1!$A:$BT,MATCH("ab_"&amp;AM$2,データシート1!$A$1:$BT$1,0),0)</f>
        <v>9992</v>
      </c>
      <c r="AN19" s="78">
        <f>VLOOKUP(年度マスタ!$K$4&amp;"_"&amp;$AG19,データシート1!$A:$BT,MATCH("ab_"&amp;AN$2,データシート1!$A$1:$BT$1,0),0)</f>
        <v>3473</v>
      </c>
      <c r="AO19" s="78">
        <f>VLOOKUP(年度マスタ!$K$4&amp;"_"&amp;$AG19,データシート1!$A:$BT,MATCH("ab_"&amp;AO$2,データシート1!$A$1:$BT$1,0),0)</f>
        <v>15477</v>
      </c>
      <c r="AP19" s="78">
        <f>VLOOKUP(年度マスタ!$K$4&amp;"_"&amp;$AG19,データシート1!$A:$BT,MATCH("ab_"&amp;AP$2,データシート1!$A$1:$BT$1,0),0)</f>
        <v>7563063.4999999981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696.69140000000004</v>
      </c>
      <c r="AI20" s="78">
        <f>VLOOKUP(年度マスタ!$K$4&amp;"_"&amp;$AG20,データシート1!$A:$BT,MATCH("ab_"&amp;AI$2,データシート1!$A$1:$BT$1,0),0)</f>
        <v>535</v>
      </c>
      <c r="AJ20" s="78">
        <f>VLOOKUP(年度マスタ!$K$4&amp;"_"&amp;$AG20,データシート1!$A:$BT,MATCH("ab_"&amp;AJ$2,データシート1!$A$1:$BT$1,0),0)</f>
        <v>11</v>
      </c>
      <c r="AK20" s="78">
        <f>VLOOKUP(年度マスタ!$K$4&amp;"_"&amp;$AG20,データシート1!$A:$BT,MATCH("ab_"&amp;AK$2,データシート1!$A$1:$BT$1,0),0)</f>
        <v>5967</v>
      </c>
      <c r="AL20" s="78">
        <f>VLOOKUP(年度マスタ!$K$4&amp;"_"&amp;$AG20,データシート1!$A:$BT,MATCH("ab_"&amp;AL$2,データシート1!$A$1:$BT$1,0),0)</f>
        <v>7119</v>
      </c>
      <c r="AM20" s="78">
        <f>VLOOKUP(年度マスタ!$K$4&amp;"_"&amp;$AG20,データシート1!$A:$BT,MATCH("ab_"&amp;AM$2,データシート1!$A$1:$BT$1,0),0)</f>
        <v>10137</v>
      </c>
      <c r="AN20" s="78">
        <f>VLOOKUP(年度マスタ!$K$4&amp;"_"&amp;$AG20,データシート1!$A:$BT,MATCH("ab_"&amp;AN$2,データシート1!$A$1:$BT$1,0),0)</f>
        <v>3556</v>
      </c>
      <c r="AO20" s="78">
        <f>VLOOKUP(年度マスタ!$K$4&amp;"_"&amp;$AG20,データシート1!$A:$BT,MATCH("ab_"&amp;AO$2,データシート1!$A$1:$BT$1,0),0)</f>
        <v>15535</v>
      </c>
      <c r="AP20" s="78">
        <f>VLOOKUP(年度マスタ!$K$4&amp;"_"&amp;$AG20,データシート1!$A:$BT,MATCH("ab_"&amp;AP$2,データシート1!$A$1:$BT$1,0),0)</f>
        <v>7761676.9999999991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13.731999999999999</v>
      </c>
      <c r="BE13" s="70" t="str">
        <f>年度マスタ!K4</f>
        <v>24344</v>
      </c>
      <c r="BF13" s="70" t="str">
        <f>年度マスタ!K4</f>
        <v>24344</v>
      </c>
      <c r="BG13" s="70" t="str">
        <f>年度マスタ!K4</f>
        <v>24344</v>
      </c>
      <c r="BH13" s="278" t="s">
        <v>195</v>
      </c>
      <c r="BI13" s="278" t="s">
        <v>195</v>
      </c>
      <c r="BJ13" s="278" t="s">
        <v>195</v>
      </c>
      <c r="BK13" s="278" t="str">
        <f>年度マスタ!K4</f>
        <v>24344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13.731999999999999</v>
      </c>
      <c r="AY14" s="70"/>
      <c r="BE14" s="70" t="str">
        <f>AP2</f>
        <v>川越町</v>
      </c>
      <c r="BF14" s="70" t="str">
        <f>AP2</f>
        <v>川越町</v>
      </c>
      <c r="BG14" s="70" t="str">
        <f>AP2</f>
        <v>川越町</v>
      </c>
      <c r="BH14" s="70" t="s">
        <v>205</v>
      </c>
      <c r="BI14" s="70" t="s">
        <v>205</v>
      </c>
      <c r="BJ14" s="70" t="s">
        <v>205</v>
      </c>
      <c r="BK14" s="70" t="str">
        <f>AP2</f>
        <v>川越町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7.1120000000000001</v>
      </c>
      <c r="AY17" s="165">
        <f>AX17</f>
        <v>7.1120000000000001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243.40299999999999</v>
      </c>
      <c r="AY18" s="165">
        <f>AX18</f>
        <v>243.40299999999999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6.109</v>
      </c>
      <c r="BG19" s="952">
        <f t="shared" si="2"/>
        <v>6.109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5.3106260604436073E-2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309.38400000000001</v>
      </c>
      <c r="G21" s="877">
        <f t="shared" ref="G21:O21" si="5">SUM(G22,G26,G27,G28)</f>
        <v>306.74599999999998</v>
      </c>
      <c r="H21" s="877">
        <f t="shared" si="5"/>
        <v>269.23399999999998</v>
      </c>
      <c r="I21" s="877">
        <f t="shared" si="5"/>
        <v>302.476</v>
      </c>
      <c r="J21" s="877">
        <f t="shared" si="5"/>
        <v>282.80200000000002</v>
      </c>
      <c r="K21" s="877">
        <f t="shared" si="5"/>
        <v>286.06</v>
      </c>
      <c r="L21" s="877">
        <f t="shared" si="5"/>
        <v>293.57299999999998</v>
      </c>
      <c r="M21" s="877">
        <f t="shared" si="5"/>
        <v>268.90899999999999</v>
      </c>
      <c r="N21" s="877">
        <f t="shared" si="5"/>
        <v>267.96499999999997</v>
      </c>
      <c r="O21" s="877">
        <f t="shared" si="5"/>
        <v>267.09199999999998</v>
      </c>
      <c r="P21" s="878">
        <f>SUM(P22,P26,P27,P28)</f>
        <v>264.24700000000001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3.214</v>
      </c>
      <c r="BG21" s="952">
        <f t="shared" si="2"/>
        <v>3.214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0.37176685149650179</v>
      </c>
    </row>
    <row r="22" spans="2:63" ht="15.95" customHeight="1" thickBot="1">
      <c r="B22" s="285"/>
      <c r="C22" s="522"/>
      <c r="D22" s="408" t="s">
        <v>114</v>
      </c>
      <c r="E22" s="409"/>
      <c r="F22" s="879">
        <f>SUM(F23:F25)</f>
        <v>17.905000000000001</v>
      </c>
      <c r="G22" s="879">
        <f t="shared" ref="G22:P22" si="6">SUM(G23:G25)</f>
        <v>17.8</v>
      </c>
      <c r="H22" s="879">
        <f t="shared" si="6"/>
        <v>21.568000000000001</v>
      </c>
      <c r="I22" s="879">
        <f t="shared" si="6"/>
        <v>20.428999999999998</v>
      </c>
      <c r="J22" s="879">
        <f t="shared" si="6"/>
        <v>11.627000000000001</v>
      </c>
      <c r="K22" s="879">
        <f t="shared" si="6"/>
        <v>19.218</v>
      </c>
      <c r="L22" s="879">
        <f t="shared" si="6"/>
        <v>17.774000000000001</v>
      </c>
      <c r="M22" s="879">
        <f t="shared" si="6"/>
        <v>16.788</v>
      </c>
      <c r="N22" s="879">
        <f t="shared" si="6"/>
        <v>15.72</v>
      </c>
      <c r="O22" s="879">
        <f t="shared" si="6"/>
        <v>13.811999999999999</v>
      </c>
      <c r="P22" s="880">
        <f t="shared" si="6"/>
        <v>13.731999999999999</v>
      </c>
      <c r="Z22" s="273"/>
      <c r="AB22" s="272"/>
      <c r="AC22" s="521" t="s">
        <v>286</v>
      </c>
      <c r="AP22" s="16" t="s">
        <v>287</v>
      </c>
      <c r="AQ22" s="273"/>
      <c r="AV22" s="70" t="str">
        <f>AW22</f>
        <v>エネルギー起源CO2</v>
      </c>
      <c r="AW22" s="70" t="str">
        <f>D56</f>
        <v>エネルギー起源CO2</v>
      </c>
      <c r="AX22" s="165">
        <f>P56</f>
        <v>264.24700000000001</v>
      </c>
      <c r="AY22" s="165">
        <f>AX22</f>
        <v>264.24700000000001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17.905000000000001</v>
      </c>
      <c r="G23" s="881">
        <f>IFERROR(VLOOKUP(年度マスタ!$K$4&amp;"_"&amp;G$20,データシート1!$A:$BU,MATCH("ba_"&amp;$E23,データシート1!$A$1:$BU$1,0),0),0)</f>
        <v>17.8</v>
      </c>
      <c r="H23" s="881">
        <f>IFERROR(VLOOKUP(年度マスタ!$K$4&amp;"_"&amp;H$20,データシート1!$A:$BU,MATCH("ba_"&amp;$E23,データシート1!$A$1:$BU$1,0),0),0)</f>
        <v>21.568000000000001</v>
      </c>
      <c r="I23" s="881">
        <f>IFERROR(VLOOKUP(年度マスタ!$K$4&amp;"_"&amp;I$20,データシート1!$A:$BU,MATCH("ba_"&amp;$E23,データシート1!$A$1:$BU$1,0),0),0)</f>
        <v>20.428999999999998</v>
      </c>
      <c r="J23" s="881">
        <f>IFERROR(VLOOKUP(年度マスタ!$K$4&amp;"_"&amp;J$20,データシート1!$A:$BU,MATCH("ba_"&amp;$E23,データシート1!$A$1:$BU$1,0),0),0)</f>
        <v>11.627000000000001</v>
      </c>
      <c r="K23" s="881">
        <f>IFERROR(VLOOKUP(年度マスタ!$K$4&amp;"_"&amp;K$20,データシート1!$A:$BU,MATCH("ba_"&amp;$E23,データシート1!$A$1:$BU$1,0),0),0)</f>
        <v>19.218</v>
      </c>
      <c r="L23" s="881">
        <f>IFERROR(VLOOKUP(年度マスタ!$K$4&amp;"_"&amp;L$20,データシート1!$A:$BU,MATCH("ba_"&amp;$E23,データシート1!$A$1:$BU$1,0),0),0)</f>
        <v>17.774000000000001</v>
      </c>
      <c r="M23" s="881">
        <f>IFERROR(VLOOKUP(年度マスタ!$K$4&amp;"_"&amp;M$20,データシート1!$A:$BU,MATCH("ba_"&amp;$E23,データシート1!$A$1:$BU$1,0),0),0)</f>
        <v>16.788</v>
      </c>
      <c r="N23" s="881">
        <f>IFERROR(VLOOKUP(年度マスタ!$K$4&amp;"_"&amp;N$20,データシート1!$A:$BU,MATCH("ba_"&amp;$E23,データシート1!$A$1:$BU$1,0),0),0)</f>
        <v>15.72</v>
      </c>
      <c r="O23" s="881">
        <f>IFERROR(VLOOKUP(年度マスタ!$K$4&amp;"_"&amp;O$20,データシート1!$A:$BU,MATCH("ba_"&amp;$E23,データシート1!$A$1:$BU$1,0),0),0)</f>
        <v>13.811999999999999</v>
      </c>
      <c r="P23" s="882">
        <f>IFERROR(VLOOKUP(年度マスタ!$K$4&amp;"_"&amp;P$20,データシート1!$A:$BU,MATCH("ba_"&amp;$E23,データシート1!$A$1:$BU$1,0),0),0)</f>
        <v>13.731999999999999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107.95972345863413</v>
      </c>
      <c r="AG24" s="877">
        <f t="shared" ref="AG24:AP24" si="11">AG25+AG29</f>
        <v>107.68769719917175</v>
      </c>
      <c r="AH24" s="877">
        <f t="shared" si="11"/>
        <v>106.31418333202603</v>
      </c>
      <c r="AI24" s="877">
        <f t="shared" si="11"/>
        <v>111.00572929167519</v>
      </c>
      <c r="AJ24" s="877">
        <f t="shared" si="11"/>
        <v>102.46398961961461</v>
      </c>
      <c r="AK24" s="877">
        <f t="shared" si="11"/>
        <v>106.27802133083667</v>
      </c>
      <c r="AL24" s="877">
        <f t="shared" si="11"/>
        <v>105.98658869083415</v>
      </c>
      <c r="AM24" s="877">
        <f t="shared" si="11"/>
        <v>108.11474602163248</v>
      </c>
      <c r="AN24" s="877">
        <f t="shared" si="11"/>
        <v>104.43341950003546</v>
      </c>
      <c r="AO24" s="877">
        <f t="shared" si="11"/>
        <v>86.629613049727581</v>
      </c>
      <c r="AP24" s="878">
        <f t="shared" si="11"/>
        <v>101.76706250635328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76.37867227600691</v>
      </c>
      <c r="AG25" s="879">
        <f>①CO2排出量の現状把握!AA35</f>
        <v>77.865139442023477</v>
      </c>
      <c r="AH25" s="879">
        <f>①CO2排出量の現状把握!AB35</f>
        <v>76.285505370797409</v>
      </c>
      <c r="AI25" s="879">
        <f>①CO2排出量の現状把握!AC35</f>
        <v>80.112141813537008</v>
      </c>
      <c r="AJ25" s="879">
        <f>①CO2排出量の現状把握!AD35</f>
        <v>77.21217301283771</v>
      </c>
      <c r="AK25" s="879">
        <f>①CO2排出量の現状把握!AE35</f>
        <v>81.811958769776396</v>
      </c>
      <c r="AL25" s="879">
        <f>①CO2排出量の現状把握!AF35</f>
        <v>82.871624675552823</v>
      </c>
      <c r="AM25" s="879">
        <f>①CO2排出量の現状把握!AG35</f>
        <v>84.192281635799603</v>
      </c>
      <c r="AN25" s="879">
        <f>①CO2排出量の現状把握!AH35</f>
        <v>83.103755418729975</v>
      </c>
      <c r="AO25" s="879">
        <f>①CO2排出量の現状把握!AI35</f>
        <v>65.709412001188923</v>
      </c>
      <c r="AP25" s="880">
        <f>①CO2排出量の現状把握!AJ35</f>
        <v>77.760124215304643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7.6280000000000001</v>
      </c>
      <c r="G26" s="879">
        <f>IFERROR(VLOOKUP(年度マスタ!$K$4&amp;"_"&amp;G$20,データシート1!$A:$BU,MATCH("ba_"&amp;$D26,データシート1!$A$1:$BU$1,0),0),0)</f>
        <v>8.6240000000000006</v>
      </c>
      <c r="H26" s="879">
        <f>IFERROR(VLOOKUP(年度マスタ!$K$4&amp;"_"&amp;H$20,データシート1!$A:$BU,MATCH("ba_"&amp;$D26,データシート1!$A$1:$BU$1,0),0),0)</f>
        <v>8.484</v>
      </c>
      <c r="I26" s="879">
        <f>IFERROR(VLOOKUP(年度マスタ!$K$4&amp;"_"&amp;I$20,データシート1!$A:$BU,MATCH("ba_"&amp;$D26,データシート1!$A$1:$BU$1,0),0),0)</f>
        <v>8.1379999999999999</v>
      </c>
      <c r="J26" s="879">
        <f>IFERROR(VLOOKUP(年度マスタ!$K$4&amp;"_"&amp;J$20,データシート1!$A:$BU,MATCH("ba_"&amp;$D26,データシート1!$A$1:$BU$1,0),0),0)</f>
        <v>8.2010000000000005</v>
      </c>
      <c r="K26" s="879">
        <f>IFERROR(VLOOKUP(年度マスタ!$K$4&amp;"_"&amp;K$20,データシート1!$A:$BU,MATCH("ba_"&amp;$D26,データシート1!$A$1:$BU$1,0),0),0)</f>
        <v>8.5190000000000001</v>
      </c>
      <c r="L26" s="879">
        <f>IFERROR(VLOOKUP(年度マスタ!$K$4&amp;"_"&amp;L$20,データシート1!$A:$BU,MATCH("ba_"&amp;$D26,データシート1!$A$1:$BU$1,0),0),0)</f>
        <v>8.5850000000000009</v>
      </c>
      <c r="M26" s="879">
        <f>IFERROR(VLOOKUP(年度マスタ!$K$4&amp;"_"&amp;M$20,データシート1!$A:$BU,MATCH("ba_"&amp;$D26,データシート1!$A$1:$BU$1,0),0),0)</f>
        <v>8.4969999999999999</v>
      </c>
      <c r="N26" s="879">
        <f>IFERROR(VLOOKUP(年度マスタ!$K$4&amp;"_"&amp;N$20,データシート1!$A:$BU,MATCH("ba_"&amp;$D26,データシート1!$A$1:$BU$1,0),0),0)</f>
        <v>8.1159999999999997</v>
      </c>
      <c r="O26" s="879">
        <f>IFERROR(VLOOKUP(年度マスタ!$K$4&amp;"_"&amp;O$20,データシート1!$A:$BU,MATCH("ba_"&amp;$D26,データシート1!$A$1:$BU$1,0),0),0)</f>
        <v>7.7119999999999997</v>
      </c>
      <c r="P26" s="880">
        <f>IFERROR(VLOOKUP(年度マスタ!$K$4&amp;"_"&amp;P$20,データシート1!$A:$BU,MATCH("ba_"&amp;$D26,データシート1!$A$1:$BU$1,0),0),0)</f>
        <v>7.1120000000000001</v>
      </c>
      <c r="Z26" s="273"/>
      <c r="AB26" s="272"/>
      <c r="AC26" s="522"/>
      <c r="AD26" s="410"/>
      <c r="AE26" s="409" t="s">
        <v>184</v>
      </c>
      <c r="AF26" s="881">
        <f>①CO2排出量の現状把握!Z36</f>
        <v>74.554597259644524</v>
      </c>
      <c r="AG26" s="881">
        <f>①CO2排出量の現状把握!AA36</f>
        <v>76.138032651463234</v>
      </c>
      <c r="AH26" s="881">
        <f>①CO2排出量の現状把握!AB36</f>
        <v>74.752233688872394</v>
      </c>
      <c r="AI26" s="881">
        <f>①CO2排出量の現状把握!AC36</f>
        <v>78.12428266204185</v>
      </c>
      <c r="AJ26" s="881">
        <f>①CO2排出量の現状把握!AD36</f>
        <v>74.876382976727129</v>
      </c>
      <c r="AK26" s="881">
        <f>①CO2排出量の現状把握!AE36</f>
        <v>79.950441990355358</v>
      </c>
      <c r="AL26" s="881">
        <f>①CO2排出量の現状把握!AF36</f>
        <v>81.00996041111074</v>
      </c>
      <c r="AM26" s="881">
        <f>①CO2排出量の現状把握!AG36</f>
        <v>82.471493734221127</v>
      </c>
      <c r="AN26" s="881">
        <f>①CO2排出量の現状把握!AH36</f>
        <v>81.462714173473287</v>
      </c>
      <c r="AO26" s="881">
        <f>①CO2排出量の現状把握!AI36</f>
        <v>63.983672417488933</v>
      </c>
      <c r="AP26" s="882">
        <f>①CO2排出量の現状把握!AJ36</f>
        <v>75.933355726618672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283.851</v>
      </c>
      <c r="G27" s="879">
        <f>IFERROR(VLOOKUP(年度マスタ!$K$4&amp;"_"&amp;G$20,データシート1!$A:$BU,MATCH("ba_"&amp;$D27,データシート1!$A$1:$BU$1,0),0),0)</f>
        <v>280.322</v>
      </c>
      <c r="H27" s="879">
        <f>IFERROR(VLOOKUP(年度マスタ!$K$4&amp;"_"&amp;H$20,データシート1!$A:$BU,MATCH("ba_"&amp;$D27,データシート1!$A$1:$BU$1,0),0),0)</f>
        <v>239.18199999999999</v>
      </c>
      <c r="I27" s="879">
        <f>IFERROR(VLOOKUP(年度マスタ!$K$4&amp;"_"&amp;I$20,データシート1!$A:$BU,MATCH("ba_"&amp;$D27,データシート1!$A$1:$BU$1,0),0),0)</f>
        <v>273.90899999999999</v>
      </c>
      <c r="J27" s="879">
        <f>IFERROR(VLOOKUP(年度マスタ!$K$4&amp;"_"&amp;J$20,データシート1!$A:$BU,MATCH("ba_"&amp;$D27,データシート1!$A$1:$BU$1,0),0),0)</f>
        <v>262.97399999999999</v>
      </c>
      <c r="K27" s="879">
        <f>IFERROR(VLOOKUP(年度マスタ!$K$4&amp;"_"&amp;K$20,データシート1!$A:$BU,MATCH("ba_"&amp;$D27,データシート1!$A$1:$BU$1,0),0),0)</f>
        <v>258.32299999999998</v>
      </c>
      <c r="L27" s="879">
        <f>IFERROR(VLOOKUP(年度マスタ!$K$4&amp;"_"&amp;L$20,データシート1!$A:$BU,MATCH("ba_"&amp;$D27,データシート1!$A$1:$BU$1,0),0),0)</f>
        <v>267.214</v>
      </c>
      <c r="M27" s="879">
        <f>IFERROR(VLOOKUP(年度マスタ!$K$4&amp;"_"&amp;M$20,データシート1!$A:$BU,MATCH("ba_"&amp;$D27,データシート1!$A$1:$BU$1,0),0),0)</f>
        <v>243.624</v>
      </c>
      <c r="N27" s="879">
        <f>IFERROR(VLOOKUP(年度マスタ!$K$4&amp;"_"&amp;N$20,データシート1!$A:$BU,MATCH("ba_"&amp;$D27,データシート1!$A$1:$BU$1,0),0),0)</f>
        <v>244.12899999999999</v>
      </c>
      <c r="O27" s="879">
        <f>IFERROR(VLOOKUP(年度マスタ!$K$4&amp;"_"&amp;O$20,データシート1!$A:$BU,MATCH("ba_"&amp;$D27,データシート1!$A$1:$BU$1,0),0),0)</f>
        <v>245.56800000000001</v>
      </c>
      <c r="P27" s="880">
        <f>IFERROR(VLOOKUP(年度マスタ!$K$4&amp;"_"&amp;P$20,データシート1!$A:$BU,MATCH("ba_"&amp;$D27,データシート1!$A$1:$BU$1,0),0),0)</f>
        <v>243.40299999999999</v>
      </c>
      <c r="Z27" s="273"/>
      <c r="AB27" s="272"/>
      <c r="AC27" s="522"/>
      <c r="AD27" s="410"/>
      <c r="AE27" s="409" t="s">
        <v>194</v>
      </c>
      <c r="AF27" s="881">
        <f>①CO2排出量の現状把握!Z37</f>
        <v>1.5294775024706739</v>
      </c>
      <c r="AG27" s="881">
        <f>①CO2排出量の現状把握!AA37</f>
        <v>1.428169219304674</v>
      </c>
      <c r="AH27" s="881">
        <f>①CO2排出量の現状把握!AB37</f>
        <v>1.24969822300246</v>
      </c>
      <c r="AI27" s="881">
        <f>①CO2排出量の現状把握!AC37</f>
        <v>1.485400662606813</v>
      </c>
      <c r="AJ27" s="881">
        <f>①CO2排出量の現状把握!AD37</f>
        <v>1.4055234498691751</v>
      </c>
      <c r="AK27" s="881">
        <f>①CO2排出量の現状把握!AE37</f>
        <v>1.315587812211005</v>
      </c>
      <c r="AL27" s="881">
        <f>①CO2排出量の現状把握!AF37</f>
        <v>1.3281878329317158</v>
      </c>
      <c r="AM27" s="881">
        <f>①CO2排出量の現状把握!AG37</f>
        <v>1.2302237839468868</v>
      </c>
      <c r="AN27" s="881">
        <f>①CO2排出量の現状把握!AH37</f>
        <v>1.1469900584521968</v>
      </c>
      <c r="AO27" s="881">
        <f>①CO2排出量の現状把握!AI37</f>
        <v>1.2618828082374705</v>
      </c>
      <c r="AP27" s="882">
        <f>①CO2排出量の現状把握!AJ37</f>
        <v>1.3830597037656125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4.4089999999999998</v>
      </c>
      <c r="BG27" s="952">
        <f t="shared" si="2"/>
        <v>4.4089999999999998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0.50835371345561675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0.29459751389171562</v>
      </c>
      <c r="AG28" s="881">
        <f>①CO2排出量の現状把握!AA38</f>
        <v>0.29893757125556969</v>
      </c>
      <c r="AH28" s="881">
        <f>①CO2排出量の現状把握!AB38</f>
        <v>0.28357345892256458</v>
      </c>
      <c r="AI28" s="881">
        <f>①CO2排出量の現状把握!AC38</f>
        <v>0.5024584888883542</v>
      </c>
      <c r="AJ28" s="881">
        <f>①CO2排出量の現状把握!AD38</f>
        <v>0.93026658624139813</v>
      </c>
      <c r="AK28" s="881">
        <f>①CO2排出量の現状把握!AE38</f>
        <v>0.54592896721002482</v>
      </c>
      <c r="AL28" s="881">
        <f>①CO2排出量の現状把握!AF38</f>
        <v>0.5334764315103665</v>
      </c>
      <c r="AM28" s="881">
        <f>①CO2排出量の現状把握!AG38</f>
        <v>0.49056411763159347</v>
      </c>
      <c r="AN28" s="881">
        <f>①CO2排出量の現状把握!AH38</f>
        <v>0.49405118680448856</v>
      </c>
      <c r="AO28" s="881">
        <f>①CO2排出量の現状把握!AI38</f>
        <v>0.46385677546252035</v>
      </c>
      <c r="AP28" s="882">
        <f>①CO2排出量の現状把握!AJ38</f>
        <v>0.44370878492036397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31.58105118262722</v>
      </c>
      <c r="AG29" s="883">
        <f>①CO2排出量の現状把握!AA39</f>
        <v>29.822557757148271</v>
      </c>
      <c r="AH29" s="883">
        <f>①CO2排出量の現状把握!AB39</f>
        <v>30.028677961228631</v>
      </c>
      <c r="AI29" s="883">
        <f>①CO2排出量の現状把握!AC39</f>
        <v>30.893587478138191</v>
      </c>
      <c r="AJ29" s="883">
        <f>①CO2排出量の現状把握!AD39</f>
        <v>25.251816606776892</v>
      </c>
      <c r="AK29" s="883">
        <f>①CO2排出量の現状把握!AE39</f>
        <v>24.466062561060269</v>
      </c>
      <c r="AL29" s="883">
        <f>①CO2排出量の現状把握!AF39</f>
        <v>23.114964015281327</v>
      </c>
      <c r="AM29" s="883">
        <f>①CO2排出量の現状把握!AG39</f>
        <v>23.922464385832882</v>
      </c>
      <c r="AN29" s="883">
        <f>①CO2排出量の現状把握!AH39</f>
        <v>21.329664081305477</v>
      </c>
      <c r="AO29" s="883">
        <f>①CO2排出量の現状把握!AI39</f>
        <v>20.920201048538654</v>
      </c>
      <c r="AP29" s="884">
        <f>①CO2排出量の現状把握!AJ39</f>
        <v>24.006938291048645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0.23650486664856299</v>
      </c>
      <c r="AG32" s="461">
        <f t="shared" si="16"/>
        <v>0.24537621926419309</v>
      </c>
      <c r="AH32" s="461">
        <f t="shared" si="16"/>
        <v>0.28267159712966677</v>
      </c>
      <c r="AI32" s="461">
        <f t="shared" si="16"/>
        <v>0.2573470773291191</v>
      </c>
      <c r="AJ32" s="461">
        <f t="shared" si="16"/>
        <v>0.19351188718699222</v>
      </c>
      <c r="AK32" s="461">
        <f t="shared" si="16"/>
        <v>0.2609852879520263</v>
      </c>
      <c r="AL32" s="461">
        <f t="shared" si="16"/>
        <v>0.24870127745020593</v>
      </c>
      <c r="AM32" s="461">
        <f t="shared" si="16"/>
        <v>0.2338718901022139</v>
      </c>
      <c r="AN32" s="461">
        <f t="shared" si="16"/>
        <v>0.22824111394716809</v>
      </c>
      <c r="AO32" s="461">
        <f t="shared" si="16"/>
        <v>0.24846007320435198</v>
      </c>
      <c r="AP32" s="461">
        <f t="shared" si="16"/>
        <v>0.20482069037512718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0.23442408026284267</v>
      </c>
      <c r="AG33" s="458">
        <f t="shared" ref="AG33:AP33" si="17">IFERROR(IF(G22/AG25&gt;1,1,G22/AG25),0)</f>
        <v>0.22860037402557348</v>
      </c>
      <c r="AH33" s="458">
        <f t="shared" si="17"/>
        <v>0.28272736603323823</v>
      </c>
      <c r="AI33" s="458">
        <f t="shared" si="17"/>
        <v>0.25500504090315051</v>
      </c>
      <c r="AJ33" s="458">
        <f t="shared" si="17"/>
        <v>0.15058506380939224</v>
      </c>
      <c r="AK33" s="458">
        <f t="shared" si="17"/>
        <v>0.23490453338344541</v>
      </c>
      <c r="AL33" s="458">
        <f t="shared" si="17"/>
        <v>0.21447630681293184</v>
      </c>
      <c r="AM33" s="458">
        <f t="shared" si="17"/>
        <v>0.19940070127356585</v>
      </c>
      <c r="AN33" s="458">
        <f>IFERROR(IF(N22/AN25&gt;1,1,N22/AN25),0)</f>
        <v>0.18916112660363624</v>
      </c>
      <c r="AO33" s="458">
        <f t="shared" si="17"/>
        <v>0.21019819808690557</v>
      </c>
      <c r="AP33" s="458">
        <f t="shared" si="17"/>
        <v>0.17659436811055512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0.24015956973979599</v>
      </c>
      <c r="AG34" s="459">
        <f t="shared" ref="AG34:AP36" si="18">IFERROR(IF(G23/AG26&gt;1,1,G23/AG26),0)</f>
        <v>0.23378591986324351</v>
      </c>
      <c r="AH34" s="459">
        <f t="shared" si="18"/>
        <v>0.28852649527194812</v>
      </c>
      <c r="AI34" s="459">
        <f t="shared" si="18"/>
        <v>0.26149360101485847</v>
      </c>
      <c r="AJ34" s="459">
        <f t="shared" si="18"/>
        <v>0.15528260764964932</v>
      </c>
      <c r="AK34" s="459">
        <f t="shared" si="18"/>
        <v>0.24037390565418412</v>
      </c>
      <c r="AL34" s="459">
        <f t="shared" si="18"/>
        <v>0.2194051189483392</v>
      </c>
      <c r="AM34" s="459">
        <f t="shared" si="18"/>
        <v>0.203561245708757</v>
      </c>
      <c r="AN34" s="459">
        <f t="shared" si="18"/>
        <v>0.19297171914165004</v>
      </c>
      <c r="AO34" s="459">
        <f t="shared" si="18"/>
        <v>0.21586757180609573</v>
      </c>
      <c r="AP34" s="459">
        <f t="shared" si="18"/>
        <v>0.18084279126868885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0.24153724193310491</v>
      </c>
      <c r="AG37" s="460">
        <f t="shared" ref="AG37:AP37" si="21">IFERROR(IF(G26/AG29&gt;1,1,G26/AG29),0)</f>
        <v>0.28917707428809941</v>
      </c>
      <c r="AH37" s="460">
        <f t="shared" si="21"/>
        <v>0.28252992059637361</v>
      </c>
      <c r="AI37" s="460">
        <f t="shared" si="21"/>
        <v>0.26342036209808412</v>
      </c>
      <c r="AJ37" s="460">
        <f t="shared" si="21"/>
        <v>0.32476871378034156</v>
      </c>
      <c r="AK37" s="460">
        <f t="shared" si="21"/>
        <v>0.34819660820939297</v>
      </c>
      <c r="AL37" s="460">
        <f t="shared" si="21"/>
        <v>0.37140442850460198</v>
      </c>
      <c r="AM37" s="460">
        <f t="shared" si="21"/>
        <v>0.35518915873199114</v>
      </c>
      <c r="AN37" s="460">
        <f t="shared" si="21"/>
        <v>0.38050294505637905</v>
      </c>
      <c r="AO37" s="460">
        <f t="shared" si="21"/>
        <v>0.36863890466954707</v>
      </c>
      <c r="AP37" s="460">
        <f t="shared" si="21"/>
        <v>0.29624768947116503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7.1120000000000001</v>
      </c>
      <c r="BG40" s="952">
        <f t="shared" ref="BG40:BG51" si="22">BF40/BE40</f>
        <v>7.1120000000000001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0.71961895188545999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8.06</v>
      </c>
      <c r="BG54" s="952">
        <f t="shared" si="29"/>
        <v>8.06</v>
      </c>
      <c r="BH54" s="845">
        <f>BH58+BH59</f>
        <v>31</v>
      </c>
      <c r="BI54" s="845">
        <f>BI58+BI59</f>
        <v>27295.311999999998</v>
      </c>
      <c r="BJ54" s="845">
        <f t="shared" si="30"/>
        <v>880.49393548387093</v>
      </c>
      <c r="BK54" s="279">
        <f t="shared" si="31"/>
        <v>9.1539528839238039E-3</v>
      </c>
    </row>
    <row r="55" spans="2:63" ht="15.95" customHeight="1" thickTop="1" thickBot="1">
      <c r="B55" s="272"/>
      <c r="C55" s="407" t="s">
        <v>204</v>
      </c>
      <c r="D55" s="522"/>
      <c r="E55" s="522"/>
      <c r="F55" s="878">
        <f>SUM(F56,F57,F60,F61,F62,F63,F64,F65,)</f>
        <v>309.38400000000001</v>
      </c>
      <c r="G55" s="885">
        <f t="shared" ref="G55:P55" si="32">SUM(G56,G57,G60,G61,G62,G63,G64,G65,)</f>
        <v>306.74599999999998</v>
      </c>
      <c r="H55" s="885">
        <f t="shared" si="32"/>
        <v>269.23400000000004</v>
      </c>
      <c r="I55" s="885">
        <f t="shared" si="32"/>
        <v>302.476</v>
      </c>
      <c r="J55" s="885">
        <f t="shared" si="32"/>
        <v>282.80199999999996</v>
      </c>
      <c r="K55" s="885">
        <f t="shared" si="32"/>
        <v>286.06</v>
      </c>
      <c r="L55" s="885">
        <f t="shared" si="32"/>
        <v>293.57300000000004</v>
      </c>
      <c r="M55" s="885">
        <f t="shared" si="32"/>
        <v>268.90899999999999</v>
      </c>
      <c r="N55" s="885">
        <f t="shared" si="32"/>
        <v>267.96499999999997</v>
      </c>
      <c r="O55" s="885">
        <f t="shared" si="32"/>
        <v>267.09199999999998</v>
      </c>
      <c r="P55" s="886">
        <f t="shared" si="32"/>
        <v>264.24700000000001</v>
      </c>
      <c r="Z55" s="273"/>
      <c r="AB55" s="272"/>
      <c r="AQ55" s="273"/>
      <c r="BA55" s="70" t="s">
        <v>341</v>
      </c>
      <c r="BB55" s="70"/>
      <c r="BC55" s="70" t="s">
        <v>342</v>
      </c>
      <c r="BD55" s="70" t="str">
        <f t="shared" ref="BD55:BD57" si="33">BC55&amp;"(N="&amp;BE55&amp;")"</f>
        <v>発電所・変電所(N=1)</v>
      </c>
      <c r="BE55" s="845">
        <f>BE60+BE61</f>
        <v>1</v>
      </c>
      <c r="BF55" s="952">
        <f>BF60+BF61</f>
        <v>235.34299999999999</v>
      </c>
      <c r="BG55" s="952">
        <f t="shared" si="29"/>
        <v>235.34299999999999</v>
      </c>
      <c r="BH55" s="845">
        <f>BH60+BH61</f>
        <v>231</v>
      </c>
      <c r="BI55" s="845">
        <f>BI60+BI61</f>
        <v>22952.601999999999</v>
      </c>
      <c r="BJ55" s="845">
        <f t="shared" si="30"/>
        <v>99.361913419913421</v>
      </c>
      <c r="BK55" s="279">
        <f t="shared" si="31"/>
        <v>2.3685433573065047</v>
      </c>
    </row>
    <row r="56" spans="2:63" ht="15.95" customHeight="1" thickBot="1">
      <c r="B56" s="272"/>
      <c r="C56" s="613" t="str">
        <f>D56</f>
        <v>エネルギー起源CO2</v>
      </c>
      <c r="D56" s="412" t="s">
        <v>344</v>
      </c>
      <c r="E56" s="409"/>
      <c r="F56" s="880">
        <f>IFERROR(VLOOKUP(年度マスタ!$K$4&amp;"_"&amp;F$54,データシート1!$A:$CE,MATCH("bc_"&amp;$C56,データシート1!$A$1:$CE$1,0),0),0)</f>
        <v>305.59500000000003</v>
      </c>
      <c r="G56" s="887">
        <f>IFERROR(VLOOKUP(年度マスタ!$K$4&amp;"_"&amp;G$54,データシート1!$A:$CE,MATCH("bc_"&amp;$C56,データシート1!$A$1:$CE$1,0),0),0)</f>
        <v>306.74599999999998</v>
      </c>
      <c r="H56" s="887">
        <f>IFERROR(VLOOKUP(年度マスタ!$K$4&amp;"_"&amp;H$54,データシート1!$A:$CE,MATCH("bc_"&amp;$C56,データシート1!$A$1:$CE$1,0),0),0)</f>
        <v>265.07400000000001</v>
      </c>
      <c r="I56" s="887">
        <f>IFERROR(VLOOKUP(年度マスタ!$K$4&amp;"_"&amp;I$54,データシート1!$A:$CE,MATCH("bc_"&amp;$C56,データシート1!$A$1:$CE$1,0),0),0)</f>
        <v>298.577</v>
      </c>
      <c r="J56" s="887">
        <f>IFERROR(VLOOKUP(年度マスタ!$K$4&amp;"_"&amp;J$54,データシート1!$A:$CE,MATCH("bc_"&amp;$C56,データシート1!$A$1:$CE$1,0),0),0)</f>
        <v>279.02499999999998</v>
      </c>
      <c r="K56" s="887">
        <f>IFERROR(VLOOKUP(年度マスタ!$K$4&amp;"_"&amp;K$54,データシート1!$A:$CE,MATCH("bc_"&amp;$C56,データシート1!$A$1:$CE$1,0),0),0)</f>
        <v>282.49099999999999</v>
      </c>
      <c r="L56" s="887">
        <f>IFERROR(VLOOKUP(年度マスタ!$K$4&amp;"_"&amp;L$54,データシート1!$A:$CE,MATCH("bc_"&amp;$C56,データシート1!$A$1:$CE$1,0),0),0)</f>
        <v>289.94600000000003</v>
      </c>
      <c r="M56" s="887">
        <f>IFERROR(VLOOKUP(年度マスタ!$K$4&amp;"_"&amp;M$54,データシート1!$A:$CE,MATCH("bc_"&amp;$C56,データシート1!$A$1:$CE$1,0),0),0)</f>
        <v>268.90899999999999</v>
      </c>
      <c r="N56" s="887">
        <f>IFERROR(VLOOKUP(年度マスタ!$K$4&amp;"_"&amp;N$54,データシート1!$A:$CE,MATCH("bc_"&amp;$C56,データシート1!$A$1:$CE$1,0),0),0)</f>
        <v>267.96499999999997</v>
      </c>
      <c r="O56" s="887">
        <f>IFERROR(VLOOKUP(年度マスタ!$K$4&amp;"_"&amp;O$54,データシート1!$A:$CE,MATCH("bc_"&amp;$C56,データシート1!$A$1:$CE$1,0),0),0)</f>
        <v>267.09199999999998</v>
      </c>
      <c r="P56" s="888">
        <f>IFERROR(VLOOKUP(年度マスタ!$K$4&amp;"_"&amp;P$54,データシート1!$A:$CE,MATCH("bc_"&amp;$C56,データシート1!$A$1:$CE$1,0),0),0)</f>
        <v>264.24700000000001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8.06</v>
      </c>
      <c r="BG58" s="953">
        <f t="shared" si="29"/>
        <v>8.06</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8.7566523668764183E-3</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235.34299999999999</v>
      </c>
      <c r="BG60" s="953">
        <f t="shared" si="29"/>
        <v>235.34299999999999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2.339854737514107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3.7890000000000001</v>
      </c>
      <c r="G61" s="887">
        <f>IFERROR(VLOOKUP(年度マスタ!$K$4&amp;"_"&amp;G$54,データシート1!$A:$CE,MATCH("bc_"&amp;$C61,データシート1!$A$1:$CE$1,0),0),0)</f>
        <v>0</v>
      </c>
      <c r="H61" s="887">
        <f>IFERROR(VLOOKUP(年度マスタ!$K$4&amp;"_"&amp;H$54,データシート1!$A:$CE,MATCH("bc_"&amp;$C61,データシート1!$A$1:$CE$1,0),0),0)</f>
        <v>4.16</v>
      </c>
      <c r="I61" s="887">
        <f>IFERROR(VLOOKUP(年度マスタ!$K$4&amp;"_"&amp;I$54,データシート1!$A:$CE,MATCH("bc_"&amp;$C61,データシート1!$A$1:$CE$1,0),0),0)</f>
        <v>3.899</v>
      </c>
      <c r="J61" s="887">
        <f>IFERROR(VLOOKUP(年度マスタ!$K$4&amp;"_"&amp;J$54,データシート1!$A:$CE,MATCH("bc_"&amp;$C61,データシート1!$A$1:$CE$1,0),0),0)</f>
        <v>3.7770000000000001</v>
      </c>
      <c r="K61" s="887">
        <f>IFERROR(VLOOKUP(年度マスタ!$K$4&amp;"_"&amp;K$54,データシート1!$A:$CE,MATCH("bc_"&amp;$C61,データシート1!$A$1:$CE$1,0),0),0)</f>
        <v>3.569</v>
      </c>
      <c r="L61" s="887">
        <f>IFERROR(VLOOKUP(年度マスタ!$K$4&amp;"_"&amp;L$54,データシート1!$A:$CE,MATCH("bc_"&amp;$C61,データシート1!$A$1:$CE$1,0),0),0)</f>
        <v>3.6269999999999998</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1237</v>
      </c>
      <c r="K6" s="619">
        <f>VLOOKUP(年度マスタ!$K$4&amp;"_"&amp;K$5,データシート1!$A:$BT,MATCH("cb_"&amp;$G6,データシート1!$A$1:$BT$1,0),0)</f>
        <v>1426.3</v>
      </c>
      <c r="L6" s="619">
        <f>VLOOKUP(年度マスタ!$K$4&amp;"_"&amp;L$5,データシート1!$A:$BT,MATCH("cb_"&amp;$G6,データシート1!$A$1:$BT$1,0),0)</f>
        <v>1595.7</v>
      </c>
      <c r="M6" s="619">
        <f>VLOOKUP(年度マスタ!$K$4&amp;"_"&amp;M$5,データシート1!$A:$BT,MATCH("cb_"&amp;$G6,データシート1!$A$1:$BT$1,0),0)</f>
        <v>1734.7</v>
      </c>
      <c r="N6" s="619">
        <f>VLOOKUP(年度マスタ!$K$4&amp;"_"&amp;N$5,データシート1!$A:$BT,MATCH("cb_"&amp;$G6,データシート1!$A$1:$BT$1,0),0)</f>
        <v>1994.2</v>
      </c>
      <c r="O6" s="619">
        <f>VLOOKUP(年度マスタ!$K$4&amp;"_"&amp;O$5,データシート1!$A:$BT,MATCH("cb_"&amp;$G6,データシート1!$A$1:$BT$1,0),0)</f>
        <v>2202.9000000000028</v>
      </c>
      <c r="P6" s="619">
        <f>VLOOKUP(年度マスタ!$K$4&amp;"_"&amp;P$5,データシート1!$A:$BT,MATCH("cb_"&amp;$G6,データシート1!$A$1:$BT$1,0),0)</f>
        <v>2485.2000000000039</v>
      </c>
      <c r="Q6" s="619">
        <f>VLOOKUP(年度マスタ!$K$4&amp;"_"&amp;Q$5,データシート1!$A:$BT,MATCH("cb_"&amp;$G6,データシート1!$A$1:$BT$1,0),0)</f>
        <v>2973.0000000000055</v>
      </c>
      <c r="R6" s="633">
        <f>VLOOKUP(年度マスタ!$K$4&amp;"_"&amp;R$5,データシート1!$A:$BT,MATCH("cb_"&amp;$G6,データシート1!$A$1:$BT$1,0),0)</f>
        <v>3287.1000000000085</v>
      </c>
      <c r="S6" s="568"/>
      <c r="T6" s="190"/>
      <c r="U6" s="581"/>
      <c r="V6" s="195"/>
      <c r="W6" s="195"/>
      <c r="X6" s="195"/>
      <c r="Y6" s="196" t="s">
        <v>372</v>
      </c>
      <c r="Z6" s="663" t="s">
        <v>373</v>
      </c>
      <c r="AA6" s="663"/>
      <c r="AB6" s="663"/>
      <c r="AC6" s="664">
        <f>SUM(AC7:AC8)</f>
        <v>83049</v>
      </c>
      <c r="AD6" s="664">
        <f>SUM(AD7:AD8)</f>
        <v>114185.55100000001</v>
      </c>
      <c r="AE6" s="665">
        <f>$AD6*3600/100000000</f>
        <v>4.1106798360000001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5638.2</v>
      </c>
      <c r="K7" s="617">
        <f>VLOOKUP(年度マスタ!$K$4&amp;"_"&amp;K$5,データシート1!$A:$BT,MATCH("cb_"&amp;$G7,データシート1!$A$1:$BT$1,0),0)</f>
        <v>6081.6</v>
      </c>
      <c r="L7" s="617">
        <f>VLOOKUP(年度マスタ!$K$4&amp;"_"&amp;L$5,データシート1!$A:$BT,MATCH("cb_"&amp;$G7,データシート1!$A$1:$BT$1,0),0)</f>
        <v>6599</v>
      </c>
      <c r="M7" s="617">
        <f>VLOOKUP(年度マスタ!$K$4&amp;"_"&amp;M$5,データシート1!$A:$BT,MATCH("cb_"&amp;$G7,データシート1!$A$1:$BT$1,0),0)</f>
        <v>7439</v>
      </c>
      <c r="N7" s="617">
        <f>VLOOKUP(年度マスタ!$K$4&amp;"_"&amp;N$5,データシート1!$A:$BT,MATCH("cb_"&amp;$G7,データシート1!$A$1:$BT$1,0),0)</f>
        <v>7794.7000000000007</v>
      </c>
      <c r="O7" s="617">
        <f>VLOOKUP(年度マスタ!$K$4&amp;"_"&amp;O$5,データシート1!$A:$BT,MATCH("cb_"&amp;$G7,データシート1!$A$1:$BT$1,0),0)</f>
        <v>7907.7999999999975</v>
      </c>
      <c r="P7" s="617">
        <f>VLOOKUP(年度マスタ!$K$4&amp;"_"&amp;P$5,データシート1!$A:$BT,MATCH("cb_"&amp;$G7,データシート1!$A$1:$BT$1,0),0)</f>
        <v>7907.7999999999975</v>
      </c>
      <c r="Q7" s="617">
        <f>VLOOKUP(年度マスタ!$K$4&amp;"_"&amp;Q$5,データシート1!$A:$BT,MATCH("cb_"&amp;$G7,データシート1!$A$1:$BT$1,0),0)</f>
        <v>7946.7999999999965</v>
      </c>
      <c r="R7" s="634">
        <f>VLOOKUP(年度マスタ!$K$4&amp;"_"&amp;R$5,データシート1!$A:$BT,MATCH("cb_"&amp;$G7,データシート1!$A$1:$BT$1,0),0)</f>
        <v>8001.9999999999964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75248</v>
      </c>
      <c r="AD7" s="1022">
        <f>VLOOKUP(年度マスタ!$K$4&amp;"_"&amp;年度マスタ!$K$9,データシート3!A:AB,MATCH("ea_"&amp;$Y7&amp;"_年間発電",データシート3!$A$1:$AB$1,0),0)/10^3</f>
        <v>103485.921</v>
      </c>
      <c r="AE7" s="554">
        <f t="shared" ref="AE7:AE16" si="0">$AD7*3600/100000000</f>
        <v>3.7254931560000002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19.8</v>
      </c>
      <c r="M8" s="617">
        <f>VLOOKUP(年度マスタ!$K$4&amp;"_"&amp;M$5,データシート1!$A:$BT,MATCH("cb_"&amp;$G8,データシート1!$A$1:$BT$1,0),0)</f>
        <v>20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7801</v>
      </c>
      <c r="AD8" s="1022">
        <f>VLOOKUP(年度マスタ!$K$4&amp;"_"&amp;年度マスタ!$K$9,データシート3!A:AB,MATCH("ea_"&amp;$Y8&amp;"_年間発電",データシート3!$A$1:$AB$1,0),0)/10^3</f>
        <v>10699.63</v>
      </c>
      <c r="AE8" s="554">
        <f t="shared" si="0"/>
        <v>0.38518668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6875.2</v>
      </c>
      <c r="K12" s="651">
        <f t="shared" ref="K12:Q12" si="1">SUM(K6:K11)</f>
        <v>7507.9000000000005</v>
      </c>
      <c r="L12" s="651">
        <f t="shared" si="1"/>
        <v>8214.5</v>
      </c>
      <c r="M12" s="651">
        <f t="shared" si="1"/>
        <v>9193.7000000000007</v>
      </c>
      <c r="N12" s="651">
        <f t="shared" si="1"/>
        <v>9808.7000000000007</v>
      </c>
      <c r="O12" s="651">
        <f t="shared" si="1"/>
        <v>10130.5</v>
      </c>
      <c r="P12" s="651">
        <f t="shared" si="1"/>
        <v>10412.800000000001</v>
      </c>
      <c r="Q12" s="651">
        <f t="shared" si="1"/>
        <v>10939.600000000002</v>
      </c>
      <c r="R12" s="652">
        <f t="shared" ref="R12" si="2">SUM(R6:R11)</f>
        <v>11308.900000000005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2.0566411499999999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10.765744010000001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1484.5484399999998</v>
      </c>
      <c r="K19" s="615">
        <f>K6*別紙!$C5/100*別紙!$E5/10^3</f>
        <v>1711.7311559999998</v>
      </c>
      <c r="L19" s="615">
        <f>L6*別紙!$C5/100*別紙!$E5/10^3</f>
        <v>1915.0314840000001</v>
      </c>
      <c r="M19" s="615">
        <f>M6*別紙!$C5/100*別紙!$E5/10^3</f>
        <v>2081.848164</v>
      </c>
      <c r="N19" s="615">
        <f>N6*別紙!$C5/100*別紙!$E5/10^3</f>
        <v>2393.2793040000001</v>
      </c>
      <c r="O19" s="615">
        <f>O6*別紙!$C5/100*別紙!$E5/10^3</f>
        <v>2643.7443480000029</v>
      </c>
      <c r="P19" s="615">
        <f>P6*別紙!$C5/100*別紙!$E5/10^3</f>
        <v>2982.5382240000044</v>
      </c>
      <c r="Q19" s="615">
        <f>Q6*別紙!$C5/100*別紙!$E5/10^3</f>
        <v>3567.9567600000064</v>
      </c>
      <c r="R19" s="639">
        <f>R6*別紙!$C5/100*別紙!$E5/10^3</f>
        <v>3944.91445200001</v>
      </c>
      <c r="S19" s="572"/>
      <c r="T19" s="191"/>
      <c r="U19" s="588"/>
      <c r="W19" s="201"/>
      <c r="X19" s="201"/>
      <c r="Y19" s="173"/>
      <c r="Z19" s="628" t="s">
        <v>389</v>
      </c>
      <c r="AA19" s="671"/>
      <c r="AB19" s="672"/>
      <c r="AC19" s="673">
        <f>SUM($AC$6,$AC$9,$AC$10,$AC$13)</f>
        <v>83049</v>
      </c>
      <c r="AD19" s="673">
        <f>SUM($AD$6,$AD$9,$AD$10,$AD$13)</f>
        <v>114185.55100000001</v>
      </c>
      <c r="AE19" s="674">
        <f>SUM($AE$6,$AE$9,$AE$10,$AE$13,$AE$17,$AE$18)</f>
        <v>16.933064995999999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7457.9854319999995</v>
      </c>
      <c r="K20" s="617">
        <f>K7*別紙!$C6/100*別紙!$E6/10^3</f>
        <v>8044.4972159999998</v>
      </c>
      <c r="L20" s="617">
        <f>L7*別紙!$C6/100*別紙!$E6/10^3</f>
        <v>8728.8932399999994</v>
      </c>
      <c r="M20" s="617">
        <f>M7*別紙!$C6/100*別紙!$E6/10^3</f>
        <v>9840.0116400000006</v>
      </c>
      <c r="N20" s="617">
        <f>N7*別紙!$C6/100*別紙!$E6/10^3</f>
        <v>10310.517372000002</v>
      </c>
      <c r="O20" s="617">
        <f>O7*別紙!$C6/100*別紙!$E6/10^3</f>
        <v>10460.121527999998</v>
      </c>
      <c r="P20" s="617">
        <f>P7*別紙!$C6/100*別紙!$E6/10^3</f>
        <v>10460.121527999998</v>
      </c>
      <c r="Q20" s="617">
        <f>Q7*別紙!$C6/100*別紙!$E6/10^3</f>
        <v>10511.709167999996</v>
      </c>
      <c r="R20" s="634">
        <f>R7*別紙!$C6/100*別紙!$E6/10^3</f>
        <v>10584.725519999996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43.015104000000001</v>
      </c>
      <c r="M21" s="617">
        <f>M8*別紙!$C7/100*別紙!$E7/10^3</f>
        <v>43.449599999999997</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8942.533872</v>
      </c>
      <c r="K25" s="657">
        <f t="shared" si="3"/>
        <v>9756.2283719999996</v>
      </c>
      <c r="L25" s="657">
        <f t="shared" si="3"/>
        <v>10686.939828</v>
      </c>
      <c r="M25" s="657">
        <f t="shared" si="3"/>
        <v>11965.309404</v>
      </c>
      <c r="N25" s="657">
        <f t="shared" si="3"/>
        <v>12746.811780000002</v>
      </c>
      <c r="O25" s="657">
        <f t="shared" si="3"/>
        <v>13146.88098</v>
      </c>
      <c r="P25" s="657">
        <f t="shared" si="3"/>
        <v>13485.674856000003</v>
      </c>
      <c r="Q25" s="657">
        <f t="shared" si="3"/>
        <v>14122.681032000002</v>
      </c>
      <c r="R25" s="658">
        <f t="shared" ref="R25" si="4">SUM(R19:R24)</f>
        <v>14572.655076000006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122367.57393879193</v>
      </c>
      <c r="K26" s="654">
        <f>(VLOOKUP(年度マスタ!$K$4&amp;"_"&amp;K$18,データシート1!$A:$BT,MATCH("da_合計",データシート1!$A$1:$BT$1,0),0))/10^3</f>
        <v>128784.26999555643</v>
      </c>
      <c r="L26" s="654">
        <f>(VLOOKUP(年度マスタ!$K$4&amp;"_"&amp;L$18,データシート1!$A:$BT,MATCH("da_合計",データシート1!$A$1:$BT$1,0),0))/10^3</f>
        <v>132870.28318503874</v>
      </c>
      <c r="M26" s="654">
        <f>(VLOOKUP(年度マスタ!$K$4&amp;"_"&amp;M$18,データシート1!$A:$BT,MATCH("da_合計",データシート1!$A$1:$BT$1,0),0))/10^3</f>
        <v>136785.25719070234</v>
      </c>
      <c r="N26" s="654">
        <f>(VLOOKUP(年度マスタ!$K$4&amp;"_"&amp;N$18,データシート1!$A:$BT,MATCH("da_合計",データシート1!$A$1:$BT$1,0),0))/10^3</f>
        <v>137441.56487568177</v>
      </c>
      <c r="O26" s="654">
        <f>(VLOOKUP(年度マスタ!$K$4&amp;"_"&amp;O$18,データシート1!$A:$BT,MATCH("da_合計",データシート1!$A$1:$BT$1,0),0))/10^3</f>
        <v>131236.88089601035</v>
      </c>
      <c r="P26" s="654">
        <f>(VLOOKUP(年度マスタ!$K$4&amp;"_"&amp;P$18,データシート1!$A:$BT,MATCH("da_合計",データシート1!$A$1:$BT$1,0),0))/10^3</f>
        <v>144303.59301455712</v>
      </c>
      <c r="Q26" s="654">
        <f>(VLOOKUP(年度マスタ!$K$4&amp;"_"&amp;Q$18,データシート1!$A:$BT,MATCH("da_合計",データシート1!$A$1:$BT$1,0),0))/10^3</f>
        <v>134178.44096235812</v>
      </c>
      <c r="R26" s="655">
        <f>Q26</f>
        <v>134178.44096235812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7.3079277329409512E-2</v>
      </c>
      <c r="K27" s="839">
        <f t="shared" ref="K27:P27" si="5">K25/K26</f>
        <v>7.5756366614778567E-2</v>
      </c>
      <c r="L27" s="839">
        <f t="shared" si="5"/>
        <v>8.0431376917569145E-2</v>
      </c>
      <c r="M27" s="839">
        <f t="shared" si="5"/>
        <v>8.7475139132269827E-2</v>
      </c>
      <c r="N27" s="839">
        <f t="shared" si="5"/>
        <v>9.2743500057858835E-2</v>
      </c>
      <c r="O27" s="839">
        <f t="shared" si="5"/>
        <v>0.1001767254009743</v>
      </c>
      <c r="P27" s="839">
        <f t="shared" si="5"/>
        <v>9.3453493251824921E-2</v>
      </c>
      <c r="Q27" s="839">
        <f>Q25/Q26</f>
        <v>0.10525298200447807</v>
      </c>
      <c r="R27" s="840">
        <f>R25/R26</f>
        <v>0.1086065315074585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0.1086065315074585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0.850997747335827</v>
      </c>
      <c r="AA52" s="173"/>
      <c r="AB52" s="678" t="s">
        <v>413</v>
      </c>
      <c r="AC52" s="679">
        <f>$AD6</f>
        <v>114185.55100000001</v>
      </c>
      <c r="AD52" s="680">
        <f>R19+R20</f>
        <v>14529.639972000006</v>
      </c>
      <c r="AE52" s="681">
        <f t="shared" ref="AE52:AE54" si="6">IFERROR(AD52/AC52,"-")</f>
        <v>0.1272458716952726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19992.889962358109</v>
      </c>
      <c r="Z53" s="1130"/>
      <c r="AA53" s="173"/>
      <c r="AB53" s="678" t="s">
        <v>377</v>
      </c>
      <c r="AC53" s="679">
        <f>$AD9</f>
        <v>0</v>
      </c>
      <c r="AD53" s="680">
        <f>R21</f>
        <v>43.015104000000001</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288</v>
      </c>
      <c r="AK54" s="443">
        <f>VLOOKUP(年度マスタ!$K$4&amp;"_"&amp;AK$53,データシート1!$A$1:$BT$2000,MATCH("ca_太陽光発電（10kW未満）",データシート1!$A$1:$BT$1,0),0)</f>
        <v>324</v>
      </c>
      <c r="AL54" s="443">
        <f>VLOOKUP(年度マスタ!$K$4&amp;"_"&amp;AL$53,データシート1!$A$1:$BT$2000,MATCH("ca_太陽光発電（10kW未満）",データシート1!$A$1:$BT$1,0),0)</f>
        <v>356</v>
      </c>
      <c r="AM54" s="443">
        <f>VLOOKUP(年度マスタ!$K$4&amp;"_"&amp;AM$53,データシート1!$A$1:$BT$2000,MATCH("ca_太陽光発電（10kW未満）",データシート1!$A$1:$BT$1,0),0)</f>
        <v>383</v>
      </c>
      <c r="AN54" s="443">
        <f>VLOOKUP(年度マスタ!$K$4&amp;"_"&amp;AN$53,データシート1!$A$1:$BT$2000,MATCH("ca_太陽光発電（10kW未満）",データシート1!$A$1:$BT$1,0),0)</f>
        <v>435</v>
      </c>
      <c r="AO54" s="443">
        <f>VLOOKUP(年度マスタ!$K$4&amp;"_"&amp;AO$53,データシート1!$A$1:$BT$2000,MATCH("ca_太陽光発電（10kW未満）",データシート1!$A$1:$BT$1,0),0)</f>
        <v>497</v>
      </c>
      <c r="AP54" s="443">
        <f>VLOOKUP(年度マスタ!$K$4&amp;"_"&amp;AP$53,データシート1!$A$1:$BT$2000,MATCH("ca_太陽光発電（10kW未満）",データシート1!$A$1:$BT$1,0),0)</f>
        <v>545</v>
      </c>
      <c r="AQ54" s="443">
        <f>VLOOKUP(年度マスタ!$K$4&amp;"_"&amp;AQ$53,データシート1!$A$1:$BT$2000,MATCH("ca_太陽光発電（10kW未満）",データシート1!$A$1:$BT$1,0),0)</f>
        <v>630</v>
      </c>
      <c r="AR54" s="443">
        <f>VLOOKUP(年度マスタ!$K$4&amp;"_"&amp;AR$53,データシート1!$A$1:$BT$2000,MATCH("ca_太陽光発電（10kW未満）",データシート1!$A$1:$BT$1,0),0)</f>
        <v>696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川越町</v>
      </c>
      <c r="AZ12" s="1023" t="str">
        <f>年度マスタ!$K4</f>
        <v>24344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川越町</v>
      </c>
      <c r="AZ4" s="1038" t="str">
        <f>年度マスタ!$K4</f>
        <v>24344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5</v>
      </c>
      <c r="L7" s="702">
        <f t="shared" si="0"/>
        <v>6</v>
      </c>
      <c r="M7" s="702">
        <f t="shared" si="0"/>
        <v>6</v>
      </c>
      <c r="N7" s="702">
        <f t="shared" si="0"/>
        <v>6</v>
      </c>
      <c r="O7" s="702">
        <f>SUM(O8:O13)</f>
        <v>6</v>
      </c>
      <c r="P7" s="702">
        <f t="shared" si="0"/>
        <v>6</v>
      </c>
      <c r="Q7" s="703">
        <f>SUM(Q8:Q13)</f>
        <v>6</v>
      </c>
      <c r="R7" s="909">
        <f t="shared" si="0"/>
        <v>309.38400000000001</v>
      </c>
      <c r="S7" s="910">
        <f t="shared" si="0"/>
        <v>306.74599999999998</v>
      </c>
      <c r="T7" s="910">
        <f t="shared" si="0"/>
        <v>269.23399999999998</v>
      </c>
      <c r="U7" s="910">
        <f t="shared" si="0"/>
        <v>302.476</v>
      </c>
      <c r="V7" s="910">
        <f t="shared" si="0"/>
        <v>282.80200000000002</v>
      </c>
      <c r="W7" s="910">
        <f t="shared" si="0"/>
        <v>286.06</v>
      </c>
      <c r="X7" s="910">
        <f t="shared" si="0"/>
        <v>293.57299999999998</v>
      </c>
      <c r="Y7" s="910">
        <f t="shared" si="0"/>
        <v>268.90899999999999</v>
      </c>
      <c r="Z7" s="910">
        <f>SUM(Z8:Z13)</f>
        <v>267.96499999999997</v>
      </c>
      <c r="AA7" s="910">
        <f>SUM(AA8:AA13)</f>
        <v>267.09199999999998</v>
      </c>
      <c r="AB7" s="911">
        <f t="shared" si="0"/>
        <v>264.24700000000001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17.905000000000001</v>
      </c>
      <c r="S10" s="916">
        <f>VLOOKUP($D$3&amp;"_"&amp;S$3,データシート1!$A:$BU,MATCH($R$2&amp;"_"&amp;$C10,データシート1!$A$1:$BU$1,0),0)</f>
        <v>17.8</v>
      </c>
      <c r="T10" s="916">
        <f>VLOOKUP($D$3&amp;"_"&amp;T$3,データシート1!$A:$BU,MATCH($R$2&amp;"_"&amp;$C10,データシート1!$A$1:$BU$1,0),0)</f>
        <v>21.568000000000001</v>
      </c>
      <c r="U10" s="916">
        <f>VLOOKUP($D$3&amp;"_"&amp;U$3,データシート1!$A:$BU,MATCH($R$2&amp;"_"&amp;$C10,データシート1!$A$1:$BU$1,0),0)</f>
        <v>20.428999999999998</v>
      </c>
      <c r="V10" s="916">
        <f>VLOOKUP($D$3&amp;"_"&amp;V$3,データシート1!$A:$BU,MATCH($R$2&amp;"_"&amp;$C10,データシート1!$A$1:$BU$1,0),0)</f>
        <v>11.627000000000001</v>
      </c>
      <c r="W10" s="916">
        <f>VLOOKUP($D$3&amp;"_"&amp;W$3,データシート1!$A:$BU,MATCH($R$2&amp;"_"&amp;$C10,データシート1!$A$1:$BU$1,0),0)</f>
        <v>19.218</v>
      </c>
      <c r="X10" s="916">
        <f>VLOOKUP($D$3&amp;"_"&amp;X$3,データシート1!$A:$BU,MATCH($R$2&amp;"_"&amp;$C10,データシート1!$A$1:$BU$1,0),0)</f>
        <v>17.774000000000001</v>
      </c>
      <c r="Y10" s="916">
        <f>VLOOKUP($D$3&amp;"_"&amp;Y$3,データシート1!$A:$BU,MATCH($R$2&amp;"_"&amp;$C10,データシート1!$A$1:$BU$1,0),0)</f>
        <v>16.788</v>
      </c>
      <c r="Z10" s="916">
        <f>VLOOKUP($D$3&amp;"_"&amp;Z$3,データシート1!$A:$BU,MATCH($R$2&amp;"_"&amp;$C10,データシート1!$A$1:$BU$1,0),0)</f>
        <v>15.72</v>
      </c>
      <c r="AA10" s="916">
        <f>VLOOKUP($D$3&amp;"_"&amp;AA$3,データシート1!$A:$BU,MATCH($R$2&amp;"_"&amp;$C10,データシート1!$A$1:$BU$1,0),0)</f>
        <v>13.811999999999999</v>
      </c>
      <c r="AB10" s="917">
        <f>VLOOKUP($D$3&amp;"_"&amp;AB$3,データシート1!$A:$BU,MATCH($R$2&amp;"_"&amp;$C10,データシート1!$A$1:$BU$1,0),0)</f>
        <v>13.731999999999999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7.6280000000000001</v>
      </c>
      <c r="S11" s="916">
        <f>VLOOKUP($D$3&amp;"_"&amp;S$3,データシート1!$A:$BU,MATCH($R$2&amp;"_"&amp;$C11,データシート1!$A$1:$BU$1,0),0)</f>
        <v>8.6240000000000006</v>
      </c>
      <c r="T11" s="916">
        <f>VLOOKUP($D$3&amp;"_"&amp;T$3,データシート1!$A:$BU,MATCH($R$2&amp;"_"&amp;$C11,データシート1!$A$1:$BU$1,0),0)</f>
        <v>8.484</v>
      </c>
      <c r="U11" s="916">
        <f>VLOOKUP($D$3&amp;"_"&amp;U$3,データシート1!$A:$BU,MATCH($R$2&amp;"_"&amp;$C11,データシート1!$A$1:$BU$1,0),0)</f>
        <v>8.1379999999999999</v>
      </c>
      <c r="V11" s="916">
        <f>VLOOKUP($D$3&amp;"_"&amp;V$3,データシート1!$A:$BU,MATCH($R$2&amp;"_"&amp;$C11,データシート1!$A$1:$BU$1,0),0)</f>
        <v>8.2010000000000005</v>
      </c>
      <c r="W11" s="916">
        <f>VLOOKUP($D$3&amp;"_"&amp;W$3,データシート1!$A:$BU,MATCH($R$2&amp;"_"&amp;$C11,データシート1!$A$1:$BU$1,0),0)</f>
        <v>8.5190000000000001</v>
      </c>
      <c r="X11" s="916">
        <f>VLOOKUP($D$3&amp;"_"&amp;X$3,データシート1!$A:$BU,MATCH($R$2&amp;"_"&amp;$C11,データシート1!$A$1:$BU$1,0),0)</f>
        <v>8.5850000000000009</v>
      </c>
      <c r="Y11" s="916">
        <f>VLOOKUP($D$3&amp;"_"&amp;Y$3,データシート1!$A:$BU,MATCH($R$2&amp;"_"&amp;$C11,データシート1!$A$1:$BU$1,0),0)</f>
        <v>8.4969999999999999</v>
      </c>
      <c r="Z11" s="916">
        <f>VLOOKUP($D$3&amp;"_"&amp;Z$3,データシート1!$A:$BU,MATCH($R$2&amp;"_"&amp;$C11,データシート1!$A$1:$BU$1,0),0)</f>
        <v>8.1159999999999997</v>
      </c>
      <c r="AA11" s="916">
        <f>VLOOKUP($D$3&amp;"_"&amp;AA$3,データシート1!$A:$BU,MATCH($R$2&amp;"_"&amp;$C11,データシート1!$A$1:$BU$1,0),0)</f>
        <v>7.7119999999999997</v>
      </c>
      <c r="AB11" s="917">
        <f>VLOOKUP($D$3&amp;"_"&amp;AB$3,データシート1!$A:$BU,MATCH($R$2&amp;"_"&amp;$C11,データシート1!$A$1:$BU$1,0),0)</f>
        <v>7.1120000000000001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283.851</v>
      </c>
      <c r="S12" s="919">
        <f>VLOOKUP($D$3&amp;"_"&amp;S$3,データシート1!$A:$BU,MATCH($R$2&amp;"_"&amp;$C12,データシート1!$A$1:$BU$1,0),0)</f>
        <v>280.322</v>
      </c>
      <c r="T12" s="919">
        <f>VLOOKUP($D$3&amp;"_"&amp;T$3,データシート1!$A:$BU,MATCH($R$2&amp;"_"&amp;$C12,データシート1!$A$1:$BU$1,0),0)</f>
        <v>239.18199999999999</v>
      </c>
      <c r="U12" s="919">
        <f>VLOOKUP($D$3&amp;"_"&amp;U$3,データシート1!$A:$BU,MATCH($R$2&amp;"_"&amp;$C12,データシート1!$A$1:$BU$1,0),0)</f>
        <v>273.90899999999999</v>
      </c>
      <c r="V12" s="919">
        <f>VLOOKUP($D$3&amp;"_"&amp;V$3,データシート1!$A:$BU,MATCH($R$2&amp;"_"&amp;$C12,データシート1!$A$1:$BU$1,0),0)</f>
        <v>262.97399999999999</v>
      </c>
      <c r="W12" s="919">
        <f>VLOOKUP($D$3&amp;"_"&amp;W$3,データシート1!$A:$BU,MATCH($R$2&amp;"_"&amp;$C12,データシート1!$A$1:$BU$1,0),0)</f>
        <v>258.32299999999998</v>
      </c>
      <c r="X12" s="919">
        <f>VLOOKUP($D$3&amp;"_"&amp;X$3,データシート1!$A:$BU,MATCH($R$2&amp;"_"&amp;$C12,データシート1!$A$1:$BU$1,0),0)</f>
        <v>267.214</v>
      </c>
      <c r="Y12" s="919">
        <f>VLOOKUP($D$3&amp;"_"&amp;Y$3,データシート1!$A:$BU,MATCH($R$2&amp;"_"&amp;$C12,データシート1!$A$1:$BU$1,0),0)</f>
        <v>243.624</v>
      </c>
      <c r="Z12" s="919">
        <f>VLOOKUP($D$3&amp;"_"&amp;Z$3,データシート1!$A:$BU,MATCH($R$2&amp;"_"&amp;$C12,データシート1!$A$1:$BU$1,0),0)</f>
        <v>244.12899999999999</v>
      </c>
      <c r="AA12" s="919">
        <f>VLOOKUP($D$3&amp;"_"&amp;AA$3,データシート1!$A:$BU,MATCH($R$2&amp;"_"&amp;$C12,データシート1!$A$1:$BU$1,0),0)</f>
        <v>245.56800000000001</v>
      </c>
      <c r="AB12" s="920">
        <f>VLOOKUP($D$3&amp;"_"&amp;AB$3,データシート1!$A:$BU,MATCH($R$2&amp;"_"&amp;$C12,データシート1!$A$1:$BU$1,0),0)</f>
        <v>243.40299999999999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28.181000000000001</v>
      </c>
      <c r="S26" s="925">
        <f>VLOOKUP($D$3&amp;"_"&amp;S$3,データシート2!$A:$SI,MATCH($R$2&amp;"_"&amp;$B26,データシート2!$A$1:$SI$1,0),0)</f>
        <v>28.053999999999998</v>
      </c>
      <c r="T26" s="925">
        <f>VLOOKUP($D$3&amp;"_"&amp;T$3,データシート2!$A:$SI,MATCH($R$2&amp;"_"&amp;$B26,データシート2!$A$1:$SI$1,0),0)</f>
        <v>31.094999999999999</v>
      </c>
      <c r="U26" s="925">
        <f>VLOOKUP($D$3&amp;"_"&amp;U$3,データシート2!$A:$SI,MATCH($R$2&amp;"_"&amp;$B26,データシート2!$A$1:$SI$1,0),0)</f>
        <v>29.747</v>
      </c>
      <c r="V26" s="925">
        <f>VLOOKUP($D$3&amp;"_"&amp;V$3,データシート2!$A:$SI,MATCH($R$2&amp;"_"&amp;$B26,データシート2!$A$1:$SI$1,0),0)</f>
        <v>21.472000000000001</v>
      </c>
      <c r="W26" s="925">
        <f>VLOOKUP($D$3&amp;"_"&amp;W$3,データシート2!$A:$SI,MATCH($R$2&amp;"_"&amp;$B26,データシート2!$A$1:$SI$1,0),0)</f>
        <v>28.648</v>
      </c>
      <c r="X26" s="925">
        <f>VLOOKUP($D$3&amp;"_"&amp;X$3,データシート2!$A:$SI,MATCH($R$2&amp;"_"&amp;$B26,データシート2!$A$1:$SI$1,0),0)</f>
        <v>26.800999999999998</v>
      </c>
      <c r="Y26" s="925">
        <f>VLOOKUP($D$3&amp;"_"&amp;Y$3,データシート2!$A:$SI,MATCH($R$2&amp;"_"&amp;$B26,データシート2!$A$1:$SI$1,0),0)</f>
        <v>25.841000000000001</v>
      </c>
      <c r="Z26" s="925">
        <f>VLOOKUP($D$3&amp;"_"&amp;Z$3,データシート2!$A:$SI,MATCH($R$2&amp;"_"&amp;$B26,データシート2!$A$1:$SI$1,0),0)</f>
        <v>24.17</v>
      </c>
      <c r="AA26" s="925">
        <f>VLOOKUP($D$3&amp;"_"&amp;AA$3,データシート2!$A:$SI,MATCH($R$2&amp;"_"&amp;$B26,データシート2!$A$1:$SI$1,0),0)</f>
        <v>21.698</v>
      </c>
      <c r="AB26" s="926">
        <f>VLOOKUP($D$3&amp;"_"&amp;AB$3,データシート2!$A:$SI,MATCH($R$2&amp;"_"&amp;$B26,データシート2!$A$1:$SI$1,0),0)</f>
        <v>21.792000000000002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4.2750000000000004</v>
      </c>
      <c r="S27" s="928">
        <f>VLOOKUP($D$3&amp;"_"&amp;S$3,データシート2!$A:$SI,MATCH($R$2&amp;"_"&amp;$C27,データシート2!$A$1:$SI$1,0),0)</f>
        <v>4.4379999999999997</v>
      </c>
      <c r="T27" s="928">
        <f>VLOOKUP($D$3&amp;"_"&amp;T$3,データシート2!$A:$SI,MATCH($R$2&amp;"_"&amp;$C27,データシート2!$A$1:$SI$1,0),0)</f>
        <v>4.4729999999999999</v>
      </c>
      <c r="U27" s="928">
        <f>VLOOKUP($D$3&amp;"_"&amp;U$3,データシート2!$A:$SI,MATCH($R$2&amp;"_"&amp;$C27,データシート2!$A$1:$SI$1,0),0)</f>
        <v>4.2690000000000001</v>
      </c>
      <c r="V27" s="928">
        <f>VLOOKUP($D$3&amp;"_"&amp;V$3,データシート2!$A:$SI,MATCH($R$2&amp;"_"&amp;$C27,データシート2!$A$1:$SI$1,0),0)</f>
        <v>4.0620000000000003</v>
      </c>
      <c r="W27" s="928">
        <f>VLOOKUP($D$3&amp;"_"&amp;W$3,データシート2!$A:$SI,MATCH($R$2&amp;"_"&amp;$C27,データシート2!$A$1:$SI$1,0),0)</f>
        <v>3.67</v>
      </c>
      <c r="X27" s="928">
        <f>VLOOKUP($D$3&amp;"_"&amp;X$3,データシート2!$A:$SI,MATCH($R$2&amp;"_"&amp;$C27,データシート2!$A$1:$SI$1,0),0)</f>
        <v>3.7669999999999999</v>
      </c>
      <c r="Y27" s="928">
        <f>VLOOKUP($D$3&amp;"_"&amp;Y$3,データシート2!$A:$SI,MATCH($R$2&amp;"_"&amp;$C27,データシート2!$A$1:$SI$1,0),0)</f>
        <v>3.7090000000000001</v>
      </c>
      <c r="Z27" s="928">
        <f>VLOOKUP($D$3&amp;"_"&amp;Z$3,データシート2!$A:$SI,MATCH($R$2&amp;"_"&amp;$C27,データシート2!$A$1:$SI$1,0),0)</f>
        <v>3.681</v>
      </c>
      <c r="AA27" s="928">
        <f>VLOOKUP($D$3&amp;"_"&amp;AA$3,データシート2!$A:$SI,MATCH($R$2&amp;"_"&amp;$C27,データシート2!$A$1:$SI$1,0),0)</f>
        <v>3.5259999999999998</v>
      </c>
      <c r="AB27" s="929">
        <f>VLOOKUP($D$3&amp;"_"&amp;AB$3,データシート2!$A:$SI,MATCH($R$2&amp;"_"&amp;$C27,データシート2!$A$1:$SI$1,0),0)</f>
        <v>3.214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10.276</v>
      </c>
      <c r="S35" s="938">
        <f>VLOOKUP($D$3&amp;"_"&amp;S$3,データシート2!$A:$SI,MATCH($R$2&amp;"_"&amp;$C35,データシート2!$A$1:$SI$1,0),0)</f>
        <v>10.254</v>
      </c>
      <c r="T35" s="938">
        <f>VLOOKUP($D$3&amp;"_"&amp;T$3,データシート2!$A:$SI,MATCH($R$2&amp;"_"&amp;$C35,データシート2!$A$1:$SI$1,0),0)</f>
        <v>9.5269999999999992</v>
      </c>
      <c r="U35" s="938">
        <f>VLOOKUP($D$3&amp;"_"&amp;U$3,データシート2!$A:$SI,MATCH($R$2&amp;"_"&amp;$C35,データシート2!$A$1:$SI$1,0),0)</f>
        <v>9.3179999999999996</v>
      </c>
      <c r="V35" s="938">
        <f>VLOOKUP($D$3&amp;"_"&amp;V$3,データシート2!$A:$SI,MATCH($R$2&amp;"_"&amp;$C35,データシート2!$A$1:$SI$1,0),0)</f>
        <v>9.8450000000000006</v>
      </c>
      <c r="W35" s="938">
        <f>VLOOKUP($D$3&amp;"_"&amp;W$3,データシート2!$A:$SI,MATCH($R$2&amp;"_"&amp;$C35,データシート2!$A$1:$SI$1,0),0)</f>
        <v>9.43</v>
      </c>
      <c r="X35" s="938">
        <f>VLOOKUP($D$3&amp;"_"&amp;X$3,データシート2!$A:$SI,MATCH($R$2&amp;"_"&amp;$C35,データシート2!$A$1:$SI$1,0),0)</f>
        <v>9.0269999999999992</v>
      </c>
      <c r="Y35" s="938">
        <f>VLOOKUP($D$3&amp;"_"&amp;Y$3,データシート2!$A:$SI,MATCH($R$2&amp;"_"&amp;$C35,データシート2!$A$1:$SI$1,0),0)</f>
        <v>9.0530000000000008</v>
      </c>
      <c r="Z35" s="938">
        <f>VLOOKUP($D$3&amp;"_"&amp;Z$3,データシート2!$A:$SI,MATCH($R$2&amp;"_"&amp;$C35,データシート2!$A$1:$SI$1,0),0)</f>
        <v>8.4499999999999993</v>
      </c>
      <c r="AA35" s="938">
        <f>VLOOKUP($D$3&amp;"_"&amp;AA$3,データシート2!$A:$SI,MATCH($R$2&amp;"_"&amp;$C35,データシート2!$A$1:$SI$1,0),0)</f>
        <v>7.8860000000000001</v>
      </c>
      <c r="AB35" s="939">
        <f>VLOOKUP($D$3&amp;"_"&amp;AB$3,データシート2!$A:$SI,MATCH($R$2&amp;"_"&amp;$C35,データシート2!$A$1:$SI$1,0),0)</f>
        <v>8.06</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10.276</v>
      </c>
      <c r="S36" s="972">
        <f>VLOOKUP($D$3&amp;"_"&amp;S$3,データシート2!$A:$SI,MATCH($R$2&amp;"_"&amp;$E36,データシート2!$A$1:$SI$1,0),0)</f>
        <v>10.254</v>
      </c>
      <c r="T36" s="972">
        <f>VLOOKUP($D$3&amp;"_"&amp;T$3,データシート2!$A:$SI,MATCH($R$2&amp;"_"&amp;$E36,データシート2!$A$1:$SI$1,0),0)</f>
        <v>9.5269999999999992</v>
      </c>
      <c r="U36" s="972">
        <f>VLOOKUP($D$3&amp;"_"&amp;U$3,データシート2!$A:$SI,MATCH($R$2&amp;"_"&amp;$E36,データシート2!$A$1:$SI$1,0),0)</f>
        <v>9.3179999999999996</v>
      </c>
      <c r="V36" s="972">
        <f>VLOOKUP($D$3&amp;"_"&amp;V$3,データシート2!$A:$SI,MATCH($R$2&amp;"_"&amp;$E36,データシート2!$A$1:$SI$1,0),0)</f>
        <v>9.8450000000000006</v>
      </c>
      <c r="W36" s="972">
        <f>VLOOKUP($D$3&amp;"_"&amp;W$3,データシート2!$A:$SI,MATCH($R$2&amp;"_"&amp;$E36,データシート2!$A$1:$SI$1,0),0)</f>
        <v>9.43</v>
      </c>
      <c r="X36" s="972">
        <f>VLOOKUP($D$3&amp;"_"&amp;X$3,データシート2!$A:$SI,MATCH($R$2&amp;"_"&amp;$E36,データシート2!$A$1:$SI$1,0),0)</f>
        <v>9.0269999999999992</v>
      </c>
      <c r="Y36" s="972">
        <f>VLOOKUP($D$3&amp;"_"&amp;Y$3,データシート2!$A:$SI,MATCH($R$2&amp;"_"&amp;$E36,データシート2!$A$1:$SI$1,0),0)</f>
        <v>9.0530000000000008</v>
      </c>
      <c r="Z36" s="972">
        <f>VLOOKUP($D$3&amp;"_"&amp;Z$3,データシート2!$A:$SI,MATCH($R$2&amp;"_"&amp;$E36,データシート2!$A$1:$SI$1,0),0)</f>
        <v>8.4499999999999993</v>
      </c>
      <c r="AA36" s="972">
        <f>VLOOKUP($D$3&amp;"_"&amp;AA$3,データシート2!$A:$SI,MATCH($R$2&amp;"_"&amp;$E36,データシート2!$A$1:$SI$1,0),0)</f>
        <v>7.8860000000000001</v>
      </c>
      <c r="AB36" s="973">
        <f>VLOOKUP($D$3&amp;"_"&amp;AB$3,データシート2!$A:$SI,MATCH($R$2&amp;"_"&amp;$E36,データシート2!$A$1:$SI$1,0),0)</f>
        <v>8.06</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6.23</v>
      </c>
      <c r="S38" s="938">
        <f>VLOOKUP($D$3&amp;"_"&amp;S$3,データシート2!$A:$SI,MATCH($R$2&amp;"_"&amp;$C38,データシート2!$A$1:$SI$1,0),0)</f>
        <v>6.0819999999999999</v>
      </c>
      <c r="T38" s="938">
        <f>VLOOKUP($D$3&amp;"_"&amp;T$3,データシート2!$A:$SI,MATCH($R$2&amp;"_"&amp;$C38,データシート2!$A$1:$SI$1,0),0)</f>
        <v>6.9880000000000004</v>
      </c>
      <c r="U38" s="938">
        <f>VLOOKUP($D$3&amp;"_"&amp;U$3,データシート2!$A:$SI,MATCH($R$2&amp;"_"&amp;$C38,データシート2!$A$1:$SI$1,0),0)</f>
        <v>7.5359999999999996</v>
      </c>
      <c r="V38" s="938">
        <f>VLOOKUP($D$3&amp;"_"&amp;V$3,データシート2!$A:$SI,MATCH($R$2&amp;"_"&amp;$C38,データシート2!$A$1:$SI$1,0),0)</f>
        <v>7.5650000000000004</v>
      </c>
      <c r="W38" s="938">
        <f>VLOOKUP($D$3&amp;"_"&amp;W$3,データシート2!$A:$SI,MATCH($R$2&amp;"_"&amp;$C38,データシート2!$A$1:$SI$1,0),0)</f>
        <v>7.5670000000000002</v>
      </c>
      <c r="X38" s="938">
        <f>VLOOKUP($D$3&amp;"_"&amp;X$3,データシート2!$A:$SI,MATCH($R$2&amp;"_"&amp;$C38,データシート2!$A$1:$SI$1,0),0)</f>
        <v>5.8849999999999998</v>
      </c>
      <c r="Y38" s="938">
        <f>VLOOKUP($D$3&amp;"_"&amp;Y$3,データシート2!$A:$SI,MATCH($R$2&amp;"_"&amp;$C38,データシート2!$A$1:$SI$1,0),0)</f>
        <v>5.2670000000000003</v>
      </c>
      <c r="Z38" s="938">
        <f>VLOOKUP($D$3&amp;"_"&amp;Z$3,データシート2!$A:$SI,MATCH($R$2&amp;"_"&amp;$C38,データシート2!$A$1:$SI$1,0),0)</f>
        <v>4.6520000000000001</v>
      </c>
      <c r="AA38" s="938">
        <f>VLOOKUP($D$3&amp;"_"&amp;AA$3,データシート2!$A:$SI,MATCH($R$2&amp;"_"&amp;$C38,データシート2!$A$1:$SI$1,0),0)</f>
        <v>4.0759999999999996</v>
      </c>
      <c r="AB38" s="939">
        <f>VLOOKUP($D$3&amp;"_"&amp;AB$3,データシート2!$A:$SI,MATCH($R$2&amp;"_"&amp;$C38,データシート2!$A$1:$SI$1,0),0)</f>
        <v>4.4089999999999998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0</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7.4</v>
      </c>
      <c r="S41" s="938">
        <f>VLOOKUP($D$3&amp;"_"&amp;S$3,データシート2!$A:$SI,MATCH($R$2&amp;"_"&amp;$C41,データシート2!$A$1:$SI$1,0),0)</f>
        <v>7.28</v>
      </c>
      <c r="T41" s="938">
        <f>VLOOKUP($D$3&amp;"_"&amp;T$3,データシート2!$A:$SI,MATCH($R$2&amp;"_"&amp;$C41,データシート2!$A$1:$SI$1,0),0)</f>
        <v>10.106999999999999</v>
      </c>
      <c r="U41" s="938">
        <f>VLOOKUP($D$3&amp;"_"&amp;U$3,データシート2!$A:$SI,MATCH($R$2&amp;"_"&amp;$C41,データシート2!$A$1:$SI$1,0),0)</f>
        <v>8.6240000000000006</v>
      </c>
      <c r="V41" s="938">
        <f>VLOOKUP($D$3&amp;"_"&amp;V$3,データシート2!$A:$SI,MATCH($R$2&amp;"_"&amp;$C41,データシート2!$A$1:$SI$1,0),0)</f>
        <v>0</v>
      </c>
      <c r="W41" s="938">
        <f>VLOOKUP($D$3&amp;"_"&amp;W$3,データシート2!$A:$SI,MATCH($R$2&amp;"_"&amp;$C41,データシート2!$A$1:$SI$1,0),0)</f>
        <v>7.9809999999999999</v>
      </c>
      <c r="X41" s="938">
        <f>VLOOKUP($D$3&amp;"_"&amp;X$3,データシート2!$A:$SI,MATCH($R$2&amp;"_"&amp;$C41,データシート2!$A$1:$SI$1,0),0)</f>
        <v>8.1219999999999999</v>
      </c>
      <c r="Y41" s="938">
        <f>VLOOKUP($D$3&amp;"_"&amp;Y$3,データシート2!$A:$SI,MATCH($R$2&amp;"_"&amp;$C41,データシート2!$A$1:$SI$1,0),0)</f>
        <v>7.8120000000000003</v>
      </c>
      <c r="Z41" s="938">
        <f>VLOOKUP($D$3&amp;"_"&amp;Z$3,データシート2!$A:$SI,MATCH($R$2&amp;"_"&amp;$C41,データシート2!$A$1:$SI$1,0),0)</f>
        <v>7.3869999999999996</v>
      </c>
      <c r="AA41" s="938">
        <f>VLOOKUP($D$3&amp;"_"&amp;AA$3,データシート2!$A:$SI,MATCH($R$2&amp;"_"&amp;$C41,データシート2!$A$1:$SI$1,0),0)</f>
        <v>6.21</v>
      </c>
      <c r="AB41" s="939">
        <f>VLOOKUP($D$3&amp;"_"&amp;AB$3,データシート2!$A:$SI,MATCH($R$2&amp;"_"&amp;$C41,データシート2!$A$1:$SI$1,0),0)</f>
        <v>6.109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281.20299999999997</v>
      </c>
      <c r="S53" s="925">
        <f>VLOOKUP($D$3&amp;"_"&amp;S$3,データシート2!$A:$SI,MATCH($R$2&amp;"_"&amp;$B53,データシート2!$A$1:$SI$1,0),0)</f>
        <v>278.69200000000001</v>
      </c>
      <c r="T53" s="925">
        <f>VLOOKUP($D$3&amp;"_"&amp;T$3,データシート2!$A:$SI,MATCH($R$2&amp;"_"&amp;$B53,データシート2!$A$1:$SI$1,0),0)</f>
        <v>238.13900000000001</v>
      </c>
      <c r="U53" s="925">
        <f>VLOOKUP($D$3&amp;"_"&amp;U$3,データシート2!$A:$SI,MATCH($R$2&amp;"_"&amp;$B53,データシート2!$A$1:$SI$1,0),0)</f>
        <v>272.72899999999998</v>
      </c>
      <c r="V53" s="925">
        <f>VLOOKUP($D$3&amp;"_"&amp;V$3,データシート2!$A:$SI,MATCH($R$2&amp;"_"&amp;$B53,データシート2!$A$1:$SI$1,0),0)</f>
        <v>261.33</v>
      </c>
      <c r="W53" s="925">
        <f>VLOOKUP($D$3&amp;"_"&amp;W$3,データシート2!$A:$SI,MATCH($R$2&amp;"_"&amp;$B53,データシート2!$A$1:$SI$1,0),0)</f>
        <v>257.41199999999998</v>
      </c>
      <c r="X53" s="925">
        <f>VLOOKUP($D$3&amp;"_"&amp;X$3,データシート2!$A:$SI,MATCH($R$2&amp;"_"&amp;$B53,データシート2!$A$1:$SI$1,0),0)</f>
        <v>266.77199999999999</v>
      </c>
      <c r="Y53" s="925">
        <f>VLOOKUP($D$3&amp;"_"&amp;Y$3,データシート2!$A:$SI,MATCH($R$2&amp;"_"&amp;$B53,データシート2!$A$1:$SI$1,0),0)</f>
        <v>243.06800000000001</v>
      </c>
      <c r="Z53" s="925">
        <f>VLOOKUP($D$3&amp;"_"&amp;Z$3,データシート2!$A:$SI,MATCH($R$2&amp;"_"&amp;$B53,データシート2!$A$1:$SI$1,0),0)</f>
        <v>243.79499999999999</v>
      </c>
      <c r="AA53" s="925">
        <f>VLOOKUP($D$3&amp;"_"&amp;AA$3,データシート2!$A:$SI,MATCH($R$2&amp;"_"&amp;$B53,データシート2!$A$1:$SI$1,0),0)</f>
        <v>245.39400000000001</v>
      </c>
      <c r="AB53" s="926">
        <f>VLOOKUP($D$3&amp;"_"&amp;AB$3,データシート2!$A:$SI,MATCH($R$2&amp;"_"&amp;$B53,データシート2!$A$1:$SI$1,0),0)</f>
        <v>242.45500000000001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273.57499999999999</v>
      </c>
      <c r="S54" s="928">
        <f>VLOOKUP($D$3&amp;"_"&amp;S$3,データシート2!$A:$SI,MATCH($R$2&amp;"_"&amp;$C54,データシート2!$A$1:$SI$1,0),0)</f>
        <v>270.06799999999998</v>
      </c>
      <c r="T54" s="928">
        <f>VLOOKUP($D$3&amp;"_"&amp;T$3,データシート2!$A:$SI,MATCH($R$2&amp;"_"&amp;$C54,データシート2!$A$1:$SI$1,0),0)</f>
        <v>229.655</v>
      </c>
      <c r="U54" s="928">
        <f>VLOOKUP($D$3&amp;"_"&amp;U$3,データシート2!$A:$SI,MATCH($R$2&amp;"_"&amp;$C54,データシート2!$A$1:$SI$1,0),0)</f>
        <v>264.59100000000001</v>
      </c>
      <c r="V54" s="928">
        <f>VLOOKUP($D$3&amp;"_"&amp;V$3,データシート2!$A:$SI,MATCH($R$2&amp;"_"&amp;$C54,データシート2!$A$1:$SI$1,0),0)</f>
        <v>253.12899999999999</v>
      </c>
      <c r="W54" s="928">
        <f>VLOOKUP($D$3&amp;"_"&amp;W$3,データシート2!$A:$SI,MATCH($R$2&amp;"_"&amp;$C54,データシート2!$A$1:$SI$1,0),0)</f>
        <v>248.893</v>
      </c>
      <c r="X54" s="928">
        <f>VLOOKUP($D$3&amp;"_"&amp;X$3,データシート2!$A:$SI,MATCH($R$2&amp;"_"&amp;$C54,データシート2!$A$1:$SI$1,0),0)</f>
        <v>258.18700000000001</v>
      </c>
      <c r="Y54" s="928">
        <f>VLOOKUP($D$3&amp;"_"&amp;Y$3,データシート2!$A:$SI,MATCH($R$2&amp;"_"&amp;$C54,データシート2!$A$1:$SI$1,0),0)</f>
        <v>234.571</v>
      </c>
      <c r="Z54" s="928">
        <f>VLOOKUP($D$3&amp;"_"&amp;Z$3,データシート2!$A:$SI,MATCH($R$2&amp;"_"&amp;$C54,データシート2!$A$1:$SI$1,0),0)</f>
        <v>235.679</v>
      </c>
      <c r="AA54" s="928">
        <f>VLOOKUP($D$3&amp;"_"&amp;AA$3,データシート2!$A:$SI,MATCH($R$2&amp;"_"&amp;$C54,データシート2!$A$1:$SI$1,0),0)</f>
        <v>237.68199999999999</v>
      </c>
      <c r="AB54" s="929">
        <f>VLOOKUP($D$3&amp;"_"&amp;AB$3,データシート2!$A:$SI,MATCH($R$2&amp;"_"&amp;$C54,データシート2!$A$1:$SI$1,0),0)</f>
        <v>235.34299999999999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273.57499999999999</v>
      </c>
      <c r="S55" s="979">
        <f>VLOOKUP($D$3&amp;"_"&amp;S$3,データシート2!$A:$SI,MATCH($R$2&amp;"_"&amp;$E55,データシート2!$A$1:$SI$1,0),0)</f>
        <v>270.06799999999998</v>
      </c>
      <c r="T55" s="979">
        <f>VLOOKUP($D$3&amp;"_"&amp;T$3,データシート2!$A:$SI,MATCH($R$2&amp;"_"&amp;$E55,データシート2!$A$1:$SI$1,0),0)</f>
        <v>229.655</v>
      </c>
      <c r="U55" s="979">
        <f>VLOOKUP($D$3&amp;"_"&amp;U$3,データシート2!$A:$SI,MATCH($R$2&amp;"_"&amp;$E55,データシート2!$A$1:$SI$1,0),0)</f>
        <v>264.59100000000001</v>
      </c>
      <c r="V55" s="979">
        <f>VLOOKUP($D$3&amp;"_"&amp;V$3,データシート2!$A:$SI,MATCH($R$2&amp;"_"&amp;$E55,データシート2!$A$1:$SI$1,0),0)</f>
        <v>253.12899999999999</v>
      </c>
      <c r="W55" s="979">
        <f>VLOOKUP($D$3&amp;"_"&amp;W$3,データシート2!$A:$SI,MATCH($R$2&amp;"_"&amp;$E55,データシート2!$A$1:$SI$1,0),0)</f>
        <v>248.893</v>
      </c>
      <c r="X55" s="979">
        <f>VLOOKUP($D$3&amp;"_"&amp;X$3,データシート2!$A:$SI,MATCH($R$2&amp;"_"&amp;$E55,データシート2!$A$1:$SI$1,0),0)</f>
        <v>258.18700000000001</v>
      </c>
      <c r="Y55" s="979">
        <f>VLOOKUP($D$3&amp;"_"&amp;Y$3,データシート2!$A:$SI,MATCH($R$2&amp;"_"&amp;$E55,データシート2!$A$1:$SI$1,0),0)</f>
        <v>234.571</v>
      </c>
      <c r="Z55" s="979">
        <f>VLOOKUP($D$3&amp;"_"&amp;Z$3,データシート2!$A:$SI,MATCH($R$2&amp;"_"&amp;$E55,データシート2!$A$1:$SI$1,0),0)</f>
        <v>235.679</v>
      </c>
      <c r="AA55" s="979">
        <f>VLOOKUP($D$3&amp;"_"&amp;AA$3,データシート2!$A:$SI,MATCH($R$2&amp;"_"&amp;$E55,データシート2!$A$1:$SI$1,0),0)</f>
        <v>237.68199999999999</v>
      </c>
      <c r="AB55" s="980">
        <f>VLOOKUP($D$3&amp;"_"&amp;AB$3,データシート2!$A:$SI,MATCH($R$2&amp;"_"&amp;$E55,データシート2!$A$1:$SI$1,0),0)</f>
        <v>235.34299999999999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7.6280000000000001</v>
      </c>
      <c r="S61" s="944">
        <f>VLOOKUP($D$3&amp;"_"&amp;S$3,データシート2!$A:$SI,MATCH($R$2&amp;"_"&amp;$C61,データシート2!$A$1:$SI$1,0),0)</f>
        <v>8.6240000000000006</v>
      </c>
      <c r="T61" s="944">
        <f>VLOOKUP($D$3&amp;"_"&amp;T$3,データシート2!$A:$SI,MATCH($R$2&amp;"_"&amp;$C61,データシート2!$A$1:$SI$1,0),0)</f>
        <v>8.484</v>
      </c>
      <c r="U61" s="944">
        <f>VLOOKUP($D$3&amp;"_"&amp;U$3,データシート2!$A:$SI,MATCH($R$2&amp;"_"&amp;$C61,データシート2!$A$1:$SI$1,0),0)</f>
        <v>8.1379999999999999</v>
      </c>
      <c r="V61" s="944">
        <f>VLOOKUP($D$3&amp;"_"&amp;V$3,データシート2!$A:$SI,MATCH($R$2&amp;"_"&amp;$C61,データシート2!$A$1:$SI$1,0),0)</f>
        <v>8.2010000000000005</v>
      </c>
      <c r="W61" s="944">
        <f>VLOOKUP($D$3&amp;"_"&amp;W$3,データシート2!$A:$SI,MATCH($R$2&amp;"_"&amp;$C61,データシート2!$A$1:$SI$1,0),0)</f>
        <v>8.5190000000000001</v>
      </c>
      <c r="X61" s="944">
        <f>VLOOKUP($D$3&amp;"_"&amp;X$3,データシート2!$A:$SI,MATCH($R$2&amp;"_"&amp;$C61,データシート2!$A$1:$SI$1,0),0)</f>
        <v>8.5850000000000009</v>
      </c>
      <c r="Y61" s="944">
        <f>VLOOKUP($D$3&amp;"_"&amp;Y$3,データシート2!$A:$SI,MATCH($R$2&amp;"_"&amp;$C61,データシート2!$A$1:$SI$1,0),0)</f>
        <v>8.4969999999999999</v>
      </c>
      <c r="Z61" s="944">
        <f>VLOOKUP($D$3&amp;"_"&amp;Z$3,データシート2!$A:$SI,MATCH($R$2&amp;"_"&amp;$C61,データシート2!$A$1:$SI$1,0),0)</f>
        <v>8.1159999999999997</v>
      </c>
      <c r="AA61" s="944">
        <f>VLOOKUP($D$3&amp;"_"&amp;AA$3,データシート2!$A:$SI,MATCH($R$2&amp;"_"&amp;$C61,データシート2!$A$1:$SI$1,0),0)</f>
        <v>7.7119999999999997</v>
      </c>
      <c r="AB61" s="945">
        <f>VLOOKUP($D$3&amp;"_"&amp;AB$3,データシート2!$A:$SI,MATCH($R$2&amp;"_"&amp;$C61,データシート2!$A$1:$SI$1,0),0)</f>
        <v>7.1120000000000001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2025-03-04T09:46:06Z</dcterms:created>
  <dcterms:modified xsi:type="dcterms:W3CDTF">2025-03-04T09:46:06Z</dcterms:modified>
  <cp:category/>
  <cp:contentStatus/>
</cp:coreProperties>
</file>