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FDD1CB-67C9-41C0-91B7-7A5B9E3BCC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<sst xmlns="http://schemas.openxmlformats.org/spreadsheetml/2006/main" count="16781" uniqueCount="2520">
  <si>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</si>
  <si>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</si>
  <si>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</si>
  <si>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</si>
  <si>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</si>
  <si>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</si>
  <si>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</si>
  <si>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</si>
  <si>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</si>
  <si>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</si>
  <si>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</si>
  <si>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</si>
  <si>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</si>
  <si>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</si>
  <si>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</si>
  <si>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</si>
  <si>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</si>
  <si>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</si>
  <si>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</si>
  <si>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</si>
  <si>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</si>
  <si>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</si>
  <si>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</si>
  <si>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</si>
  <si>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</si>
  <si>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</si>
  <si>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</si>
  <si>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</si>
  <si>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</si>
  <si>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</si>
  <si>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</si>
  <si>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</si>
  <si>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</si>
  <si>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</si>
  <si>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</si>
  <si>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</si>
  <si>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</si>
  <si>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</si>
  <si>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</si>
  <si>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</si>
  <si>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</si>
  <si>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</si>
  <si>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</si>
  <si>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</si>
  <si>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</si>
  <si>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</si>
  <si>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</si>
  <si>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</si>
  <si>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</si>
  <si>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</si>
  <si>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</si>
  <si>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</si>
  <si>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</si>
  <si>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</si>
  <si>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</si>
  <si>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</si>
  <si>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</si>
  <si>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</si>
  <si>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</si>
  <si>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</si>
  <si>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</si>
  <si>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</si>
  <si>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</si>
  <si>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</si>
  <si>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</si>
  <si>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</si>
  <si>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</si>
  <si>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</si>
  <si>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</si>
  <si>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</si>
  <si>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</si>
  <si>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</si>
  <si>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</si>
  <si>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</si>
  <si>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</si>
  <si>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</si>
  <si>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</si>
  <si>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</si>
  <si>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</si>
  <si>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</si>
  <si>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</si>
  <si>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</si>
  <si>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</si>
  <si>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</si>
  <si>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</si>
  <si>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</si>
  <si>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</si>
  <si>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</si>
  <si>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</si>
  <si>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</si>
  <si>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</si>
  <si>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</si>
  <si>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</si>
  <si>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</si>
  <si>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</si>
  <si>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</si>
  <si>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</si>
  <si>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</si>
  <si>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</si>
  <si>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</si>
  <si>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</si>
  <si>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</si>
  <si>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</si>
  <si>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</si>
  <si>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</si>
  <si>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</si>
  <si>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</si>
  <si>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</si>
  <si>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</si>
  <si>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</si>
  <si>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</si>
  <si>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</si>
  <si>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</si>
  <si>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</si>
  <si>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</si>
  <si>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</si>
  <si>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</si>
  <si>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</si>
  <si>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</si>
  <si>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</si>
  <si>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</si>
  <si>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</si>
  <si>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</si>
  <si>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</si>
  <si>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</si>
  <si>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</si>
  <si>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</si>
  <si>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</si>
  <si>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</si>
  <si>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</si>
  <si>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</si>
  <si>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</si>
  <si>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</si>
  <si>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</si>
  <si>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</si>
  <si>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</si>
  <si>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</si>
  <si>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</si>
  <si>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</si>
  <si>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</si>
  <si>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</si>
  <si>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</si>
  <si>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</si>
  <si>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</si>
  <si>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</si>
  <si>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</si>
  <si>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</si>
  <si>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</si>
  <si>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</si>
  <si>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</si>
  <si>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</si>
  <si>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</si>
  <si>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</si>
  <si>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</si>
  <si>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</si>
  <si>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</si>
  <si>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</si>
  <si>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</si>
  <si>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</si>
  <si>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</si>
  <si>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</si>
  <si>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</si>
  <si>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</si>
  <si>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</si>
  <si>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</si>
  <si>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</si>
  <si>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</si>
  <si>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</si>
  <si>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</si>
  <si>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</si>
  <si>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</si>
  <si>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</si>
  <si>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</si>
  <si>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</si>
  <si>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</si>
  <si>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</si>
  <si>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</si>
  <si>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</si>
  <si>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</si>
  <si>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</si>
  <si>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</si>
  <si>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</si>
  <si>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</si>
  <si>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</si>
  <si>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</si>
  <si>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</si>
  <si>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</si>
  <si>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</si>
  <si>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</si>
  <si>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</si>
  <si>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</si>
  <si>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</si>
  <si>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</si>
  <si>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</si>
  <si>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</si>
  <si>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</si>
  <si>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</si>
  <si>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</si>
  <si>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</si>
  <si>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</si>
  <si>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</si>
  <si>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</si>
  <si>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</si>
  <si>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</si>
  <si>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</si>
  <si>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</si>
  <si>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</si>
  <si>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</si>
  <si>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</si>
  <si>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</si>
  <si>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</si>
  <si>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</si>
  <si>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</si>
  <si>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</si>
  <si>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</si>
  <si>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</si>
  <si>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</si>
  <si>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</si>
  <si>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</si>
  <si>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</si>
  <si>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</si>
  <si>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</si>
  <si>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</si>
  <si>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</si>
  <si>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</si>
  <si>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</si>
  <si>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</si>
  <si>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</si>
  <si>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</si>
  <si>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</si>
  <si>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</si>
  <si>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</si>
  <si>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</si>
  <si>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</si>
  <si>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</si>
  <si>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</si>
  <si>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</si>
  <si>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</si>
  <si>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</si>
  <si>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</si>
  <si>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</si>
  <si>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</si>
  <si>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</si>
  <si>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</si>
  <si>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</si>
  <si>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</si>
  <si>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</si>
  <si>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</si>
  <si>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</si>
  <si>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</si>
  <si>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</si>
  <si>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</si>
  <si>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</si>
  <si>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</si>
  <si>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</si>
  <si>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</si>
  <si>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</si>
  <si>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</si>
  <si>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</si>
  <si>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</si>
  <si>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</si>
  <si>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</si>
  <si>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</si>
  <si>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</si>
  <si>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</si>
  <si>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</si>
  <si>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</si>
  <si>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</si>
  <si>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</si>
  <si>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</si>
  <si>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</si>
  <si>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</si>
  <si>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</si>
  <si>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</si>
  <si>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</si>
  <si>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</si>
  <si>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</si>
  <si>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</si>
  <si>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</si>
  <si>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</si>
  <si>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</si>
  <si>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</si>
  <si>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</si>
  <si>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</si>
  <si>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</si>
  <si>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</si>
  <si>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</si>
  <si>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</si>
  <si>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</si>
  <si>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</si>
  <si>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</si>
  <si>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</si>
  <si>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</si>
  <si>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</si>
  <si>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</si>
  <si>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</si>
  <si>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</si>
  <si>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</si>
  <si>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</si>
  <si>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</si>
  <si>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</si>
  <si>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</si>
  <si>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</si>
  <si>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</si>
  <si>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</si>
  <si>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</si>
  <si>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</si>
  <si>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</si>
  <si>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</si>
  <si>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</si>
  <si>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</si>
  <si>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</si>
  <si>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</si>
  <si>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</si>
  <si>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</si>
  <si>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</si>
  <si>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</si>
  <si>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</si>
  <si>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</si>
  <si>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</si>
  <si>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</si>
  <si>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</si>
  <si>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</si>
  <si>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</si>
  <si>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</si>
  <si>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</si>
  <si>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</si>
  <si>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</si>
  <si>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</si>
  <si>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</si>
  <si>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</si>
  <si>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</si>
  <si>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</si>
  <si>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</si>
  <si>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</si>
  <si>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</si>
  <si>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</si>
  <si>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</si>
  <si>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</si>
  <si>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</si>
  <si>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</si>
  <si>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</si>
  <si>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</si>
  <si>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</si>
  <si>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</si>
  <si>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</si>
  <si>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</si>
  <si>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</si>
  <si>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</si>
  <si>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</si>
  <si>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</si>
  <si>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</si>
  <si>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</si>
  <si>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</si>
  <si>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</si>
  <si>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</si>
  <si>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</si>
  <si>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</si>
  <si>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</si>
  <si>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</si>
  <si>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</si>
  <si>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</si>
  <si>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</si>
  <si>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</si>
  <si>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</si>
  <si>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</si>
  <si>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</si>
  <si>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</si>
  <si>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</si>
  <si>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</si>
  <si>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</si>
  <si>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</si>
  <si>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</si>
  <si>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</si>
  <si>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</si>
  <si>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</si>
  <si>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</si>
  <si>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</si>
  <si>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</si>
  <si>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</si>
  <si>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</si>
  <si>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</si>
  <si>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</si>
  <si>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</si>
  <si>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</si>
  <si>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</si>
  <si>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</si>
  <si>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</si>
  <si>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</si>
  <si>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</si>
  <si>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</si>
  <si>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</si>
  <si>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</si>
  <si>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</si>
  <si>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</si>
  <si>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</si>
  <si>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</si>
  <si>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</si>
  <si>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</si>
  <si>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</si>
  <si>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</si>
  <si>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</si>
  <si>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</si>
  <si>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</si>
  <si>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</si>
  <si>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</si>
  <si>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</si>
  <si>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</si>
  <si>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</si>
  <si>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</si>
  <si>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</si>
  <si>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</si>
  <si>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</si>
  <si>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</si>
  <si>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</si>
  <si>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</si>
  <si>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</si>
  <si>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</si>
  <si>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</si>
  <si>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</si>
  <si>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</si>
  <si>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</si>
  <si>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</si>
  <si>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</si>
  <si>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</si>
  <si>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</si>
  <si>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</si>
  <si>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</si>
  <si>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</si>
  <si>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</si>
  <si>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</si>
  <si>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</si>
  <si>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</si>
  <si>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</si>
  <si>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</si>
  <si>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</si>
  <si>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</si>
  <si>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</si>
  <si>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</si>
  <si>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</si>
  <si>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</si>
  <si>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</si>
  <si>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</si>
  <si>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</si>
  <si>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</si>
  <si>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</si>
  <si>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</si>
  <si>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</si>
  <si>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</si>
  <si>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</si>
  <si>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</si>
  <si>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</si>
  <si>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</si>
  <si>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</si>
  <si>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</si>
  <si>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</si>
  <si>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</si>
  <si>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</si>
  <si>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</si>
  <si>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</si>
  <si>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</si>
  <si>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</si>
  <si>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</si>
  <si>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</si>
  <si>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</si>
  <si>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</si>
  <si>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</si>
  <si>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</si>
  <si>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</si>
  <si>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</si>
  <si>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</si>
  <si>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</si>
  <si>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</si>
  <si>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</si>
  <si>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</si>
  <si>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</si>
  <si>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</si>
  <si>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</si>
  <si>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</si>
  <si>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</si>
  <si>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</si>
  <si>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</si>
  <si>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</si>
  <si>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</si>
  <si>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</si>
  <si>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</si>
  <si>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</si>
  <si>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</si>
  <si>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</si>
  <si>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</si>
  <si>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</si>
  <si>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</si>
  <si>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</si>
  <si>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</si>
  <si>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</si>
  <si>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</si>
  <si>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</si>
  <si>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</si>
  <si>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</si>
  <si>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</si>
  <si>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</si>
  <si>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</si>
  <si>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</si>
  <si>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</si>
  <si>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</si>
  <si>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</si>
  <si>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</si>
  <si>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</si>
  <si>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</si>
  <si>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</si>
  <si>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</si>
  <si>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</si>
  <si>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</si>
  <si>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</si>
  <si>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</si>
  <si>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</si>
  <si>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</si>
  <si>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</si>
  <si>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</si>
  <si>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</si>
  <si>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</si>
  <si>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</si>
  <si>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</si>
  <si>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</si>
  <si>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</si>
  <si>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</si>
  <si>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</si>
  <si>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</si>
  <si>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</si>
  <si>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</si>
  <si>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</si>
  <si>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</si>
  <si>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</si>
  <si>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</si>
  <si>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</si>
  <si>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</si>
  <si>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</si>
  <si>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</si>
  <si>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</si>
  <si>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</si>
  <si>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</si>
  <si>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</si>
  <si>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</si>
  <si>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</si>
  <si>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</si>
  <si>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</si>
  <si>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</si>
  <si>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</si>
  <si>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</si>
  <si>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</si>
  <si>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</si>
  <si>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</si>
  <si>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</si>
  <si>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</si>
  <si>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</si>
  <si>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</si>
  <si>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</si>
  <si>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</si>
  <si>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</si>
  <si>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</si>
  <si>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</si>
  <si>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</si>
  <si>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</si>
  <si>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</si>
  <si>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</si>
  <si>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</si>
  <si>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</si>
  <si>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</si>
  <si>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</si>
  <si>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</si>
  <si>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</si>
  <si>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</si>
  <si>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</si>
  <si>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</si>
  <si>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</si>
  <si>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</si>
  <si>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</si>
  <si>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</si>
  <si>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</si>
  <si>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</si>
  <si>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</si>
  <si>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</si>
  <si>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</si>
  <si>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</si>
  <si>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</si>
  <si>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</si>
  <si>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</si>
  <si>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</si>
  <si>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</si>
  <si>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</si>
  <si>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</si>
  <si>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</si>
  <si>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</si>
  <si>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</si>
  <si>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</si>
  <si>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</si>
  <si>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</si>
  <si>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</si>
  <si>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</si>
  <si>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</si>
  <si>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</si>
  <si>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</si>
  <si>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</si>
  <si>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</si>
  <si>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</si>
  <si>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</si>
  <si>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</si>
  <si>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</si>
  <si>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</si>
  <si>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</si>
  <si>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</si>
  <si>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</si>
  <si>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</si>
  <si>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</si>
  <si>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</si>
  <si>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</si>
  <si>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</si>
  <si>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</si>
  <si>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</si>
  <si>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</si>
  <si>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</si>
  <si>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</si>
  <si>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</si>
  <si>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</si>
  <si>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</si>
  <si>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</si>
  <si>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</si>
  <si>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</si>
  <si>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</si>
  <si>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</si>
  <si>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</si>
  <si>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</si>
  <si>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</si>
  <si>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</si>
  <si>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</si>
  <si>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</si>
  <si>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</si>
  <si>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</si>
  <si>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</si>
  <si>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</si>
  <si>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</si>
  <si>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</si>
  <si>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</si>
  <si>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</si>
  <si>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</si>
  <si>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</si>
  <si>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</si>
  <si>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</si>
  <si>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</si>
  <si>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</si>
  <si>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</si>
  <si>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</si>
  <si>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</si>
  <si>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</si>
  <si>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</si>
  <si>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</si>
  <si>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</si>
  <si>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</si>
  <si>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</si>
  <si>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</si>
  <si>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</si>
  <si>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</si>
  <si>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</si>
  <si>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</si>
  <si>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</si>
  <si>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</si>
  <si>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</si>
  <si>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</si>
  <si>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</si>
  <si>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</si>
  <si>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</si>
  <si>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</si>
  <si>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</si>
  <si>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</si>
  <si>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</si>
  <si>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</si>
  <si>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</si>
  <si>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</si>
  <si>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</si>
  <si>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</si>
  <si>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</si>
  <si>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</si>
  <si>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</si>
  <si>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</si>
  <si>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</si>
  <si>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</si>
  <si>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</si>
  <si>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</si>
  <si>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</si>
  <si>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</si>
  <si>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</si>
  <si>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</si>
  <si>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</si>
  <si>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</si>
  <si>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</si>
  <si>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</si>
  <si>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</si>
  <si>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</si>
  <si>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</si>
  <si>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</si>
  <si>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</si>
  <si>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</si>
  <si>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</si>
  <si>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</si>
  <si>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</si>
  <si>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</si>
  <si>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</si>
  <si>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</si>
  <si>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</si>
  <si>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</si>
  <si>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</si>
  <si>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</si>
  <si>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</si>
  <si>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</si>
  <si>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</si>
  <si>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</si>
  <si>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</si>
  <si>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</si>
  <si>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</si>
  <si>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</si>
  <si>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</si>
  <si>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</si>
  <si>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</si>
  <si>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</si>
  <si>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</si>
  <si>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</si>
  <si>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</si>
  <si>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</si>
  <si>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</si>
  <si>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</si>
  <si>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</si>
  <si>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</si>
  <si>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</si>
  <si>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</si>
  <si>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</si>
  <si>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</si>
  <si>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</si>
  <si>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</si>
  <si>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</si>
  <si>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</si>
  <si>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</si>
  <si>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</si>
  <si>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</si>
  <si>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</si>
  <si>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</si>
  <si>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</si>
  <si>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</si>
  <si>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</si>
  <si>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</si>
  <si>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</si>
  <si>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</si>
  <si>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</si>
  <si>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</si>
  <si>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</si>
  <si>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</si>
  <si>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</si>
  <si>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</si>
  <si>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</si>
  <si>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</si>
  <si>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</si>
  <si>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</si>
  <si>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</si>
  <si>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</si>
  <si>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</si>
  <si>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</si>
  <si>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</si>
  <si>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</si>
  <si>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</si>
  <si>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</si>
  <si>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</si>
  <si>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</si>
  <si>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</si>
  <si>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</si>
  <si>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</si>
  <si>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</si>
  <si>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</si>
  <si>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</si>
  <si>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</si>
  <si>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</si>
  <si>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</si>
  <si>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</si>
  <si>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</si>
  <si>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</si>
  <si>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</si>
  <si>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</si>
  <si>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</si>
  <si>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</si>
  <si>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</si>
  <si>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</si>
  <si>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</si>
  <si>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</si>
  <si>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</si>
  <si>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</si>
  <si>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</si>
  <si>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</si>
  <si>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</si>
  <si>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</si>
  <si>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</si>
  <si>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</si>
  <si>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</si>
  <si>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</si>
  <si>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</si>
  <si>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</si>
  <si>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</si>
  <si>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</si>
  <si>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</si>
  <si>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</si>
  <si>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</si>
  <si>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</si>
  <si>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</si>
  <si>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</si>
  <si>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</si>
  <si>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</si>
  <si>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</si>
  <si>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</si>
  <si>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</si>
  <si>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</si>
  <si>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</si>
  <si>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</si>
  <si>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</si>
  <si>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</si>
  <si>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</si>
  <si>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</si>
  <si>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</si>
  <si>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</si>
  <si>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</si>
  <si>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</si>
  <si>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</si>
  <si>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</si>
  <si>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</si>
  <si>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</si>
  <si>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</si>
  <si>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</si>
  <si>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</si>
  <si>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</si>
  <si>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</si>
  <si>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</si>
  <si>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</si>
  <si>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</si>
  <si>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</si>
  <si>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</si>
  <si>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</si>
  <si>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</si>
  <si>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</si>
  <si>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</si>
  <si>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</si>
  <si>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</si>
  <si>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</si>
  <si>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</si>
  <si>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</si>
  <si>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</si>
  <si>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</si>
  <si>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</si>
  <si>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</si>
  <si>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</si>
  <si>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</si>
  <si>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</si>
  <si>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</si>
  <si>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</si>
  <si>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</si>
  <si>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</si>
  <si>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</si>
  <si>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</si>
  <si>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</si>
  <si>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</si>
  <si>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</si>
  <si>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</si>
  <si>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</si>
  <si>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</si>
  <si>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</si>
  <si>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</si>
  <si>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</si>
  <si>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</si>
  <si>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</si>
  <si>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</si>
  <si>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</si>
  <si>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</si>
  <si>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</si>
  <si>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</si>
  <si>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</si>
  <si>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</si>
  <si>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</si>
  <si>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</si>
  <si>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</si>
  <si>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</si>
  <si>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</si>
  <si>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</si>
  <si>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</si>
  <si>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</si>
  <si>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</si>
  <si>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</si>
  <si>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</si>
  <si>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</si>
  <si>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</si>
  <si>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</si>
  <si>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</si>
  <si>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</si>
  <si>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</si>
  <si>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</si>
  <si>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</si>
  <si>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</si>
  <si>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</si>
  <si>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</si>
  <si>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</si>
  <si>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</si>
  <si>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</si>
  <si>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</si>
  <si>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</si>
  <si>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</si>
  <si>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</si>
  <si>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</si>
  <si>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</si>
  <si>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</si>
  <si>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</si>
  <si>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</si>
  <si>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</si>
  <si>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</si>
  <si>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</si>
  <si>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</si>
  <si>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</si>
  <si>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</si>
  <si>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</si>
  <si>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</si>
  <si>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</si>
  <si>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</si>
  <si>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</si>
  <si>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</si>
  <si>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</si>
  <si>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</si>
  <si>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</si>
  <si>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</si>
  <si>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</si>
  <si>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</si>
  <si>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</si>
  <si>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</si>
  <si>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</si>
  <si>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</si>
  <si>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</si>
  <si>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</si>
  <si>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</si>
  <si>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</si>
  <si>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</si>
  <si>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</si>
  <si>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</si>
  <si>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</si>
  <si>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</si>
  <si>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</si>
  <si>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</si>
  <si>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</si>
  <si>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</si>
  <si>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</si>
  <si>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</si>
  <si>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</si>
  <si>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</si>
  <si>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</si>
  <si>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</si>
  <si>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</si>
  <si>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</si>
  <si>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</si>
  <si>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</si>
  <si>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</si>
  <si>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</si>
  <si>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</si>
  <si>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</si>
  <si>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</si>
  <si>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</si>
  <si>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</si>
  <si>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</si>
  <si>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</si>
  <si>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</si>
  <si>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</si>
  <si>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</si>
  <si>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</si>
  <si>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</si>
  <si>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</si>
  <si>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</si>
  <si>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</si>
  <si>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</si>
  <si>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</si>
  <si>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</si>
  <si>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</si>
  <si>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</si>
  <si>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</si>
  <si>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</si>
  <si>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</si>
  <si>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</si>
  <si>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</si>
  <si>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</si>
  <si>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</si>
  <si>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</si>
  <si>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</si>
  <si>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</si>
  <si>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</si>
  <si>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</si>
  <si>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</si>
  <si>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</si>
  <si>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</si>
  <si>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</si>
  <si>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</si>
  <si>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</si>
  <si>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</si>
  <si>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</si>
  <si>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</si>
  <si>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</si>
  <si>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</si>
  <si>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</si>
  <si>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</si>
  <si>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</si>
  <si>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</si>
  <si>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</si>
  <si>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</si>
  <si>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</si>
  <si>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</si>
  <si>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</si>
  <si>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</si>
  <si>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</si>
  <si>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</si>
  <si>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</si>
  <si>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</si>
  <si>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</si>
  <si>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</si>
  <si>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</si>
  <si>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</si>
  <si>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</si>
  <si>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</si>
  <si>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</si>
  <si>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</si>
  <si>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</si>
  <si>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</si>
  <si>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</si>
  <si>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</si>
  <si>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</si>
  <si>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</si>
  <si>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</si>
  <si>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</si>
  <si>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</si>
  <si>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</si>
  <si>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</si>
  <si>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</si>
  <si>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</si>
  <si>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</si>
  <si>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</si>
  <si>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</si>
  <si>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</si>
  <si>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</si>
  <si>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</si>
  <si>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</si>
  <si>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</si>
  <si>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</si>
  <si>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</si>
  <si>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</si>
  <si>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</si>
  <si>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</si>
  <si>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</si>
  <si>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</si>
  <si>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</si>
  <si>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</si>
  <si>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</si>
  <si>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</si>
  <si>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</si>
  <si>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</si>
  <si>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</si>
  <si>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</si>
  <si>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</si>
  <si>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</si>
  <si>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</si>
  <si>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</si>
  <si>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</si>
  <si>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</si>
  <si>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</si>
  <si>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</si>
  <si>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</si>
  <si>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</si>
  <si>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</si>
  <si>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</si>
  <si>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</si>
  <si>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</si>
  <si>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</si>
  <si>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</si>
  <si>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</si>
  <si>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</si>
  <si>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</si>
  <si>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</si>
  <si>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</si>
  <si>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</si>
  <si>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</si>
  <si>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</si>
  <si>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</si>
  <si>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</si>
  <si>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</si>
  <si>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</si>
  <si>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</si>
  <si>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</si>
  <si>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</si>
  <si>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</si>
  <si>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</si>
  <si>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</si>
  <si>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</si>
  <si>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</si>
  <si>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</si>
  <si>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</si>
  <si>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</si>
  <si>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</si>
  <si>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</si>
  <si>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</si>
  <si>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</si>
  <si>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</si>
  <si>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</si>
  <si>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</si>
  <si>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</si>
  <si>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</si>
  <si>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</si>
  <si>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</si>
  <si>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</si>
  <si>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</si>
  <si>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</si>
  <si>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</si>
  <si>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</si>
  <si>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</si>
  <si>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</si>
  <si>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</si>
  <si>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</si>
  <si>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</si>
  <si>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</si>
  <si>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</si>
  <si>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</si>
  <si>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</si>
  <si>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</si>
  <si>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</si>
  <si>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</si>
  <si>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</si>
  <si>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</si>
  <si>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</si>
  <si>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</si>
  <si>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</si>
  <si>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</si>
  <si>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</si>
  <si>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</si>
  <si>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</si>
  <si>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</si>
  <si>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</si>
  <si>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</si>
  <si>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</si>
  <si>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</si>
  <si>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</si>
  <si>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</si>
  <si>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</si>
  <si>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</si>
  <si>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</si>
  <si>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</si>
  <si>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</si>
  <si>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</si>
  <si>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</si>
  <si>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</si>
  <si>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</si>
  <si>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</si>
  <si>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</si>
  <si>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</si>
  <si>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</si>
  <si>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</si>
  <si>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</si>
  <si>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</si>
  <si>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</si>
  <si>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</si>
  <si>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</si>
  <si>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</si>
  <si>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</si>
  <si>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</si>
  <si>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</si>
  <si>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</si>
  <si>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</si>
  <si>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</si>
  <si>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</si>
  <si>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</si>
  <si>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</si>
  <si>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</si>
  <si>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</si>
  <si>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</si>
  <si>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</si>
  <si>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</si>
  <si>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</si>
  <si>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</si>
  <si>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</si>
  <si>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</si>
  <si>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</si>
  <si>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</si>
  <si>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</si>
  <si>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</si>
  <si>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</si>
  <si>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</si>
  <si>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</si>
  <si>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</si>
  <si>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</si>
  <si>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</si>
  <si>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</si>
  <si>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</si>
  <si>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</si>
  <si>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</si>
  <si>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</si>
  <si>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</si>
  <si>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</si>
  <si>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</si>
  <si>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</si>
  <si>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</si>
  <si>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</si>
  <si>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</si>
  <si>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</si>
  <si>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</si>
  <si>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</si>
  <si>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</si>
  <si>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</si>
  <si>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</si>
  <si>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</si>
  <si>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</si>
  <si>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</si>
  <si>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</si>
  <si>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</si>
  <si>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</si>
  <si>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</si>
  <si>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</si>
  <si>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</si>
  <si>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</si>
  <si>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</si>
  <si>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</si>
  <si>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</si>
  <si>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</si>
  <si>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</si>
  <si>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</si>
  <si>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</si>
  <si>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</si>
  <si>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</si>
  <si>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</si>
  <si>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</si>
  <si>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</si>
  <si>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</si>
  <si>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</si>
  <si>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</si>
  <si>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</si>
  <si>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</si>
  <si>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</si>
  <si>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</si>
  <si>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</si>
  <si>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</si>
  <si>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</si>
  <si>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</si>
  <si>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</si>
  <si>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</si>
  <si>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</si>
  <si>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</si>
  <si>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</si>
  <si>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</si>
  <si>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</si>
  <si>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</si>
  <si>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</si>
  <si>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</si>
  <si>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</si>
  <si>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</si>
  <si>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</si>
  <si>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</si>
  <si>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</si>
  <si>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</si>
  <si>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</si>
  <si>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</si>
  <si>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</si>
  <si>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</si>
  <si>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</si>
  <si>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</si>
  <si>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</si>
  <si>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</si>
  <si>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</si>
  <si>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</si>
  <si>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</si>
  <si>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</si>
  <si>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</si>
  <si>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</si>
  <si>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</si>
  <si>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</si>
  <si>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</si>
  <si>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</si>
  <si>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</si>
  <si>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</si>
  <si>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</si>
  <si>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</si>
  <si>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</si>
  <si>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</si>
  <si>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</si>
  <si>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</si>
  <si>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</si>
  <si>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</si>
  <si>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</si>
  <si>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</si>
  <si>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</si>
  <si>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</si>
  <si>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</si>
  <si>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</si>
  <si>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</si>
  <si>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</si>
  <si>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</si>
  <si>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</si>
  <si>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</si>
  <si>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</si>
  <si>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</si>
  <si>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</si>
  <si>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</si>
  <si>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</si>
  <si>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</si>
  <si>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</si>
  <si>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</si>
  <si>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</si>
  <si>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</si>
  <si>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</si>
  <si>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</si>
  <si>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</si>
  <si>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</si>
  <si>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</si>
  <si>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</si>
  <si>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</si>
  <si>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</si>
  <si>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</si>
  <si>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</si>
  <si>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</si>
  <si>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</si>
  <si>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</si>
  <si>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</si>
  <si>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</si>
  <si>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</si>
  <si>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</si>
  <si>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</si>
  <si>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</si>
  <si>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</si>
  <si>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</si>
  <si>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</si>
  <si>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</si>
  <si>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</si>
  <si>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</si>
  <si>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</si>
  <si>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</si>
  <si>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</si>
  <si>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</si>
  <si>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</si>
  <si>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</si>
  <si>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</si>
  <si>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</si>
  <si>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</si>
  <si>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</si>
  <si>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</si>
  <si>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</si>
  <si>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</si>
  <si>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</si>
  <si>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</si>
  <si>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</si>
  <si>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</si>
  <si>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</si>
  <si>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</si>
  <si>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</si>
  <si>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</si>
  <si>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</si>
  <si>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</si>
  <si>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</si>
  <si>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</si>
  <si>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</si>
  <si>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</si>
  <si>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</si>
  <si>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</si>
  <si>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</si>
  <si>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</si>
  <si>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</si>
  <si>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</si>
  <si>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</si>
  <si>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</si>
  <si>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</si>
  <si>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</si>
  <si>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</si>
  <si>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</si>
  <si>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</si>
  <si>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</si>
  <si>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</si>
  <si>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</si>
  <si>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</si>
  <si>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</si>
  <si>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</si>
  <si>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</si>
  <si>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</si>
  <si>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</si>
  <si>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</si>
  <si>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</si>
  <si>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</si>
  <si>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</si>
  <si>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</si>
  <si>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</si>
  <si>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</si>
  <si>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</si>
  <si>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</si>
  <si>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</si>
  <si>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</si>
  <si>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</si>
  <si>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</si>
  <si>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</si>
  <si>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</si>
  <si>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</si>
  <si>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</si>
  <si>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</si>
  <si>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</si>
  <si>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</si>
  <si>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</si>
  <si>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</si>
  <si>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</si>
  <si>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</si>
  <si>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</si>
  <si>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</si>
  <si>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</si>
  <si>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</si>
  <si>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</si>
  <si>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</si>
  <si>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</si>
  <si>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</si>
  <si>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</si>
  <si>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</si>
  <si>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</si>
  <si>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</si>
  <si>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</si>
  <si>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</si>
  <si>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</si>
  <si>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</si>
  <si>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</si>
  <si>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</si>
  <si>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</si>
  <si>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</si>
  <si>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</si>
  <si>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</si>
  <si>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</si>
  <si>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</si>
  <si>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</si>
  <si>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</si>
  <si>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</si>
  <si>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</si>
  <si>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</si>
  <si>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</si>
  <si>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</si>
  <si>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</si>
  <si>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</si>
  <si>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</si>
  <si>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</si>
  <si>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</si>
  <si>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</si>
  <si>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</si>
  <si>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</si>
  <si>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</si>
  <si>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</si>
  <si>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</si>
  <si>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</si>
  <si>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</si>
  <si>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</si>
  <si>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</si>
  <si>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</si>
  <si>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</si>
  <si>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</si>
  <si>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</si>
  <si>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</si>
  <si>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</si>
  <si>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</si>
  <si>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</si>
  <si>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</si>
  <si>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</si>
  <si>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</si>
  <si>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</si>
  <si>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</si>
  <si>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</si>
  <si>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</si>
  <si>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</si>
  <si>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</si>
  <si>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</si>
  <si>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</si>
  <si>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</si>
  <si>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</si>
  <si>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</si>
  <si>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</si>
  <si>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</si>
  <si>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</si>
  <si>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</si>
  <si>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</si>
  <si>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</si>
  <si>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</si>
  <si>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</si>
  <si>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</si>
  <si>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</si>
  <si>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</si>
  <si>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</si>
  <si>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</si>
  <si>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</si>
  <si>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</si>
  <si>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</si>
  <si>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</si>
  <si>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</si>
  <si>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</si>
  <si>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</si>
  <si>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</si>
  <si>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</si>
  <si>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</si>
  <si>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</si>
  <si>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</si>
  <si>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</si>
  <si>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</si>
  <si>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</si>
  <si>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</si>
  <si>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</si>
  <si>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</si>
  <si>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</si>
  <si>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</si>
  <si>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</si>
  <si>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</si>
  <si>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</si>
  <si>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</si>
  <si>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</si>
  <si>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</si>
  <si>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</si>
  <si>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</si>
  <si>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</si>
  <si>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</si>
  <si>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</si>
  <si>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</si>
  <si>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</si>
  <si>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</si>
  <si>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</si>
  <si>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</si>
  <si>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</si>
  <si>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</si>
  <si>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</si>
  <si>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</si>
  <si>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</si>
  <si>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</si>
  <si>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</si>
  <si>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</si>
  <si>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</si>
  <si>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</si>
  <si>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</si>
  <si>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</si>
  <si>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</si>
  <si>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</si>
  <si>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</si>
  <si>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</si>
  <si>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</si>
  <si>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</si>
  <si>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</si>
  <si>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</si>
  <si>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</si>
  <si>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</si>
  <si>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</si>
  <si>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</si>
  <si>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</si>
  <si>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</si>
  <si>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</si>
  <si>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</si>
  <si>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</si>
  <si>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</si>
  <si>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</si>
  <si>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</si>
  <si>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</si>
  <si>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</si>
  <si>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</si>
  <si>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</si>
  <si>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</si>
  <si>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</si>
  <si>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</si>
  <si>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</si>
  <si>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</si>
  <si>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</si>
  <si>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</si>
  <si>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</si>
  <si>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</si>
  <si>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</si>
  <si>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</si>
  <si>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</si>
  <si>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</si>
  <si>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</si>
  <si>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</si>
  <si>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</si>
  <si>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</si>
  <si>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</si>
  <si>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</si>
  <si>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</si>
  <si>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</si>
  <si>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</si>
  <si>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</si>
  <si>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</si>
  <si>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</si>
  <si>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</si>
  <si>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</si>
  <si>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</si>
  <si>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</si>
  <si>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</si>
  <si>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</si>
  <si>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</si>
  <si>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</si>
  <si>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</si>
  <si>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</si>
  <si>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</si>
  <si>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</si>
  <si>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</si>
  <si>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</si>
  <si>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</si>
  <si>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</si>
  <si>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</si>
  <si>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</si>
  <si>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</si>
  <si>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</si>
  <si>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</si>
  <si>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</si>
  <si>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</si>
  <si>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</si>
  <si>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</si>
  <si>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</si>
  <si>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</si>
  <si>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</si>
  <si>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</si>
  <si>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</si>
  <si>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</si>
  <si>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</si>
  <si>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</si>
  <si>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</si>
  <si>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</si>
  <si>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</si>
  <si>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</si>
  <si>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</si>
  <si>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</si>
  <si>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</si>
  <si>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</si>
  <si>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</si>
  <si>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</si>
  <si>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</si>
  <si>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</si>
  <si>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</si>
  <si>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</si>
  <si>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</si>
  <si>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</si>
  <si>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</si>
  <si>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</si>
  <si>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</si>
  <si>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</si>
  <si>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</si>
  <si>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</si>
  <si>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</si>
  <si>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</si>
  <si>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</si>
  <si>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</si>
  <si>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</si>
  <si>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</si>
  <si>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</si>
  <si>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</si>
  <si>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</si>
  <si>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</si>
  <si>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</si>
  <si>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</si>
  <si>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</si>
  <si>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</si>
  <si>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</si>
  <si>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</si>
  <si>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</si>
  <si>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</si>
  <si>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</si>
  <si>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01631_令和6年度</t>
  </si>
  <si>
    <t>01631</t>
  </si>
  <si>
    <t>音更町</t>
  </si>
  <si>
    <t>01631_令和4年度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</si>
  <si>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</si>
  <si>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</si>
  <si>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</si>
  <si>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</si>
  <si>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</si>
  <si>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</si>
  <si>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</si>
  <si>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</si>
  <si>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</si>
  <si>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</si>
  <si>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</si>
  <si>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</si>
  <si>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</si>
  <si>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</si>
  <si>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</si>
  <si>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</si>
  <si>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</si>
  <si>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</si>
  <si>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</si>
  <si>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</si>
  <si>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</si>
  <si>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</si>
  <si>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</si>
  <si>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</si>
  <si>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</si>
  <si>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</si>
  <si>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</si>
  <si>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</si>
  <si>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</si>
  <si>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</si>
  <si>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</si>
  <si>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</si>
  <si>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</si>
  <si>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</si>
  <si>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</si>
  <si>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</si>
  <si>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</si>
  <si>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</si>
  <si>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</si>
  <si>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</si>
  <si>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</si>
  <si>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</si>
  <si>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</si>
  <si>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</si>
  <si>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</si>
  <si>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</si>
  <si>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</si>
  <si>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</si>
  <si>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</si>
  <si>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</si>
  <si>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</si>
  <si>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</si>
  <si>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</si>
  <si>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</si>
  <si>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</si>
  <si>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</si>
  <si>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</si>
  <si>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</si>
  <si>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</si>
  <si>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</si>
  <si>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</si>
  <si>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</si>
  <si>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</si>
  <si>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</si>
  <si>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</si>
  <si>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</si>
  <si>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</si>
  <si>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</si>
  <si>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</si>
  <si>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</si>
  <si>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</si>
  <si>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</si>
  <si>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</si>
  <si>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</si>
  <si>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</si>
  <si>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</si>
  <si>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</si>
  <si>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</si>
  <si>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</si>
  <si>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</si>
  <si>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</si>
  <si>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</si>
  <si>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</si>
  <si>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</si>
  <si>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</si>
  <si>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</si>
  <si>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</si>
  <si>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</si>
  <si>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</si>
  <si>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</si>
  <si>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</si>
  <si>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</si>
  <si>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</si>
  <si>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</si>
  <si>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</si>
  <si>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</si>
  <si>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</si>
  <si>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</si>
  <si>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</si>
  <si>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</si>
  <si>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</si>
  <si>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</si>
  <si>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</si>
  <si>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</si>
  <si>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</si>
  <si>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</si>
  <si>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</si>
  <si>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</si>
  <si>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</si>
  <si>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</si>
  <si>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</si>
  <si>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</si>
  <si>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</si>
  <si>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</si>
  <si>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</si>
  <si>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</si>
  <si>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</si>
  <si>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</si>
  <si>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</si>
  <si>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</si>
  <si>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</si>
  <si>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</si>
  <si>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</si>
  <si>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</si>
  <si>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</si>
  <si>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</si>
  <si>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</si>
  <si>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</si>
  <si>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</si>
  <si>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</si>
  <si>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</si>
  <si>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</si>
  <si>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</si>
  <si>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</si>
  <si>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</si>
  <si>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</si>
  <si>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</si>
  <si>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</si>
  <si>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</si>
  <si>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</si>
  <si>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</si>
  <si>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</si>
  <si>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</si>
  <si>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</si>
  <si>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</si>
  <si>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</si>
  <si>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</si>
  <si>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</si>
  <si>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</si>
  <si>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</si>
  <si>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</si>
  <si>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</si>
  <si>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</si>
  <si>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</si>
  <si>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</si>
  <si>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</si>
  <si>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</si>
  <si>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</si>
  <si>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</si>
  <si>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</si>
  <si>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</si>
  <si>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</si>
  <si>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</si>
  <si>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</si>
  <si>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</si>
  <si>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</si>
  <si>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</si>
  <si>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</si>
  <si>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</si>
  <si>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</si>
  <si>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</si>
  <si>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</si>
  <si>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</si>
  <si>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</si>
  <si>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</si>
  <si>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</si>
  <si>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</si>
  <si>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</si>
  <si>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</si>
  <si>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</si>
  <si>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</si>
  <si>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</si>
  <si>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</si>
  <si>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</si>
  <si>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</si>
  <si>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</si>
  <si>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</si>
  <si>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</si>
  <si>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</si>
  <si>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</si>
  <si>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</si>
  <si>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</si>
  <si>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</si>
  <si>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</si>
  <si>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</si>
  <si>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</si>
  <si>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</si>
  <si>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</si>
  <si>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</si>
  <si>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</si>
  <si>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</si>
  <si>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</si>
  <si>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</si>
  <si>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</si>
  <si>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</si>
  <si>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</si>
  <si>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</si>
  <si>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</si>
  <si>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</si>
  <si>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</si>
  <si>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</si>
  <si>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</si>
  <si>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</si>
  <si>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</si>
  <si>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</si>
  <si>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</si>
  <si>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</si>
  <si>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</si>
  <si>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</si>
  <si>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</si>
  <si>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</si>
  <si>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</si>
  <si>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</si>
  <si>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</si>
  <si>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</si>
  <si>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</si>
  <si>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</si>
  <si>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</si>
  <si>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</si>
  <si>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</si>
  <si>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</si>
  <si>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</si>
  <si>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</si>
  <si>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</si>
  <si>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</si>
  <si>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</si>
  <si>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</si>
  <si>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</si>
  <si>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</si>
  <si>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</si>
  <si>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</si>
  <si>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</si>
  <si>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</si>
  <si>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</si>
  <si>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</si>
  <si>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</si>
  <si>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</si>
  <si>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</si>
  <si>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</si>
  <si>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</si>
  <si>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</si>
  <si>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</si>
  <si>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</si>
  <si>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</si>
  <si>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</si>
  <si>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</si>
  <si>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</si>
  <si>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</si>
  <si>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</si>
  <si>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</si>
  <si>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</si>
  <si>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</si>
  <si>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</si>
  <si>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</si>
  <si>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</si>
  <si>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</si>
  <si>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</si>
  <si>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</si>
  <si>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</si>
  <si>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</si>
  <si>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</si>
  <si>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</si>
  <si>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</si>
  <si>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</si>
  <si>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</si>
  <si>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</si>
  <si>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</si>
  <si>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</si>
  <si>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</si>
  <si>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</si>
  <si>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</si>
  <si>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</si>
  <si>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</si>
  <si>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</si>
  <si>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</si>
  <si>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</si>
  <si>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</si>
  <si>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</si>
  <si>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</si>
  <si>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</si>
  <si>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</si>
  <si>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</si>
  <si>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</si>
  <si>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</si>
  <si>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</si>
  <si>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</si>
  <si>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</si>
  <si>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</si>
  <si>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</si>
  <si>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</si>
  <si>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</si>
  <si>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</si>
  <si>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</si>
  <si>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</si>
  <si>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</si>
  <si>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</si>
  <si>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</si>
  <si>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</si>
  <si>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</si>
  <si>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</si>
  <si>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</si>
  <si>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</si>
  <si>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</si>
  <si>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</si>
  <si>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</si>
  <si>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</si>
  <si>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</si>
  <si>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</si>
  <si>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</si>
  <si>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</si>
  <si>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</si>
  <si>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</si>
  <si>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</si>
  <si>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</si>
  <si>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</si>
  <si>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</si>
  <si>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</si>
  <si>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</si>
  <si>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</si>
  <si>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</si>
  <si>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</si>
  <si>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</si>
  <si>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</si>
  <si>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</si>
  <si>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</si>
  <si>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</si>
  <si>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</si>
  <si>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</si>
  <si>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</si>
  <si>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</si>
  <si>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</si>
  <si>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</si>
  <si>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</si>
  <si>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</si>
  <si>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</si>
  <si>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</si>
  <si>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</si>
  <si>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</si>
  <si>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</si>
  <si>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</si>
  <si>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</si>
  <si>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</si>
  <si>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</si>
  <si>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</si>
  <si>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</si>
  <si>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</si>
  <si>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</si>
  <si>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</si>
  <si>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</si>
  <si>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</si>
  <si>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</si>
  <si>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</si>
  <si>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</si>
  <si>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</si>
  <si>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</si>
  <si>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</si>
  <si>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</si>
  <si>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</si>
  <si>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</si>
  <si>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</si>
  <si>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</si>
  <si>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</si>
  <si>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</si>
  <si>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</si>
  <si>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</si>
  <si>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</si>
  <si>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</si>
  <si>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</si>
  <si>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</si>
  <si>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</si>
  <si>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</si>
  <si>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</si>
  <si>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</si>
  <si>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</si>
  <si>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</si>
  <si>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</si>
  <si>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</si>
  <si>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</si>
  <si>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</si>
  <si>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</si>
  <si>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</si>
  <si>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</si>
  <si>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</si>
  <si>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</si>
  <si>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</si>
  <si>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</si>
  <si>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</si>
  <si>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</si>
  <si>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</si>
  <si>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</si>
  <si>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</si>
  <si>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</si>
  <si>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</si>
  <si>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</si>
  <si>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</si>
  <si>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</si>
  <si>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</si>
  <si>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</si>
  <si>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</si>
  <si>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</si>
  <si>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</si>
  <si>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</si>
  <si>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</si>
  <si>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</si>
  <si>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</si>
  <si>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</si>
  <si>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</si>
  <si>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</si>
  <si>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</si>
  <si>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</si>
  <si>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</si>
  <si>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</si>
  <si>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</si>
  <si>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</si>
  <si>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</si>
  <si>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</si>
  <si>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</si>
  <si>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</si>
  <si>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</si>
  <si>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</si>
  <si>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</si>
  <si>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</si>
  <si>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</si>
  <si>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</si>
  <si>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</si>
  <si>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</si>
  <si>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</si>
  <si>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</si>
  <si>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</si>
  <si>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</si>
  <si>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</si>
  <si>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</si>
  <si>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</si>
  <si>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</si>
  <si>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</si>
  <si>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</si>
  <si>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</si>
  <si>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</si>
  <si>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</si>
  <si>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</si>
  <si>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</si>
  <si>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</si>
  <si>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</si>
  <si>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</si>
  <si>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</si>
  <si>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</si>
  <si>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</si>
  <si>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</si>
  <si>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</si>
  <si>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</si>
  <si>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</si>
  <si>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</si>
  <si>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</si>
  <si>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</si>
  <si>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</si>
  <si>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</si>
  <si>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</si>
  <si>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</si>
  <si>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</si>
  <si>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</si>
  <si>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</si>
  <si>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</si>
  <si>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</si>
  <si>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</si>
  <si>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</si>
  <si>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</si>
  <si>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</si>
  <si>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</si>
  <si>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</si>
  <si>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</si>
  <si>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</si>
  <si>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</si>
  <si>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</si>
  <si>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</si>
  <si>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</si>
  <si>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</si>
  <si>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</si>
  <si>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</si>
  <si>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</si>
  <si>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</si>
  <si>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</si>
  <si>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</si>
  <si>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</si>
  <si>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</si>
  <si>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</si>
  <si>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</si>
  <si>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</si>
  <si>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</si>
  <si>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</si>
  <si>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</si>
  <si>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</si>
  <si>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</si>
  <si>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</si>
  <si>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</si>
  <si>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</si>
  <si>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</si>
  <si>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</si>
  <si>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</si>
  <si>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</si>
  <si>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</si>
  <si>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</si>
  <si>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</si>
  <si>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</si>
  <si>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</si>
  <si>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</si>
  <si>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</si>
  <si>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</si>
  <si>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</si>
  <si>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</si>
  <si>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</si>
  <si>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</si>
  <si>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</si>
  <si>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</si>
  <si>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</si>
  <si>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</si>
  <si>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</si>
  <si>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</si>
  <si>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</si>
  <si>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</si>
  <si>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</si>
  <si>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</si>
  <si>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</si>
  <si>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</si>
  <si>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</si>
  <si>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</si>
  <si>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</si>
  <si>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</si>
  <si>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</si>
  <si>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</si>
  <si>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</si>
  <si>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</si>
  <si>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</si>
  <si>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</si>
  <si>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</si>
  <si>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</si>
  <si>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</si>
  <si>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</si>
  <si>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</si>
  <si>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</si>
  <si>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</si>
  <si>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</si>
  <si>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</si>
  <si>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</si>
  <si>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</si>
  <si>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</si>
  <si>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</si>
  <si>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</si>
  <si>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</si>
  <si>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</si>
  <si>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</si>
  <si>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</si>
  <si>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</si>
  <si>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</si>
  <si>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</si>
  <si>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</si>
  <si>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</si>
  <si>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</si>
  <si>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</si>
  <si>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</si>
  <si>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</si>
  <si>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</si>
  <si>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</si>
  <si>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</si>
  <si>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</si>
  <si>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</si>
  <si>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</si>
  <si>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</si>
  <si>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</si>
  <si>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</si>
  <si>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</si>
  <si>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</si>
  <si>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</si>
  <si>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</si>
  <si>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</si>
  <si>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</si>
  <si>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</si>
  <si>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</si>
  <si>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</si>
  <si>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</si>
  <si>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</si>
  <si>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</si>
  <si>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</si>
  <si>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</si>
  <si>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</si>
  <si>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</si>
  <si>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</si>
  <si>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</si>
  <si>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</si>
  <si>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</si>
  <si>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</si>
  <si>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</si>
  <si>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</si>
  <si>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</si>
  <si>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</si>
  <si>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</si>
  <si>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</si>
  <si>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</si>
  <si>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</si>
  <si>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</si>
  <si>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</si>
  <si>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</si>
  <si>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</si>
  <si>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</si>
  <si>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</si>
  <si>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</si>
  <si>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</si>
  <si>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</si>
  <si>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</si>
  <si>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</si>
  <si>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</si>
  <si>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</si>
  <si>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</si>
  <si>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</si>
  <si>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</si>
  <si>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</si>
  <si>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</si>
  <si>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</si>
  <si>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</si>
  <si>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</si>
  <si>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</si>
  <si>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</si>
  <si>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</si>
  <si>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</si>
  <si>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</si>
  <si>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</si>
  <si>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</si>
  <si>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</si>
  <si>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</si>
  <si>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</si>
  <si>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</si>
  <si>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</si>
  <si>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</si>
  <si>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</si>
  <si>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</si>
  <si>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</si>
  <si>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</si>
  <si>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</si>
  <si>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</si>
  <si>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</si>
  <si>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</si>
  <si>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</si>
  <si>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</si>
  <si>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</si>
  <si>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</si>
  <si>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</si>
  <si>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</si>
  <si>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</si>
  <si>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</si>
  <si>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</si>
  <si>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</si>
  <si>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</si>
  <si>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</si>
  <si>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</si>
  <si>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</si>
  <si>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</si>
  <si>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</si>
  <si>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</si>
  <si>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</si>
  <si>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</si>
  <si>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</si>
  <si>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</si>
  <si>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</si>
  <si>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</si>
  <si>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</si>
  <si>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</si>
  <si>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</si>
  <si>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</si>
  <si>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</si>
  <si>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</si>
  <si>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</si>
  <si>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</si>
  <si>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</si>
  <si>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</si>
  <si>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</si>
  <si>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</si>
  <si>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</si>
  <si>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</si>
  <si>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</si>
  <si>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</si>
  <si>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</si>
  <si>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</si>
  <si>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</si>
  <si>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</si>
  <si>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</si>
  <si>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</si>
  <si>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</si>
  <si>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</si>
  <si>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</si>
  <si>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</si>
  <si>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</si>
  <si>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</si>
  <si>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</si>
  <si>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</si>
  <si>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</si>
  <si>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</si>
  <si>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</si>
  <si>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</si>
  <si>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</si>
  <si>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</si>
  <si>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</si>
  <si>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</si>
  <si>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</si>
  <si>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</si>
  <si>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</si>
  <si>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</si>
  <si>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</si>
  <si>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</si>
  <si>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</si>
  <si>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</si>
  <si>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</si>
  <si>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</si>
  <si>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</si>
  <si>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</si>
  <si>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</si>
  <si>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</si>
  <si>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</si>
  <si>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</si>
  <si>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</si>
  <si>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</si>
  <si>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</si>
  <si>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</si>
  <si>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</si>
  <si>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</si>
  <si>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</si>
  <si>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</si>
  <si>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</si>
  <si>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</si>
  <si>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</si>
  <si>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</si>
  <si>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</si>
  <si>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</si>
  <si>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</si>
  <si>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</si>
  <si>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</si>
  <si>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</si>
  <si>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</si>
  <si>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</si>
  <si>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</si>
  <si>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</si>
  <si>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</si>
  <si>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</si>
  <si>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</si>
  <si>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</si>
  <si>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</si>
  <si>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</si>
  <si>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</si>
  <si>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</si>
  <si>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</si>
  <si>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</si>
  <si>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</si>
  <si>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</si>
  <si>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</si>
  <si>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</si>
  <si>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</si>
  <si>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</si>
  <si>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</si>
  <si>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</si>
  <si>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</si>
  <si>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</si>
  <si>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</si>
  <si>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</si>
  <si>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</si>
  <si>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</si>
  <si>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</si>
  <si>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</si>
  <si>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</si>
  <si>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</si>
  <si>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</si>
  <si>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</si>
  <si>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</si>
  <si>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</si>
  <si>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</si>
  <si>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</si>
  <si>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</si>
  <si>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</si>
  <si>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</si>
  <si>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</si>
  <si>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</si>
  <si>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</si>
  <si>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</si>
  <si>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</si>
  <si>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</si>
  <si>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</si>
  <si>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</si>
  <si>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</si>
  <si>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</si>
  <si>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</si>
  <si>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</si>
  <si>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</si>
  <si>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</si>
  <si>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</si>
  <si>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</si>
  <si>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</si>
  <si>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</si>
  <si>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</si>
  <si>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</si>
  <si>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</si>
  <si>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</si>
  <si>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</si>
  <si>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</si>
  <si>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</si>
  <si>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</si>
  <si>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</si>
  <si>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</si>
  <si>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</si>
  <si>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</si>
  <si>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</si>
  <si>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</si>
  <si>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</si>
  <si>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</si>
  <si>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</si>
  <si>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</si>
  <si>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</si>
  <si>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</si>
  <si>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</si>
  <si>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</si>
  <si>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</si>
  <si>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</si>
  <si>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</si>
  <si>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</si>
  <si>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</si>
  <si>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</si>
  <si>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</si>
  <si>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</si>
  <si>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</si>
  <si>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</si>
  <si>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</si>
  <si>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</si>
  <si>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</si>
  <si>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</si>
  <si>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</si>
  <si>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</si>
  <si>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</si>
  <si>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</si>
  <si>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</si>
  <si>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</si>
  <si>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</si>
  <si>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</si>
  <si>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</si>
  <si>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</si>
  <si>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23302_令和7年度</t>
  </si>
  <si>
    <t>23302_令和8年度</t>
  </si>
  <si>
    <t>23302_令和9年度</t>
  </si>
  <si>
    <t>23302_令和10年度</t>
  </si>
  <si>
    <t>23302_令和11年度</t>
  </si>
  <si>
    <t>23302_令和12年度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</si>
</sst>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3.7670284609668752</c:v>
                </c:pt>
                <c:pt idx="1">
                  <c:v>6.2775914106397668</c:v>
                </c:pt>
                <c:pt idx="2">
                  <c:v>4.5691944804162032</c:v>
                </c:pt>
                <c:pt idx="3">
                  <c:v>4.7876740192129583</c:v>
                </c:pt>
                <c:pt idx="4">
                  <c:v>4.4503730033754687</c:v>
                </c:pt>
                <c:pt idx="5">
                  <c:v>2.836712903891129</c:v>
                </c:pt>
                <c:pt idx="6">
                  <c:v>4.0706767839617184</c:v>
                </c:pt>
                <c:pt idx="7">
                  <c:v>4.2963495326611216</c:v>
                </c:pt>
                <c:pt idx="8">
                  <c:v>5.6990841735538327</c:v>
                </c:pt>
                <c:pt idx="9">
                  <c:v>6.2486521412124425</c:v>
                </c:pt>
                <c:pt idx="10">
                  <c:v>5.0797506901024052</c:v>
                </c:pt>
                <c:pt idx="11">
                  <c:v>5.1692080530639428</c:v>
                </c:pt>
                <c:pt idx="12">
                  <c:v>4.2919941783934359</c:v>
                </c:pt>
                <c:pt idx="13">
                  <c:v>5.7900599815009413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71.347650466655864</c:v>
                </c:pt>
                <c:pt idx="1">
                  <c:v>71.875027220921979</c:v>
                </c:pt>
                <c:pt idx="2">
                  <c:v>71.649355033126383</c:v>
                </c:pt>
                <c:pt idx="3">
                  <c:v>72.627761352159752</c:v>
                </c:pt>
                <c:pt idx="4">
                  <c:v>71.584868254525063</c:v>
                </c:pt>
                <c:pt idx="5">
                  <c:v>69.724641488043105</c:v>
                </c:pt>
                <c:pt idx="6">
                  <c:v>69.778482891834798</c:v>
                </c:pt>
                <c:pt idx="7">
                  <c:v>70.336705231193932</c:v>
                </c:pt>
                <c:pt idx="8">
                  <c:v>69.714239843184259</c:v>
                </c:pt>
                <c:pt idx="9">
                  <c:v>68.705644415442222</c:v>
                </c:pt>
                <c:pt idx="10">
                  <c:v>67.597085205222498</c:v>
                </c:pt>
                <c:pt idx="11">
                  <c:v>61.246275317383294</c:v>
                </c:pt>
                <c:pt idx="12">
                  <c:v>61.128991582944565</c:v>
                </c:pt>
                <c:pt idx="13">
                  <c:v>63.561284040733938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50.62570714296811</c:v>
                </c:pt>
                <c:pt idx="1">
                  <c:v>56.306645994762228</c:v>
                </c:pt>
                <c:pt idx="2">
                  <c:v>57.492714276400143</c:v>
                </c:pt>
                <c:pt idx="3">
                  <c:v>60.153702939699137</c:v>
                </c:pt>
                <c:pt idx="4">
                  <c:v>54.993140828533313</c:v>
                </c:pt>
                <c:pt idx="5">
                  <c:v>53.372342241532387</c:v>
                </c:pt>
                <c:pt idx="6">
                  <c:v>48.788633078550241</c:v>
                </c:pt>
                <c:pt idx="7">
                  <c:v>48.885266528951476</c:v>
                </c:pt>
                <c:pt idx="8">
                  <c:v>50.752608696811649</c:v>
                </c:pt>
                <c:pt idx="9">
                  <c:v>46.957101926263952</c:v>
                </c:pt>
                <c:pt idx="10">
                  <c:v>46.540601027755251</c:v>
                </c:pt>
                <c:pt idx="11">
                  <c:v>46.464036244345259</c:v>
                </c:pt>
                <c:pt idx="12">
                  <c:v>45.679289057459584</c:v>
                </c:pt>
                <c:pt idx="13">
                  <c:v>45.493794248104081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36.849590112435948</c:v>
                </c:pt>
                <c:pt idx="1">
                  <c:v>37.830559890742542</c:v>
                </c:pt>
                <c:pt idx="2">
                  <c:v>40.971365965915311</c:v>
                </c:pt>
                <c:pt idx="3">
                  <c:v>43.284640003482579</c:v>
                </c:pt>
                <c:pt idx="4">
                  <c:v>43.092697978836853</c:v>
                </c:pt>
                <c:pt idx="5">
                  <c:v>41.068590694217512</c:v>
                </c:pt>
                <c:pt idx="6">
                  <c:v>39.148441789743963</c:v>
                </c:pt>
                <c:pt idx="7">
                  <c:v>33.963015041351795</c:v>
                </c:pt>
                <c:pt idx="8">
                  <c:v>33.658326766008329</c:v>
                </c:pt>
                <c:pt idx="9">
                  <c:v>34.181977336451688</c:v>
                </c:pt>
                <c:pt idx="10">
                  <c:v>32.584235296669917</c:v>
                </c:pt>
                <c:pt idx="11">
                  <c:v>37.562855122897943</c:v>
                </c:pt>
                <c:pt idx="12">
                  <c:v>42.513505035880549</c:v>
                </c:pt>
                <c:pt idx="13">
                  <c:v>40.151466340166387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109.0587943694194</c:v>
                </c:pt>
                <c:pt idx="1">
                  <c:v>128.62011314548639</c:v>
                </c:pt>
                <c:pt idx="2">
                  <c:v>129.17487755654943</c:v>
                </c:pt>
                <c:pt idx="3">
                  <c:v>122.6429104918372</c:v>
                </c:pt>
                <c:pt idx="4">
                  <c:v>114.0172574372569</c:v>
                </c:pt>
                <c:pt idx="5">
                  <c:v>116.26144310051315</c:v>
                </c:pt>
                <c:pt idx="6">
                  <c:v>120.41895043677185</c:v>
                </c:pt>
                <c:pt idx="7">
                  <c:v>120.32074765273626</c:v>
                </c:pt>
                <c:pt idx="8">
                  <c:v>123.63934621311284</c:v>
                </c:pt>
                <c:pt idx="9">
                  <c:v>129.06628794430588</c:v>
                </c:pt>
                <c:pt idx="10">
                  <c:v>120.62374625244692</c:v>
                </c:pt>
                <c:pt idx="11">
                  <c:v>113.61145273351242</c:v>
                </c:pt>
                <c:pt idx="12">
                  <c:v>105.68102384791068</c:v>
                </c:pt>
                <c:pt idx="13">
                  <c:v>92.286394836851443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24591</c:v>
                </c:pt>
                <c:pt idx="1">
                  <c:v>24779</c:v>
                </c:pt>
                <c:pt idx="2">
                  <c:v>25143</c:v>
                </c:pt>
                <c:pt idx="3">
                  <c:v>25493</c:v>
                </c:pt>
                <c:pt idx="4">
                  <c:v>25908</c:v>
                </c:pt>
                <c:pt idx="5">
                  <c:v>26149</c:v>
                </c:pt>
                <c:pt idx="6">
                  <c:v>26343</c:v>
                </c:pt>
                <c:pt idx="7">
                  <c:v>26766</c:v>
                </c:pt>
                <c:pt idx="8">
                  <c:v>26957</c:v>
                </c:pt>
                <c:pt idx="9">
                  <c:v>27166</c:v>
                </c:pt>
                <c:pt idx="10">
                  <c:v>27417</c:v>
                </c:pt>
                <c:pt idx="11">
                  <c:v>27642</c:v>
                </c:pt>
                <c:pt idx="12">
                  <c:v>27671</c:v>
                </c:pt>
                <c:pt idx="13">
                  <c:v>27763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4093</c:v>
                </c:pt>
                <c:pt idx="1">
                  <c:v>4042</c:v>
                </c:pt>
                <c:pt idx="2">
                  <c:v>4105</c:v>
                </c:pt>
                <c:pt idx="3">
                  <c:v>4155</c:v>
                </c:pt>
                <c:pt idx="4">
                  <c:v>4183</c:v>
                </c:pt>
                <c:pt idx="5">
                  <c:v>4207</c:v>
                </c:pt>
                <c:pt idx="6">
                  <c:v>4244</c:v>
                </c:pt>
                <c:pt idx="7">
                  <c:v>4481</c:v>
                </c:pt>
                <c:pt idx="8">
                  <c:v>4487</c:v>
                </c:pt>
                <c:pt idx="9">
                  <c:v>4467</c:v>
                </c:pt>
                <c:pt idx="10">
                  <c:v>4378</c:v>
                </c:pt>
                <c:pt idx="11">
                  <c:v>4407</c:v>
                </c:pt>
                <c:pt idx="12">
                  <c:v>4512</c:v>
                </c:pt>
                <c:pt idx="13">
                  <c:v>4647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14959</c:v>
                </c:pt>
                <c:pt idx="1">
                  <c:v>15155</c:v>
                </c:pt>
                <c:pt idx="2">
                  <c:v>15363</c:v>
                </c:pt>
                <c:pt idx="3">
                  <c:v>15901</c:v>
                </c:pt>
                <c:pt idx="4">
                  <c:v>16087</c:v>
                </c:pt>
                <c:pt idx="5">
                  <c:v>16282</c:v>
                </c:pt>
                <c:pt idx="6">
                  <c:v>16551</c:v>
                </c:pt>
                <c:pt idx="7">
                  <c:v>16834</c:v>
                </c:pt>
                <c:pt idx="8">
                  <c:v>17085</c:v>
                </c:pt>
                <c:pt idx="9">
                  <c:v>17426</c:v>
                </c:pt>
                <c:pt idx="10">
                  <c:v>17794</c:v>
                </c:pt>
                <c:pt idx="11">
                  <c:v>17938</c:v>
                </c:pt>
                <c:pt idx="12">
                  <c:v>17928</c:v>
                </c:pt>
                <c:pt idx="13">
                  <c:v>18104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c:v>
                </c:pt>
                <c:pt idx="1">
                  <c:v>6</c:v>
                </c:pt>
                <c:pt idx="2">
                  <c:v>6</c:v>
                </c:pt>
                <c:pt idx="3">
                  <c:v>6</c:v>
                </c:pt>
                <c:pt idx="4">
                  <c:v>6</c:v>
                </c:pt>
                <c:pt idx="5">
                  <c:v>35</c:v>
                </c:pt>
                <c:pt idx="6">
                  <c:v>35</c:v>
                </c:pt>
                <c:pt idx="7">
                  <c:v>35</c:v>
                </c:pt>
                <c:pt idx="8">
                  <c:v>35</c:v>
                </c:pt>
                <c:pt idx="9">
                  <c:v>35</c:v>
                </c:pt>
                <c:pt idx="10">
                  <c:v>35</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990</c:v>
                </c:pt>
                <c:pt idx="1">
                  <c:v>990</c:v>
                </c:pt>
                <c:pt idx="2">
                  <c:v>990</c:v>
                </c:pt>
                <c:pt idx="3">
                  <c:v>990</c:v>
                </c:pt>
                <c:pt idx="4">
                  <c:v>990</c:v>
                </c:pt>
                <c:pt idx="5">
                  <c:v>797</c:v>
                </c:pt>
                <c:pt idx="6">
                  <c:v>797</c:v>
                </c:pt>
                <c:pt idx="7">
                  <c:v>797</c:v>
                </c:pt>
                <c:pt idx="8">
                  <c:v>797</c:v>
                </c:pt>
                <c:pt idx="9">
                  <c:v>797</c:v>
                </c:pt>
                <c:pt idx="10">
                  <c:v>797</c:v>
                </c:pt>
                <c:pt idx="11">
                  <c:v>885</c:v>
                </c:pt>
                <c:pt idx="12">
                  <c:v>885</c:v>
                </c:pt>
                <c:pt idx="13">
                  <c:v>885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1089.1699000000001</c:v>
                </c:pt>
                <c:pt idx="1">
                  <c:v>1303.9157</c:v>
                </c:pt>
                <c:pt idx="2">
                  <c:v>1283.1261</c:v>
                </c:pt>
                <c:pt idx="3">
                  <c:v>1313.0843</c:v>
                </c:pt>
                <c:pt idx="4">
                  <c:v>1261.0808</c:v>
                </c:pt>
                <c:pt idx="5">
                  <c:v>1388.6814999999999</c:v>
                </c:pt>
                <c:pt idx="6">
                  <c:v>1646.9172000000001</c:v>
                </c:pt>
                <c:pt idx="7">
                  <c:v>1523.7791</c:v>
                </c:pt>
                <c:pt idx="8">
                  <c:v>1671.2714000000001</c:v>
                </c:pt>
                <c:pt idx="9">
                  <c:v>1826.4452000000001</c:v>
                </c:pt>
                <c:pt idx="10">
                  <c:v>1785.2356</c:v>
                </c:pt>
                <c:pt idx="11">
                  <c:v>1621.9428</c:v>
                </c:pt>
                <c:pt idx="12">
                  <c:v>1582.5544</c:v>
                </c:pt>
                <c:pt idx="13">
                  <c:v>1668.7981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13.856999999999999</c:v>
                </c:pt>
                <c:pt idx="1">
                  <c:v>15.614000000000001</c:v>
                </c:pt>
                <c:pt idx="2">
                  <c:v>13.032</c:v>
                </c:pt>
                <c:pt idx="3">
                  <c:v>10.564</c:v>
                </c:pt>
                <c:pt idx="4">
                  <c:v>15.564</c:v>
                </c:pt>
                <c:pt idx="5">
                  <c:v>15.75</c:v>
                </c:pt>
                <c:pt idx="6">
                  <c:v>21.68</c:v>
                </c:pt>
                <c:pt idx="7">
                  <c:v>23.984999999999999</c:v>
                </c:pt>
                <c:pt idx="8">
                  <c:v>30.777000000000001</c:v>
                </c:pt>
                <c:pt idx="9">
                  <c:v>22.378</c:v>
                </c:pt>
                <c:pt idx="10">
                  <c:v>18.285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27.652000000000001</c:v>
                </c:pt>
                <c:pt idx="1">
                  <c:v>30.507000000000001</c:v>
                </c:pt>
                <c:pt idx="2">
                  <c:v>30.555</c:v>
                </c:pt>
                <c:pt idx="3">
                  <c:v>30.094999999999999</c:v>
                </c:pt>
                <c:pt idx="4">
                  <c:v>32.119</c:v>
                </c:pt>
                <c:pt idx="5">
                  <c:v>32.448999999999998</c:v>
                </c:pt>
                <c:pt idx="6">
                  <c:v>32.872999999999998</c:v>
                </c:pt>
                <c:pt idx="7">
                  <c:v>29.425999999999998</c:v>
                </c:pt>
                <c:pt idx="8">
                  <c:v>28.416</c:v>
                </c:pt>
                <c:pt idx="9">
                  <c:v>25.207000000000001</c:v>
                </c:pt>
                <c:pt idx="10">
                  <c:v>34.802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17.657</c:v>
                </c:pt>
                <c:pt idx="1">
                  <c:v>19.91</c:v>
                </c:pt>
                <c:pt idx="2">
                  <c:v>17.442</c:v>
                </c:pt>
                <c:pt idx="3">
                  <c:v>14.765000000000001</c:v>
                </c:pt>
                <c:pt idx="4">
                  <c:v>19.739999999999998</c:v>
                </c:pt>
                <c:pt idx="5">
                  <c:v>19.792999999999999</c:v>
                </c:pt>
                <c:pt idx="6">
                  <c:v>25.542000000000002</c:v>
                </c:pt>
                <c:pt idx="7">
                  <c:v>27.504999999999999</c:v>
                </c:pt>
                <c:pt idx="8">
                  <c:v>34.162999999999997</c:v>
                </c:pt>
                <c:pt idx="9">
                  <c:v>25.597000000000001</c:v>
                </c:pt>
                <c:pt idx="10">
                  <c:v>30.664999999999999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23.852</c:v>
                </c:pt>
                <c:pt idx="1">
                  <c:v>26.210999999999999</c:v>
                </c:pt>
                <c:pt idx="2">
                  <c:v>26.145</c:v>
                </c:pt>
                <c:pt idx="3">
                  <c:v>25.893999999999998</c:v>
                </c:pt>
                <c:pt idx="4">
                  <c:v>27.943000000000001</c:v>
                </c:pt>
                <c:pt idx="5">
                  <c:v>28.405999999999999</c:v>
                </c:pt>
                <c:pt idx="6">
                  <c:v>29.010999999999999</c:v>
                </c:pt>
                <c:pt idx="7">
                  <c:v>25.905999999999999</c:v>
                </c:pt>
                <c:pt idx="8">
                  <c:v>25.03</c:v>
                </c:pt>
                <c:pt idx="9">
                  <c:v>21.988</c:v>
                </c:pt>
                <c:pt idx="10">
                  <c:v>22.422000000000001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40.971365965915311</c:v>
                </c:pt>
                <c:pt idx="1">
                  <c:v>43.284640003482579</c:v>
                </c:pt>
                <c:pt idx="2">
                  <c:v>43.092697978836853</c:v>
                </c:pt>
                <c:pt idx="3">
                  <c:v>41.068590694217512</c:v>
                </c:pt>
                <c:pt idx="4">
                  <c:v>39.148441789743963</c:v>
                </c:pt>
                <c:pt idx="5">
                  <c:v>33.963015041351795</c:v>
                </c:pt>
                <c:pt idx="6">
                  <c:v>33.658326766008329</c:v>
                </c:pt>
                <c:pt idx="7">
                  <c:v>34.181977336451688</c:v>
                </c:pt>
                <c:pt idx="8">
                  <c:v>32.584235296669917</c:v>
                </c:pt>
                <c:pt idx="9">
                  <c:v>37.562855122897943</c:v>
                </c:pt>
                <c:pt idx="10">
                  <c:v>42.513505035880549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129.17487755654943</c:v>
                </c:pt>
                <c:pt idx="1">
                  <c:v>122.6429104918372</c:v>
                </c:pt>
                <c:pt idx="2">
                  <c:v>114.0172574372569</c:v>
                </c:pt>
                <c:pt idx="3">
                  <c:v>116.26144310051315</c:v>
                </c:pt>
                <c:pt idx="4">
                  <c:v>120.41895043677185</c:v>
                </c:pt>
                <c:pt idx="5">
                  <c:v>120.32074765273626</c:v>
                </c:pt>
                <c:pt idx="6">
                  <c:v>123.63934621311284</c:v>
                </c:pt>
                <c:pt idx="7">
                  <c:v>129.06628794430588</c:v>
                </c:pt>
                <c:pt idx="8">
                  <c:v>120.62374625244692</c:v>
                </c:pt>
                <c:pt idx="9">
                  <c:v>113.61145273351242</c:v>
                </c:pt>
                <c:pt idx="10">
                  <c:v>105.68102384791068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0.18464890736635853</c:v>
                </c:pt>
                <c:pt idx="1">
                  <c:v>0.21371802002158563</c:v>
                </c:pt>
                <c:pt idx="2">
                  <c:v>0.2293073924742266</c:v>
                </c:pt>
                <c:pt idx="3">
                  <c:v>0.22272216230460423</c:v>
                </c:pt>
                <c:pt idx="4">
                  <c:v>0.23204819423062467</c:v>
                </c:pt>
                <c:pt idx="5">
                  <c:v>0.23608563405859129</c:v>
                </c:pt>
                <c:pt idx="6">
                  <c:v>0.23464213366184214</c:v>
                </c:pt>
                <c:pt idx="7">
                  <c:v>0.20071856417826817</c:v>
                </c:pt>
                <c:pt idx="8">
                  <c:v>0.20750474742855413</c:v>
                </c:pt>
                <c:pt idx="9">
                  <c:v>0.1935368263583</c:v>
                </c:pt>
                <c:pt idx="10">
                  <c:v>0.21216675599460788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0.43095951486433526</c:v>
                </c:pt>
                <c:pt idx="1">
                  <c:v>0.4599784126285465</c:v>
                </c:pt>
                <c:pt idx="2">
                  <c:v>0.40475534877314706</c:v>
                </c:pt>
                <c:pt idx="3">
                  <c:v>0.35952049365255973</c:v>
                </c:pt>
                <c:pt idx="4">
                  <c:v>0.50423462844366507</c:v>
                </c:pt>
                <c:pt idx="5">
                  <c:v>0.58278100386261222</c:v>
                </c:pt>
                <c:pt idx="6">
                  <c:v>0.75886125230072232</c:v>
                </c:pt>
                <c:pt idx="7">
                  <c:v>0.80466380658057035</c:v>
                </c:pt>
                <c:pt idx="8">
                  <c:v>1</c:v>
                </c:pt>
                <c:pt idx="9">
                  <c:v>0.68144447263797914</c:v>
                </c:pt>
                <c:pt idx="10">
                  <c:v>0.72130020740748979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22.422000000000001</c:v>
                </c:pt>
                <c:pt idx="2">
                  <c:v>0</c:v>
                </c:pt>
                <c:pt idx="3">
                  <c:v>0</c:v>
                </c:pt>
                <c:pt idx="4">
                  <c:v>30.664999999999999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22.422000000000001</c:v>
                </c:pt>
                <c:pt idx="4" formatCode="#,##0">
                  <c:v>30.664999999999999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22.422000000000001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9.3390000000000004</c:v>
                </c:pt>
                <c:pt idx="30">
                  <c:v>0</c:v>
                </c:pt>
                <c:pt idx="31">
                  <c:v>0</c:v>
                </c:pt>
                <c:pt idx="32">
                  <c:v>0</c:v>
                </c:pt>
                <c:pt idx="33">
                  <c:v>0</c:v>
                </c:pt>
                <c:pt idx="34">
                  <c:v>0</c:v>
                </c:pt>
                <c:pt idx="35">
                  <c:v>0</c:v>
                </c:pt>
                <c:pt idx="36">
                  <c:v>21.326000000000001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119.6466143284178</c:v>
                </c:pt>
                <c:pt idx="2">
                  <c:v>2.319204949138471</c:v>
                </c:pt>
                <c:pt idx="3">
                  <c:v>0.30259645709927901</c:v>
                </c:pt>
                <c:pt idx="4">
                  <c:v>27.094049520011811</c:v>
                </c:pt>
                <c:pt idx="5">
                  <c:v>51.617069641637819</c:v>
                </c:pt>
                <c:pt idx="7">
                  <c:v>71.237756797990443</c:v>
                </c:pt>
                <c:pt idx="8">
                  <c:v>2.3121512826459498</c:v>
                </c:pt>
                <c:pt idx="9">
                  <c:v>0</c:v>
                </c:pt>
                <c:pt idx="10">
                  <c:v>4.0569209879781427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122.26841573465555</c:v>
                </c:pt>
                <c:pt idx="4" formatCode="#,##0">
                  <c:v>27.094049520011811</c:v>
                </c:pt>
                <c:pt idx="5" formatCode="#,##0">
                  <c:v>51.617069641637819</c:v>
                </c:pt>
                <c:pt idx="6" formatCode="#,##0">
                  <c:v>73.549908080636399</c:v>
                </c:pt>
                <c:pt idx="10" formatCode="#,##0">
                  <c:v>4.0569209879781427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34.802</c:v>
                </c:pt>
                <c:pt idx="2" formatCode="#,##0_);[Red]\(#,##0\)">
                  <c:v>0</c:v>
                </c:pt>
                <c:pt idx="3" formatCode="#,##0_);[Red]\(#,##0\)">
                  <c:v>18.285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34.802</c:v>
                </c:pt>
                <c:pt idx="1">
                  <c:v>18.285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7.4740000000000002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9.3390000000000004</c:v>
                </c:pt>
                <c:pt idx="6">
                  <c:v>0</c:v>
                </c:pt>
                <c:pt idx="7">
                  <c:v>0</c:v>
                </c:pt>
                <c:pt idx="8">
                  <c:v>0</c:v>
                </c:pt>
                <c:pt idx="9">
                  <c:v>0</c:v>
                </c:pt>
                <c:pt idx="10">
                  <c:v>0</c:v>
                </c:pt>
                <c:pt idx="11">
                  <c:v>0</c:v>
                </c:pt>
                <c:pt idx="12">
                  <c:v>21.326000000000001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17,982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8868.8999999999796</c:v>
                </c:pt>
                <c:pt idx="1">
                  <c:v>8013.0999999999949</c:v>
                </c:pt>
                <c:pt idx="2">
                  <c:v>0</c:v>
                </c:pt>
                <c:pt idx="3">
                  <c:v>1100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27,025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10643.744267999975</c:v>
                </c:pt>
                <c:pt idx="1">
                  <c:v>10599.408155999994</c:v>
                </c:pt>
                <c:pt idx="2">
                  <c:v>0</c:v>
                </c:pt>
                <c:pt idx="3">
                  <c:v>5781.6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10.214217504000001</c:v>
                </c:pt>
                <c:pt idx="1">
                  <c:v>0</c:v>
                </c:pt>
                <c:pt idx="2">
                  <c:v>0</c:v>
                </c:pt>
                <c:pt idx="3">
                  <c:v>0</c:v>
                </c:pt>
                <c:pt idx="4">
                  <c:v>3.0611937</c:v>
                </c:pt>
                <c:pt idx="5">
                  <c:v>22.452328999999999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200,103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200103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1000</c:v>
                </c:pt>
                <c:pt idx="1">
                  <c:v>1100</c:v>
                </c:pt>
                <c:pt idx="2">
                  <c:v>1100</c:v>
                </c:pt>
                <c:pt idx="3">
                  <c:v>1100</c:v>
                </c:pt>
                <c:pt idx="4">
                  <c:v>1100</c:v>
                </c:pt>
                <c:pt idx="5">
                  <c:v>1100</c:v>
                </c:pt>
                <c:pt idx="6">
                  <c:v>1100</c:v>
                </c:pt>
                <c:pt idx="7">
                  <c:v>1100</c:v>
                </c:pt>
                <c:pt idx="8">
                  <c:v>1100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4923.3999999999996</c:v>
                </c:pt>
                <c:pt idx="1">
                  <c:v>5612.1</c:v>
                </c:pt>
                <c:pt idx="2">
                  <c:v>6047.5999999999995</c:v>
                </c:pt>
                <c:pt idx="3">
                  <c:v>6430</c:v>
                </c:pt>
                <c:pt idx="4">
                  <c:v>7205.5</c:v>
                </c:pt>
                <c:pt idx="5">
                  <c:v>7248.2999999999956</c:v>
                </c:pt>
                <c:pt idx="6">
                  <c:v>7248.0999999999949</c:v>
                </c:pt>
                <c:pt idx="7">
                  <c:v>7297.5999999999949</c:v>
                </c:pt>
                <c:pt idx="8">
                  <c:v>8013.0999999999949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4428.5</c:v>
                </c:pt>
                <c:pt idx="1">
                  <c:v>4864.2</c:v>
                </c:pt>
                <c:pt idx="2">
                  <c:v>5188.6000000000004</c:v>
                </c:pt>
                <c:pt idx="3">
                  <c:v>5665.4</c:v>
                </c:pt>
                <c:pt idx="4">
                  <c:v>6311.5000000000045</c:v>
                </c:pt>
                <c:pt idx="5">
                  <c:v>6863.8999999999942</c:v>
                </c:pt>
                <c:pt idx="6">
                  <c:v>7514.3999999999933</c:v>
                </c:pt>
                <c:pt idx="7">
                  <c:v>8219.1999999999825</c:v>
                </c:pt>
                <c:pt idx="8">
                  <c:v>8868.8999999999796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7.7679742118568013E-2</c:v>
                </c:pt>
                <c:pt idx="1">
                  <c:v>8.9714994719588895E-2</c:v>
                </c:pt>
                <c:pt idx="2">
                  <c:v>8.8402465165633715E-2</c:v>
                </c:pt>
                <c:pt idx="3">
                  <c:v>9.4685621685684784E-2</c:v>
                </c:pt>
                <c:pt idx="4">
                  <c:v>0.10093363516677435</c:v>
                </c:pt>
                <c:pt idx="5">
                  <c:v>0.10032035371638345</c:v>
                </c:pt>
                <c:pt idx="6">
                  <c:v>0.1081191175478165</c:v>
                </c:pt>
                <c:pt idx="7">
                  <c:v>0.11547251291303878</c:v>
                </c:pt>
                <c:pt idx="8">
                  <c:v>0.12335133615000213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112.00079994801339</c:v>
                </c:pt>
                <c:pt idx="2">
                  <c:v>1.772122995723121</c:v>
                </c:pt>
                <c:pt idx="3">
                  <c:v>0.244334493520382</c:v>
                </c:pt>
                <c:pt idx="4">
                  <c:v>43.092697978836853</c:v>
                </c:pt>
                <c:pt idx="5">
                  <c:v>54.993140828533313</c:v>
                </c:pt>
                <c:pt idx="7">
                  <c:v>68.313607150701387</c:v>
                </c:pt>
                <c:pt idx="8">
                  <c:v>3.2712611038236798</c:v>
                </c:pt>
                <c:pt idx="9">
                  <c:v>0</c:v>
                </c:pt>
                <c:pt idx="10">
                  <c:v>4.4503730033754687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114.0172574372569</c:v>
                </c:pt>
                <c:pt idx="4" formatCode="#,##0">
                  <c:v>43.092697978836853</c:v>
                </c:pt>
                <c:pt idx="5" formatCode="#,##0">
                  <c:v>54.993140828533313</c:v>
                </c:pt>
                <c:pt idx="6" formatCode="#,##0">
                  <c:v>71.584868254525063</c:v>
                </c:pt>
                <c:pt idx="10" formatCode="#,##0">
                  <c:v>4.4503730033754687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1079</c:v>
                </c:pt>
                <c:pt idx="1">
                  <c:v>1174</c:v>
                </c:pt>
                <c:pt idx="2">
                  <c:v>1247</c:v>
                </c:pt>
                <c:pt idx="3">
                  <c:v>1342</c:v>
                </c:pt>
                <c:pt idx="4">
                  <c:v>1473</c:v>
                </c:pt>
                <c:pt idx="5">
                  <c:v>1574</c:v>
                </c:pt>
                <c:pt idx="6">
                  <c:v>1694</c:v>
                </c:pt>
                <c:pt idx="7">
                  <c:v>1830</c:v>
                </c:pt>
                <c:pt idx="8">
                  <c:v>1956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219087.63429312478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27024.752423999969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283728.26400000002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283728.26400000002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21243.152423999971</c:v>
                </c:pt>
                <c:pt idx="1">
                  <c:v>0</c:v>
                </c:pt>
                <c:pt idx="2">
                  <c:v>5781.6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87.82561700746848</c:v>
                </c:pt>
                <c:pt idx="2">
                  <c:v>1.670653770199233</c:v>
                </c:pt>
                <c:pt idx="3">
                  <c:v>2.7901240591837269</c:v>
                </c:pt>
                <c:pt idx="4">
                  <c:v>40.151466340166387</c:v>
                </c:pt>
                <c:pt idx="5">
                  <c:v>45.493794248104081</c:v>
                </c:pt>
                <c:pt idx="7">
                  <c:v>60.983726856403763</c:v>
                </c:pt>
                <c:pt idx="8">
                  <c:v>2.5775571843301779</c:v>
                </c:pt>
                <c:pt idx="9">
                  <c:v>0</c:v>
                </c:pt>
                <c:pt idx="10">
                  <c:v>5.7900599815009413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92.286394836851443</c:v>
                </c:pt>
                <c:pt idx="4">
                  <c:v>40.151466340166387</c:v>
                </c:pt>
                <c:pt idx="5">
                  <c:v>45.493794248104081</c:v>
                </c:pt>
                <c:pt idx="6">
                  <c:v>63.561284040733938</c:v>
                </c:pt>
                <c:pt idx="10">
                  <c:v>5.7900599815009413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東郷町</c:v>
                </c:pt>
              </c:strCache>
            </c:strRef>
          </c:cat>
          <c:val>
            <c:numRef>
              <c:f>①CO2排出量の現状把握!$AX$43:$AX$45</c:f>
              <c:numCache>
                <c:formatCode>0%</c:formatCode>
                <c:ptCount val="3"/>
                <c:pt idx="0">
                  <c:v>0.42072759503743129</c:v>
                </c:pt>
                <c:pt idx="1">
                  <c:v>0.48159870411577027</c:v>
                </c:pt>
                <c:pt idx="2">
                  <c:v>0.37320153444878434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東郷町</c:v>
                </c:pt>
              </c:strCache>
            </c:strRef>
          </c:cat>
          <c:val>
            <c:numRef>
              <c:f>①CO2排出量の現状把握!$AY$43:$AY$45</c:f>
              <c:numCache>
                <c:formatCode>0%</c:formatCode>
                <c:ptCount val="3"/>
                <c:pt idx="0">
                  <c:v>0.19118662390594171</c:v>
                </c:pt>
                <c:pt idx="1">
                  <c:v>0.17265784176038373</c:v>
                </c:pt>
                <c:pt idx="2">
                  <c:v>0.1623705084049423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東郷町</c:v>
                </c:pt>
              </c:strCache>
            </c:strRef>
          </c:cat>
          <c:val>
            <c:numRef>
              <c:f>①CO2排出量の現状把握!$AZ$43:$AZ$45</c:f>
              <c:numCache>
                <c:formatCode>0%</c:formatCode>
                <c:ptCount val="3"/>
                <c:pt idx="0">
                  <c:v>0.18034974026133399</c:v>
                </c:pt>
                <c:pt idx="1">
                  <c:v>0.14541825021795096</c:v>
                </c:pt>
                <c:pt idx="2">
                  <c:v>0.1839746134986085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東郷町</c:v>
                </c:pt>
              </c:strCache>
            </c:strRef>
          </c:cat>
          <c:val>
            <c:numRef>
              <c:f>①CO2排出量の現状把握!$BA$43:$BA$45</c:f>
              <c:numCache>
                <c:formatCode>0%</c:formatCode>
                <c:ptCount val="3"/>
                <c:pt idx="0">
                  <c:v>0.19226168778726088</c:v>
                </c:pt>
                <c:pt idx="1">
                  <c:v>0.18600006857044579</c:v>
                </c:pt>
                <c:pt idx="2">
                  <c:v>0.25703863259012788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東郷町</c:v>
                </c:pt>
              </c:strCache>
            </c:strRef>
          </c:cat>
          <c:val>
            <c:numRef>
              <c:f>①CO2排出量の現状把握!$BB$43:$BB$45</c:f>
              <c:numCache>
                <c:formatCode>0%</c:formatCode>
                <c:ptCount val="3"/>
                <c:pt idx="0">
                  <c:v>1.5474353008032191E-2</c:v>
                </c:pt>
                <c:pt idx="1">
                  <c:v>1.4325135335449277E-2</c:v>
                </c:pt>
                <c:pt idx="2">
                  <c:v>2.3414711057537001E-2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8636</c:v>
                </c:pt>
                <c:pt idx="1">
                  <c:v>8636</c:v>
                </c:pt>
                <c:pt idx="2">
                  <c:v>8636</c:v>
                </c:pt>
                <c:pt idx="3">
                  <c:v>8636</c:v>
                </c:pt>
                <c:pt idx="4">
                  <c:v>8636</c:v>
                </c:pt>
                <c:pt idx="5">
                  <c:v>8817</c:v>
                </c:pt>
                <c:pt idx="6">
                  <c:v>8817</c:v>
                </c:pt>
                <c:pt idx="7">
                  <c:v>8817</c:v>
                </c:pt>
                <c:pt idx="8">
                  <c:v>8817</c:v>
                </c:pt>
                <c:pt idx="9">
                  <c:v>8817</c:v>
                </c:pt>
                <c:pt idx="10">
                  <c:v>8817</c:v>
                </c:pt>
                <c:pt idx="11">
                  <c:v>11482</c:v>
                </c:pt>
                <c:pt idx="12">
                  <c:v>11482</c:v>
                </c:pt>
                <c:pt idx="13">
                  <c:v>11482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3.7670284609668752</c:v>
                </c:pt>
                <c:pt idx="1">
                  <c:v>6.2775914106397668</c:v>
                </c:pt>
                <c:pt idx="2">
                  <c:v>4.5691944804162032</c:v>
                </c:pt>
                <c:pt idx="3">
                  <c:v>4.7876740192129583</c:v>
                </c:pt>
                <c:pt idx="4">
                  <c:v>4.4503730033754687</c:v>
                </c:pt>
                <c:pt idx="5">
                  <c:v>2.836712903891129</c:v>
                </c:pt>
                <c:pt idx="6">
                  <c:v>4.0706767839617184</c:v>
                </c:pt>
                <c:pt idx="7">
                  <c:v>4.2963495326611216</c:v>
                </c:pt>
                <c:pt idx="8">
                  <c:v>5.6990841735538327</c:v>
                </c:pt>
                <c:pt idx="9">
                  <c:v>6.2486521412124434</c:v>
                </c:pt>
                <c:pt idx="10">
                  <c:v>5.0797506901024052</c:v>
                </c:pt>
                <c:pt idx="11">
                  <c:v>5.1692080530639428</c:v>
                </c:pt>
                <c:pt idx="12">
                  <c:v>4.2919941783934359</c:v>
                </c:pt>
                <c:pt idx="13">
                  <c:v>5.7900599815009413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40606</c:v>
                </c:pt>
                <c:pt idx="1">
                  <c:v>40902</c:v>
                </c:pt>
                <c:pt idx="2">
                  <c:v>41070</c:v>
                </c:pt>
                <c:pt idx="3">
                  <c:v>42078</c:v>
                </c:pt>
                <c:pt idx="4">
                  <c:v>42289</c:v>
                </c:pt>
                <c:pt idx="5">
                  <c:v>42568</c:v>
                </c:pt>
                <c:pt idx="6">
                  <c:v>42802</c:v>
                </c:pt>
                <c:pt idx="7">
                  <c:v>43249</c:v>
                </c:pt>
                <c:pt idx="8">
                  <c:v>43401</c:v>
                </c:pt>
                <c:pt idx="9">
                  <c:v>43722</c:v>
                </c:pt>
                <c:pt idx="10">
                  <c:v>44085</c:v>
                </c:pt>
                <c:pt idx="11">
                  <c:v>44014</c:v>
                </c:pt>
                <c:pt idx="12">
                  <c:v>43757</c:v>
                </c:pt>
                <c:pt idx="13">
                  <c:v>43784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1709</v>
      </c>
      <c r="H9" s="70" t="s">
        <v>1710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155</v>
      </c>
      <c r="C10" s="70">
        <v>2</v>
      </c>
      <c r="D10" s="70">
        <v>10</v>
      </c>
      <c r="E10" s="70">
        <v>2005</v>
      </c>
      <c r="F10" s="70" t="s">
        <v>789</v>
      </c>
      <c r="G10" s="70" t="s">
        <v>1709</v>
      </c>
      <c r="H10" s="70" t="s">
        <v>1710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156</v>
      </c>
      <c r="C11" s="70">
        <v>3</v>
      </c>
      <c r="D11" s="70">
        <v>10</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157</v>
      </c>
      <c r="C12" s="70">
        <v>4</v>
      </c>
      <c r="D12" s="70">
        <v>10</v>
      </c>
      <c r="E12" s="70">
        <v>2007</v>
      </c>
      <c r="F12" s="70" t="s">
        <v>791</v>
      </c>
      <c r="G12" s="70" t="s">
        <v>1709</v>
      </c>
      <c r="H12" s="70" t="s">
        <v>1710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158</v>
      </c>
      <c r="C13" s="70">
        <v>5</v>
      </c>
      <c r="D13" s="70">
        <v>10</v>
      </c>
      <c r="E13" s="70">
        <v>2008</v>
      </c>
      <c r="F13" s="70" t="s">
        <v>792</v>
      </c>
      <c r="G13" s="70" t="s">
        <v>1709</v>
      </c>
      <c r="H13" s="70" t="s">
        <v>1710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159</v>
      </c>
      <c r="C14" s="70">
        <v>6</v>
      </c>
      <c r="D14" s="70">
        <v>10</v>
      </c>
      <c r="E14" s="70">
        <v>2009</v>
      </c>
      <c r="F14" s="70" t="s">
        <v>176</v>
      </c>
      <c r="G14" s="70" t="s">
        <v>1709</v>
      </c>
      <c r="H14" s="70" t="s">
        <v>1710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1716</v>
      </c>
      <c r="B15" s="70">
        <v>160</v>
      </c>
      <c r="C15" s="70">
        <v>7</v>
      </c>
      <c r="D15" s="70">
        <v>10</v>
      </c>
      <c r="E15" s="70">
        <v>2010</v>
      </c>
      <c r="F15" s="70" t="s">
        <v>177</v>
      </c>
      <c r="G15" s="70" t="s">
        <v>1709</v>
      </c>
      <c r="H15" s="70" t="s">
        <v>1710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1717</v>
      </c>
      <c r="B16" s="70">
        <v>161</v>
      </c>
      <c r="C16" s="70">
        <v>8</v>
      </c>
      <c r="D16" s="70">
        <v>10</v>
      </c>
      <c r="E16" s="70">
        <v>2011</v>
      </c>
      <c r="F16" s="70" t="s">
        <v>178</v>
      </c>
      <c r="G16" s="70" t="s">
        <v>1709</v>
      </c>
      <c r="H16" s="70" t="s">
        <v>1710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1718</v>
      </c>
      <c r="B17" s="70">
        <v>162</v>
      </c>
      <c r="C17" s="70">
        <v>9</v>
      </c>
      <c r="D17" s="70">
        <v>10</v>
      </c>
      <c r="E17" s="70">
        <v>2012</v>
      </c>
      <c r="F17" s="70" t="s">
        <v>179</v>
      </c>
      <c r="G17" s="70" t="s">
        <v>1709</v>
      </c>
      <c r="H17" s="70" t="s">
        <v>1710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1719</v>
      </c>
      <c r="B18" s="70">
        <v>163</v>
      </c>
      <c r="C18" s="70">
        <v>10</v>
      </c>
      <c r="D18" s="70">
        <v>10</v>
      </c>
      <c r="E18" s="70">
        <v>2013</v>
      </c>
      <c r="F18" s="70" t="s">
        <v>180</v>
      </c>
      <c r="G18" s="70" t="s">
        <v>1709</v>
      </c>
      <c r="H18" s="70" t="s">
        <v>1710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1720</v>
      </c>
      <c r="B19" s="70">
        <v>164</v>
      </c>
      <c r="C19" s="70">
        <v>11</v>
      </c>
      <c r="D19" s="70">
        <v>10</v>
      </c>
      <c r="E19" s="70">
        <v>2014</v>
      </c>
      <c r="F19" s="70" t="s">
        <v>181</v>
      </c>
      <c r="G19" s="70" t="s">
        <v>1709</v>
      </c>
      <c r="H19" s="70" t="s">
        <v>1710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1721</v>
      </c>
      <c r="B20" s="70">
        <v>165</v>
      </c>
      <c r="C20" s="70">
        <v>12</v>
      </c>
      <c r="D20" s="70">
        <v>10</v>
      </c>
      <c r="E20" s="70">
        <v>2015</v>
      </c>
      <c r="F20" s="70" t="s">
        <v>182</v>
      </c>
      <c r="G20" s="70" t="s">
        <v>1709</v>
      </c>
      <c r="H20" s="70" t="s">
        <v>1710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1722</v>
      </c>
      <c r="B21" s="70">
        <v>166</v>
      </c>
      <c r="C21" s="70">
        <v>13</v>
      </c>
      <c r="D21" s="70">
        <v>10</v>
      </c>
      <c r="E21" s="70">
        <v>2016</v>
      </c>
      <c r="F21" s="70" t="s">
        <v>155</v>
      </c>
      <c r="G21" s="70" t="s">
        <v>1709</v>
      </c>
      <c r="H21" s="70" t="s">
        <v>1710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1723</v>
      </c>
      <c r="B22" s="70">
        <v>167</v>
      </c>
      <c r="C22" s="70">
        <v>14</v>
      </c>
      <c r="D22" s="70">
        <v>10</v>
      </c>
      <c r="E22" s="70">
        <v>2017</v>
      </c>
      <c r="F22" s="70" t="s">
        <v>156</v>
      </c>
      <c r="G22" s="70" t="s">
        <v>1709</v>
      </c>
      <c r="H22" s="70" t="s">
        <v>1710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1724</v>
      </c>
      <c r="B23" s="70">
        <v>168</v>
      </c>
      <c r="C23" s="70">
        <v>15</v>
      </c>
      <c r="D23" s="70">
        <v>10</v>
      </c>
      <c r="E23" s="70">
        <v>2018</v>
      </c>
      <c r="F23" s="70" t="s">
        <v>183</v>
      </c>
      <c r="G23" s="70" t="s">
        <v>1709</v>
      </c>
      <c r="H23" s="70" t="s">
        <v>1710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1725</v>
      </c>
      <c r="B24" s="70">
        <v>169</v>
      </c>
      <c r="C24" s="70">
        <v>16</v>
      </c>
      <c r="D24" s="70">
        <v>10</v>
      </c>
      <c r="E24" s="70">
        <v>2019</v>
      </c>
      <c r="F24" s="70" t="s">
        <v>158</v>
      </c>
      <c r="G24" s="70" t="s">
        <v>1709</v>
      </c>
      <c r="H24" s="70" t="s">
        <v>1710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1726</v>
      </c>
      <c r="B25" s="70">
        <v>170</v>
      </c>
      <c r="C25" s="70">
        <v>17</v>
      </c>
      <c r="D25" s="70">
        <v>10</v>
      </c>
      <c r="E25" s="70">
        <v>2020</v>
      </c>
      <c r="F25" s="70" t="s">
        <v>159</v>
      </c>
      <c r="G25" s="70" t="s">
        <v>1709</v>
      </c>
      <c r="H25" s="70" t="s">
        <v>1710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1727</v>
      </c>
      <c r="B26" s="70">
        <v>170</v>
      </c>
      <c r="C26" s="70">
        <v>18</v>
      </c>
      <c r="D26" s="70">
        <v>10</v>
      </c>
      <c r="E26" s="70">
        <v>2021</v>
      </c>
      <c r="F26" s="70" t="s">
        <v>160</v>
      </c>
      <c r="G26" s="1064" t="s">
        <v>1709</v>
      </c>
      <c r="H26" s="70" t="s">
        <v>1710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1728</v>
      </c>
      <c r="B27" s="70">
        <v>170</v>
      </c>
      <c r="C27" s="70">
        <v>19</v>
      </c>
      <c r="D27" s="70">
        <v>10</v>
      </c>
      <c r="E27" s="70">
        <v>2022</v>
      </c>
      <c r="F27" s="70" t="s">
        <v>161</v>
      </c>
      <c r="G27" s="1064" t="s">
        <v>1709</v>
      </c>
      <c r="H27" s="70" t="s">
        <v>1710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170</v>
      </c>
      <c r="C28" s="70">
        <v>20</v>
      </c>
      <c r="D28" s="70">
        <v>10</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170</v>
      </c>
      <c r="C29" s="70">
        <v>21</v>
      </c>
      <c r="D29" s="70">
        <v>10</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443</v>
      </c>
      <c r="C30" s="70">
        <v>1</v>
      </c>
      <c r="D30" s="70">
        <v>27</v>
      </c>
      <c r="E30" s="70">
        <v>1990</v>
      </c>
      <c r="F30" s="70" t="s">
        <v>787</v>
      </c>
      <c r="G30" s="70" t="s">
        <v>1732</v>
      </c>
      <c r="H30" s="70" t="s">
        <v>1733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444</v>
      </c>
      <c r="C31" s="70">
        <v>2</v>
      </c>
      <c r="D31" s="70">
        <v>27</v>
      </c>
      <c r="E31" s="70">
        <v>2005</v>
      </c>
      <c r="F31" s="70" t="s">
        <v>789</v>
      </c>
      <c r="G31" s="70" t="s">
        <v>1732</v>
      </c>
      <c r="H31" s="70" t="s">
        <v>1733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445</v>
      </c>
      <c r="C32" s="70">
        <v>3</v>
      </c>
      <c r="D32" s="70">
        <v>27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446</v>
      </c>
      <c r="C33" s="70">
        <v>4</v>
      </c>
      <c r="D33" s="70">
        <v>27</v>
      </c>
      <c r="E33" s="70">
        <v>2007</v>
      </c>
      <c r="F33" s="70" t="s">
        <v>791</v>
      </c>
      <c r="G33" s="70" t="s">
        <v>1732</v>
      </c>
      <c r="H33" s="70" t="s">
        <v>1733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447</v>
      </c>
      <c r="C34" s="70">
        <v>5</v>
      </c>
      <c r="D34" s="70">
        <v>27</v>
      </c>
      <c r="E34" s="70">
        <v>2008</v>
      </c>
      <c r="F34" s="70" t="s">
        <v>792</v>
      </c>
      <c r="G34" s="70" t="s">
        <v>1732</v>
      </c>
      <c r="H34" s="70" t="s">
        <v>1733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448</v>
      </c>
      <c r="C35" s="70">
        <v>6</v>
      </c>
      <c r="D35" s="70">
        <v>27</v>
      </c>
      <c r="E35" s="70">
        <v>2009</v>
      </c>
      <c r="F35" s="70" t="s">
        <v>176</v>
      </c>
      <c r="G35" s="70" t="s">
        <v>1732</v>
      </c>
      <c r="H35" s="70" t="s">
        <v>1733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1739</v>
      </c>
      <c r="B36" s="70">
        <v>449</v>
      </c>
      <c r="C36" s="70">
        <v>7</v>
      </c>
      <c r="D36" s="70">
        <v>27</v>
      </c>
      <c r="E36" s="70">
        <v>2010</v>
      </c>
      <c r="F36" s="70" t="s">
        <v>177</v>
      </c>
      <c r="G36" s="70" t="s">
        <v>1732</v>
      </c>
      <c r="H36" s="70" t="s">
        <v>1733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1740</v>
      </c>
      <c r="B37" s="70">
        <v>450</v>
      </c>
      <c r="C37" s="70">
        <v>8</v>
      </c>
      <c r="D37" s="70">
        <v>27</v>
      </c>
      <c r="E37" s="70">
        <v>2011</v>
      </c>
      <c r="F37" s="70" t="s">
        <v>178</v>
      </c>
      <c r="G37" s="70" t="s">
        <v>1732</v>
      </c>
      <c r="H37" s="70" t="s">
        <v>1733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1741</v>
      </c>
      <c r="B38" s="70">
        <v>451</v>
      </c>
      <c r="C38" s="70">
        <v>9</v>
      </c>
      <c r="D38" s="70">
        <v>27</v>
      </c>
      <c r="E38" s="70">
        <v>2012</v>
      </c>
      <c r="F38" s="70" t="s">
        <v>179</v>
      </c>
      <c r="G38" s="70" t="s">
        <v>1732</v>
      </c>
      <c r="H38" s="70" t="s">
        <v>1733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1742</v>
      </c>
      <c r="B39" s="70">
        <v>452</v>
      </c>
      <c r="C39" s="70">
        <v>10</v>
      </c>
      <c r="D39" s="70">
        <v>27</v>
      </c>
      <c r="E39" s="70">
        <v>2013</v>
      </c>
      <c r="F39" s="70" t="s">
        <v>180</v>
      </c>
      <c r="G39" s="70" t="s">
        <v>1732</v>
      </c>
      <c r="H39" s="70" t="s">
        <v>1733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1743</v>
      </c>
      <c r="B40" s="70">
        <v>453</v>
      </c>
      <c r="C40" s="70">
        <v>11</v>
      </c>
      <c r="D40" s="70">
        <v>27</v>
      </c>
      <c r="E40" s="70">
        <v>2014</v>
      </c>
      <c r="F40" s="70" t="s">
        <v>181</v>
      </c>
      <c r="G40" s="70" t="s">
        <v>1732</v>
      </c>
      <c r="H40" s="70" t="s">
        <v>1733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1744</v>
      </c>
      <c r="B41" s="70">
        <v>454</v>
      </c>
      <c r="C41" s="70">
        <v>12</v>
      </c>
      <c r="D41" s="70">
        <v>27</v>
      </c>
      <c r="E41" s="70">
        <v>2015</v>
      </c>
      <c r="F41" s="70" t="s">
        <v>182</v>
      </c>
      <c r="G41" s="70" t="s">
        <v>1732</v>
      </c>
      <c r="H41" s="70" t="s">
        <v>1733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1745</v>
      </c>
      <c r="B42" s="70">
        <v>455</v>
      </c>
      <c r="C42" s="70">
        <v>13</v>
      </c>
      <c r="D42" s="70">
        <v>27</v>
      </c>
      <c r="E42" s="70">
        <v>2016</v>
      </c>
      <c r="F42" s="70" t="s">
        <v>155</v>
      </c>
      <c r="G42" s="70" t="s">
        <v>1732</v>
      </c>
      <c r="H42" s="70" t="s">
        <v>1733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1746</v>
      </c>
      <c r="B43" s="70">
        <v>456</v>
      </c>
      <c r="C43" s="70">
        <v>14</v>
      </c>
      <c r="D43" s="70">
        <v>27</v>
      </c>
      <c r="E43" s="70">
        <v>2017</v>
      </c>
      <c r="F43" s="70" t="s">
        <v>156</v>
      </c>
      <c r="G43" s="70" t="s">
        <v>1732</v>
      </c>
      <c r="H43" s="70" t="s">
        <v>1733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1747</v>
      </c>
      <c r="B44" s="70">
        <v>457</v>
      </c>
      <c r="C44" s="70">
        <v>15</v>
      </c>
      <c r="D44" s="70">
        <v>27</v>
      </c>
      <c r="E44" s="70">
        <v>2018</v>
      </c>
      <c r="F44" s="70" t="s">
        <v>183</v>
      </c>
      <c r="G44" s="70" t="s">
        <v>1732</v>
      </c>
      <c r="H44" s="70" t="s">
        <v>1733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1748</v>
      </c>
      <c r="B45" s="70">
        <v>457</v>
      </c>
      <c r="C45" s="70">
        <v>16</v>
      </c>
      <c r="D45" s="70">
        <v>27</v>
      </c>
      <c r="E45" s="70">
        <v>2019</v>
      </c>
      <c r="F45" s="70" t="s">
        <v>158</v>
      </c>
      <c r="G45" s="1064" t="s">
        <v>1732</v>
      </c>
      <c r="H45" s="70" t="s">
        <v>1733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1749</v>
      </c>
      <c r="B46" s="70">
        <v>457</v>
      </c>
      <c r="C46" s="70">
        <v>17</v>
      </c>
      <c r="D46" s="70">
        <v>27</v>
      </c>
      <c r="E46" s="70">
        <v>2020</v>
      </c>
      <c r="F46" s="70" t="s">
        <v>159</v>
      </c>
      <c r="G46" s="1064" t="s">
        <v>1732</v>
      </c>
      <c r="H46" s="70" t="s">
        <v>1733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1750</v>
      </c>
      <c r="B47" s="70">
        <v>457</v>
      </c>
      <c r="C47" s="70">
        <v>18</v>
      </c>
      <c r="D47" s="70">
        <v>27</v>
      </c>
      <c r="E47" s="70">
        <v>2021</v>
      </c>
      <c r="F47" s="70" t="s">
        <v>160</v>
      </c>
      <c r="G47" s="70" t="s">
        <v>1732</v>
      </c>
      <c r="H47" s="70" t="s">
        <v>1733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1751</v>
      </c>
      <c r="B48" s="70">
        <v>457</v>
      </c>
      <c r="C48" s="70">
        <v>19</v>
      </c>
      <c r="D48" s="70">
        <v>27</v>
      </c>
      <c r="E48" s="70">
        <v>2022</v>
      </c>
      <c r="F48" s="70" t="s">
        <v>161</v>
      </c>
      <c r="G48" s="70" t="s">
        <v>1732</v>
      </c>
      <c r="H48" s="70" t="s">
        <v>1733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457</v>
      </c>
      <c r="C49" s="70">
        <v>20</v>
      </c>
      <c r="D49" s="70">
        <v>27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457</v>
      </c>
      <c r="C50" s="70">
        <v>21</v>
      </c>
      <c r="D50" s="70">
        <v>27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v>
      </c>
      <c r="C51" s="70">
        <v>1</v>
      </c>
      <c r="D51" s="70">
        <v>1</v>
      </c>
      <c r="E51" s="70">
        <v>1990</v>
      </c>
      <c r="F51" s="70" t="s">
        <v>787</v>
      </c>
      <c r="G51" s="70" t="s">
        <v>1755</v>
      </c>
      <c r="H51" s="70" t="s">
        <v>1756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2</v>
      </c>
      <c r="C52" s="70">
        <v>2</v>
      </c>
      <c r="D52" s="70">
        <v>1</v>
      </c>
      <c r="E52" s="70">
        <v>2005</v>
      </c>
      <c r="F52" s="70" t="s">
        <v>789</v>
      </c>
      <c r="G52" s="70" t="s">
        <v>1755</v>
      </c>
      <c r="H52" s="70" t="s">
        <v>1756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v>
      </c>
      <c r="C53" s="70">
        <v>3</v>
      </c>
      <c r="D53" s="70">
        <v>1</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4</v>
      </c>
      <c r="C54" s="70">
        <v>4</v>
      </c>
      <c r="D54" s="70">
        <v>1</v>
      </c>
      <c r="E54" s="70">
        <v>2007</v>
      </c>
      <c r="F54" s="70" t="s">
        <v>791</v>
      </c>
      <c r="G54" s="70" t="s">
        <v>1755</v>
      </c>
      <c r="H54" s="70" t="s">
        <v>1756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5</v>
      </c>
      <c r="C55" s="70">
        <v>5</v>
      </c>
      <c r="D55" s="70">
        <v>1</v>
      </c>
      <c r="E55" s="70">
        <v>2008</v>
      </c>
      <c r="F55" s="70" t="s">
        <v>792</v>
      </c>
      <c r="G55" s="70" t="s">
        <v>1755</v>
      </c>
      <c r="H55" s="70" t="s">
        <v>1756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6</v>
      </c>
      <c r="C56" s="70">
        <v>6</v>
      </c>
      <c r="D56" s="70">
        <v>1</v>
      </c>
      <c r="E56" s="70">
        <v>2009</v>
      </c>
      <c r="F56" s="70" t="s">
        <v>176</v>
      </c>
      <c r="G56" s="70" t="s">
        <v>1755</v>
      </c>
      <c r="H56" s="70" t="s">
        <v>1756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1762</v>
      </c>
      <c r="B57" s="70">
        <v>7</v>
      </c>
      <c r="C57" s="70">
        <v>7</v>
      </c>
      <c r="D57" s="70">
        <v>1</v>
      </c>
      <c r="E57" s="70">
        <v>2010</v>
      </c>
      <c r="F57" s="70" t="s">
        <v>177</v>
      </c>
      <c r="G57" s="70" t="s">
        <v>1755</v>
      </c>
      <c r="H57" s="70" t="s">
        <v>1756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1763</v>
      </c>
      <c r="B58" s="70">
        <v>8</v>
      </c>
      <c r="C58" s="70">
        <v>8</v>
      </c>
      <c r="D58" s="70">
        <v>1</v>
      </c>
      <c r="E58" s="70">
        <v>2011</v>
      </c>
      <c r="F58" s="70" t="s">
        <v>178</v>
      </c>
      <c r="G58" s="70" t="s">
        <v>1755</v>
      </c>
      <c r="H58" s="70" t="s">
        <v>1756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1764</v>
      </c>
      <c r="B59" s="70">
        <v>9</v>
      </c>
      <c r="C59" s="70">
        <v>9</v>
      </c>
      <c r="D59" s="70">
        <v>1</v>
      </c>
      <c r="E59" s="70">
        <v>2012</v>
      </c>
      <c r="F59" s="70" t="s">
        <v>179</v>
      </c>
      <c r="G59" s="70" t="s">
        <v>1755</v>
      </c>
      <c r="H59" s="70" t="s">
        <v>1756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1765</v>
      </c>
      <c r="B60" s="70">
        <v>10</v>
      </c>
      <c r="C60" s="70">
        <v>10</v>
      </c>
      <c r="D60" s="70">
        <v>1</v>
      </c>
      <c r="E60" s="70">
        <v>2013</v>
      </c>
      <c r="F60" s="70" t="s">
        <v>180</v>
      </c>
      <c r="G60" s="70" t="s">
        <v>1755</v>
      </c>
      <c r="H60" s="70" t="s">
        <v>1756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1766</v>
      </c>
      <c r="B61" s="70">
        <v>11</v>
      </c>
      <c r="C61" s="70">
        <v>11</v>
      </c>
      <c r="D61" s="70">
        <v>1</v>
      </c>
      <c r="E61" s="70">
        <v>2014</v>
      </c>
      <c r="F61" s="70" t="s">
        <v>181</v>
      </c>
      <c r="G61" s="70" t="s">
        <v>1755</v>
      </c>
      <c r="H61" s="70" t="s">
        <v>1756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1767</v>
      </c>
      <c r="B62" s="70">
        <v>12</v>
      </c>
      <c r="C62" s="70">
        <v>12</v>
      </c>
      <c r="D62" s="70">
        <v>1</v>
      </c>
      <c r="E62" s="70">
        <v>2015</v>
      </c>
      <c r="F62" s="70" t="s">
        <v>182</v>
      </c>
      <c r="G62" s="70" t="s">
        <v>1755</v>
      </c>
      <c r="H62" s="70" t="s">
        <v>1756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1768</v>
      </c>
      <c r="B63" s="70">
        <v>13</v>
      </c>
      <c r="C63" s="70">
        <v>13</v>
      </c>
      <c r="D63" s="70">
        <v>1</v>
      </c>
      <c r="E63" s="70">
        <v>2016</v>
      </c>
      <c r="F63" s="70" t="s">
        <v>155</v>
      </c>
      <c r="G63" s="70" t="s">
        <v>1755</v>
      </c>
      <c r="H63" s="70" t="s">
        <v>1756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1769</v>
      </c>
      <c r="B64" s="70">
        <v>14</v>
      </c>
      <c r="C64" s="70">
        <v>14</v>
      </c>
      <c r="D64" s="70">
        <v>1</v>
      </c>
      <c r="E64" s="70">
        <v>2017</v>
      </c>
      <c r="F64" s="70" t="s">
        <v>156</v>
      </c>
      <c r="G64" s="1064" t="s">
        <v>1755</v>
      </c>
      <c r="H64" s="70" t="s">
        <v>1756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1770</v>
      </c>
      <c r="B65" s="70">
        <v>15</v>
      </c>
      <c r="C65" s="70">
        <v>15</v>
      </c>
      <c r="D65" s="70">
        <v>1</v>
      </c>
      <c r="E65" s="70">
        <v>2018</v>
      </c>
      <c r="F65" s="70" t="s">
        <v>183</v>
      </c>
      <c r="G65" s="1064" t="s">
        <v>1755</v>
      </c>
      <c r="H65" s="70" t="s">
        <v>1756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1771</v>
      </c>
      <c r="B66" s="70">
        <v>16</v>
      </c>
      <c r="C66" s="70">
        <v>16</v>
      </c>
      <c r="D66" s="70">
        <v>1</v>
      </c>
      <c r="E66" s="70">
        <v>2019</v>
      </c>
      <c r="F66" s="70" t="s">
        <v>158</v>
      </c>
      <c r="G66" s="70" t="s">
        <v>1755</v>
      </c>
      <c r="H66" s="70" t="s">
        <v>1756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1772</v>
      </c>
      <c r="B67" s="70">
        <v>17</v>
      </c>
      <c r="C67" s="70">
        <v>17</v>
      </c>
      <c r="D67" s="70">
        <v>1</v>
      </c>
      <c r="E67" s="70">
        <v>2020</v>
      </c>
      <c r="F67" s="70" t="s">
        <v>159</v>
      </c>
      <c r="G67" s="70" t="s">
        <v>1755</v>
      </c>
      <c r="H67" s="70" t="s">
        <v>1756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1773</v>
      </c>
      <c r="B68" s="70">
        <v>17</v>
      </c>
      <c r="C68" s="70">
        <v>18</v>
      </c>
      <c r="D68" s="70">
        <v>1</v>
      </c>
      <c r="E68" s="70">
        <v>2021</v>
      </c>
      <c r="F68" s="70" t="s">
        <v>160</v>
      </c>
      <c r="G68" s="70" t="s">
        <v>1755</v>
      </c>
      <c r="H68" s="70" t="s">
        <v>1756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1774</v>
      </c>
      <c r="B69" s="70">
        <v>17</v>
      </c>
      <c r="C69" s="70">
        <v>19</v>
      </c>
      <c r="D69" s="70">
        <v>1</v>
      </c>
      <c r="E69" s="70">
        <v>2022</v>
      </c>
      <c r="F69" s="70" t="s">
        <v>161</v>
      </c>
      <c r="G69" s="70" t="s">
        <v>1755</v>
      </c>
      <c r="H69" s="70" t="s">
        <v>1756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v>
      </c>
      <c r="C70" s="70">
        <v>20</v>
      </c>
      <c r="D70" s="70">
        <v>1</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v>
      </c>
      <c r="C71" s="70">
        <v>21</v>
      </c>
      <c r="D71" s="70">
        <v>1</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205</v>
      </c>
      <c r="C72" s="70">
        <v>1</v>
      </c>
      <c r="D72" s="70">
        <v>13</v>
      </c>
      <c r="E72" s="70">
        <v>1990</v>
      </c>
      <c r="F72" s="70" t="s">
        <v>787</v>
      </c>
      <c r="G72" s="70" t="s">
        <v>1778</v>
      </c>
      <c r="H72" s="70" t="s">
        <v>1779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206</v>
      </c>
      <c r="C73" s="70">
        <v>2</v>
      </c>
      <c r="D73" s="70">
        <v>13</v>
      </c>
      <c r="E73" s="70">
        <v>2005</v>
      </c>
      <c r="F73" s="70" t="s">
        <v>789</v>
      </c>
      <c r="G73" s="70" t="s">
        <v>1778</v>
      </c>
      <c r="H73" s="70" t="s">
        <v>1779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207</v>
      </c>
      <c r="C74" s="70">
        <v>3</v>
      </c>
      <c r="D74" s="70">
        <v>13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208</v>
      </c>
      <c r="C75" s="70">
        <v>4</v>
      </c>
      <c r="D75" s="70">
        <v>13</v>
      </c>
      <c r="E75" s="70">
        <v>2007</v>
      </c>
      <c r="F75" s="70" t="s">
        <v>791</v>
      </c>
      <c r="G75" s="70" t="s">
        <v>1778</v>
      </c>
      <c r="H75" s="70" t="s">
        <v>1779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209</v>
      </c>
      <c r="C76" s="70">
        <v>5</v>
      </c>
      <c r="D76" s="70">
        <v>13</v>
      </c>
      <c r="E76" s="70">
        <v>2008</v>
      </c>
      <c r="F76" s="70" t="s">
        <v>792</v>
      </c>
      <c r="G76" s="70" t="s">
        <v>1778</v>
      </c>
      <c r="H76" s="70" t="s">
        <v>1779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210</v>
      </c>
      <c r="C77" s="70">
        <v>6</v>
      </c>
      <c r="D77" s="70">
        <v>13</v>
      </c>
      <c r="E77" s="70">
        <v>2009</v>
      </c>
      <c r="F77" s="70" t="s">
        <v>176</v>
      </c>
      <c r="G77" s="70" t="s">
        <v>1778</v>
      </c>
      <c r="H77" s="70" t="s">
        <v>1779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1785</v>
      </c>
      <c r="B78" s="70">
        <v>211</v>
      </c>
      <c r="C78" s="70">
        <v>7</v>
      </c>
      <c r="D78" s="70">
        <v>13</v>
      </c>
      <c r="E78" s="70">
        <v>2010</v>
      </c>
      <c r="F78" s="70" t="s">
        <v>177</v>
      </c>
      <c r="G78" s="70" t="s">
        <v>1778</v>
      </c>
      <c r="H78" s="70" t="s">
        <v>1779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1786</v>
      </c>
      <c r="B79" s="70">
        <v>212</v>
      </c>
      <c r="C79" s="70">
        <v>8</v>
      </c>
      <c r="D79" s="70">
        <v>13</v>
      </c>
      <c r="E79" s="70">
        <v>2011</v>
      </c>
      <c r="F79" s="70" t="s">
        <v>178</v>
      </c>
      <c r="G79" s="70" t="s">
        <v>1778</v>
      </c>
      <c r="H79" s="70" t="s">
        <v>1779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1787</v>
      </c>
      <c r="B80" s="70">
        <v>213</v>
      </c>
      <c r="C80" s="70">
        <v>9</v>
      </c>
      <c r="D80" s="70">
        <v>13</v>
      </c>
      <c r="E80" s="70">
        <v>2012</v>
      </c>
      <c r="F80" s="70" t="s">
        <v>179</v>
      </c>
      <c r="G80" s="70" t="s">
        <v>1778</v>
      </c>
      <c r="H80" s="70" t="s">
        <v>1779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1788</v>
      </c>
      <c r="B81" s="70">
        <v>214</v>
      </c>
      <c r="C81" s="70">
        <v>10</v>
      </c>
      <c r="D81" s="70">
        <v>13</v>
      </c>
      <c r="E81" s="70">
        <v>2013</v>
      </c>
      <c r="F81" s="70" t="s">
        <v>180</v>
      </c>
      <c r="G81" s="70" t="s">
        <v>1778</v>
      </c>
      <c r="H81" s="70" t="s">
        <v>1779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1789</v>
      </c>
      <c r="B82" s="70">
        <v>215</v>
      </c>
      <c r="C82" s="70">
        <v>11</v>
      </c>
      <c r="D82" s="70">
        <v>13</v>
      </c>
      <c r="E82" s="70">
        <v>2014</v>
      </c>
      <c r="F82" s="70" t="s">
        <v>181</v>
      </c>
      <c r="G82" s="70" t="s">
        <v>1778</v>
      </c>
      <c r="H82" s="70" t="s">
        <v>1779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1790</v>
      </c>
      <c r="B83" s="70">
        <v>216</v>
      </c>
      <c r="C83" s="70">
        <v>12</v>
      </c>
      <c r="D83" s="70">
        <v>13</v>
      </c>
      <c r="E83" s="70">
        <v>2015</v>
      </c>
      <c r="F83" s="70" t="s">
        <v>182</v>
      </c>
      <c r="G83" s="1064" t="s">
        <v>1778</v>
      </c>
      <c r="H83" s="70" t="s">
        <v>1779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1791</v>
      </c>
      <c r="B84" s="70">
        <v>217</v>
      </c>
      <c r="C84" s="70">
        <v>13</v>
      </c>
      <c r="D84" s="70">
        <v>13</v>
      </c>
      <c r="E84" s="70">
        <v>2016</v>
      </c>
      <c r="F84" s="70" t="s">
        <v>155</v>
      </c>
      <c r="G84" s="1064" t="s">
        <v>1778</v>
      </c>
      <c r="H84" s="70" t="s">
        <v>1779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1792</v>
      </c>
      <c r="B85" s="70">
        <v>218</v>
      </c>
      <c r="C85" s="70">
        <v>14</v>
      </c>
      <c r="D85" s="70">
        <v>13</v>
      </c>
      <c r="E85" s="70">
        <v>2017</v>
      </c>
      <c r="F85" s="70" t="s">
        <v>156</v>
      </c>
      <c r="G85" s="70" t="s">
        <v>1778</v>
      </c>
      <c r="H85" s="70" t="s">
        <v>1779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1793</v>
      </c>
      <c r="B86" s="70">
        <v>219</v>
      </c>
      <c r="C86" s="70">
        <v>15</v>
      </c>
      <c r="D86" s="70">
        <v>13</v>
      </c>
      <c r="E86" s="70">
        <v>2018</v>
      </c>
      <c r="F86" s="70" t="s">
        <v>183</v>
      </c>
      <c r="G86" s="70" t="s">
        <v>1778</v>
      </c>
      <c r="H86" s="70" t="s">
        <v>1779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1794</v>
      </c>
      <c r="B87" s="70">
        <v>220</v>
      </c>
      <c r="C87" s="70">
        <v>16</v>
      </c>
      <c r="D87" s="70">
        <v>13</v>
      </c>
      <c r="E87" s="70">
        <v>2019</v>
      </c>
      <c r="F87" s="70" t="s">
        <v>158</v>
      </c>
      <c r="G87" s="70" t="s">
        <v>1778</v>
      </c>
      <c r="H87" s="70" t="s">
        <v>1779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1795</v>
      </c>
      <c r="B88" s="70">
        <v>221</v>
      </c>
      <c r="C88" s="70">
        <v>17</v>
      </c>
      <c r="D88" s="70">
        <v>13</v>
      </c>
      <c r="E88" s="70">
        <v>2020</v>
      </c>
      <c r="F88" s="70" t="s">
        <v>159</v>
      </c>
      <c r="G88" s="70" t="s">
        <v>1778</v>
      </c>
      <c r="H88" s="70" t="s">
        <v>1779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1796</v>
      </c>
      <c r="B89" s="70">
        <v>221</v>
      </c>
      <c r="C89" s="70">
        <v>18</v>
      </c>
      <c r="D89" s="70">
        <v>13</v>
      </c>
      <c r="E89" s="70">
        <v>2021</v>
      </c>
      <c r="F89" s="70" t="s">
        <v>160</v>
      </c>
      <c r="G89" s="70" t="s">
        <v>1778</v>
      </c>
      <c r="H89" s="70" t="s">
        <v>1779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1797</v>
      </c>
      <c r="B90" s="70">
        <v>221</v>
      </c>
      <c r="C90" s="70">
        <v>19</v>
      </c>
      <c r="D90" s="70">
        <v>13</v>
      </c>
      <c r="E90" s="70">
        <v>2022</v>
      </c>
      <c r="F90" s="70" t="s">
        <v>161</v>
      </c>
      <c r="G90" s="70" t="s">
        <v>1778</v>
      </c>
      <c r="H90" s="70" t="s">
        <v>1779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221</v>
      </c>
      <c r="C91" s="70">
        <v>20</v>
      </c>
      <c r="D91" s="70">
        <v>13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221</v>
      </c>
      <c r="C92" s="70">
        <v>21</v>
      </c>
      <c r="D92" s="70">
        <v>13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v>
      </c>
      <c r="C93" s="70">
        <v>1</v>
      </c>
      <c r="D93" s="70">
        <v>1</v>
      </c>
      <c r="E93" s="70">
        <v>1990</v>
      </c>
      <c r="F93" s="70" t="s">
        <v>787</v>
      </c>
      <c r="G93" s="70" t="s">
        <v>1801</v>
      </c>
      <c r="H93" s="70" t="s">
        <v>1802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v>
      </c>
      <c r="C94" s="70">
        <v>2</v>
      </c>
      <c r="D94" s="70">
        <v>1</v>
      </c>
      <c r="E94" s="70">
        <v>2005</v>
      </c>
      <c r="F94" s="70" t="s">
        <v>789</v>
      </c>
      <c r="G94" s="70" t="s">
        <v>1801</v>
      </c>
      <c r="H94" s="70" t="s">
        <v>1802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v>
      </c>
      <c r="C95" s="70">
        <v>3</v>
      </c>
      <c r="D95" s="70">
        <v>1</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4</v>
      </c>
      <c r="C96" s="70">
        <v>4</v>
      </c>
      <c r="D96" s="70">
        <v>1</v>
      </c>
      <c r="E96" s="70">
        <v>2007</v>
      </c>
      <c r="F96" s="70" t="s">
        <v>791</v>
      </c>
      <c r="G96" s="70" t="s">
        <v>1801</v>
      </c>
      <c r="H96" s="70" t="s">
        <v>1802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v>
      </c>
      <c r="C97" s="70">
        <v>5</v>
      </c>
      <c r="D97" s="70">
        <v>1</v>
      </c>
      <c r="E97" s="70">
        <v>2008</v>
      </c>
      <c r="F97" s="70" t="s">
        <v>792</v>
      </c>
      <c r="G97" s="70" t="s">
        <v>1801</v>
      </c>
      <c r="H97" s="70" t="s">
        <v>1802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6</v>
      </c>
      <c r="C98" s="70">
        <v>6</v>
      </c>
      <c r="D98" s="70">
        <v>1</v>
      </c>
      <c r="E98" s="70">
        <v>2009</v>
      </c>
      <c r="F98" s="70" t="s">
        <v>176</v>
      </c>
      <c r="G98" s="70" t="s">
        <v>1801</v>
      </c>
      <c r="H98" s="70" t="s">
        <v>1802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1808</v>
      </c>
      <c r="B99" s="70">
        <v>7</v>
      </c>
      <c r="C99" s="70">
        <v>7</v>
      </c>
      <c r="D99" s="70">
        <v>1</v>
      </c>
      <c r="E99" s="70">
        <v>2010</v>
      </c>
      <c r="F99" s="70" t="s">
        <v>177</v>
      </c>
      <c r="G99" s="70" t="s">
        <v>1801</v>
      </c>
      <c r="H99" s="70" t="s">
        <v>1802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1809</v>
      </c>
      <c r="B100" s="70">
        <v>8</v>
      </c>
      <c r="C100" s="70">
        <v>8</v>
      </c>
      <c r="D100" s="70">
        <v>1</v>
      </c>
      <c r="E100" s="70">
        <v>2011</v>
      </c>
      <c r="F100" s="70" t="s">
        <v>178</v>
      </c>
      <c r="G100" s="70" t="s">
        <v>1801</v>
      </c>
      <c r="H100" s="70" t="s">
        <v>1802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1810</v>
      </c>
      <c r="B101" s="70">
        <v>9</v>
      </c>
      <c r="C101" s="70">
        <v>9</v>
      </c>
      <c r="D101" s="70">
        <v>1</v>
      </c>
      <c r="E101" s="70">
        <v>2012</v>
      </c>
      <c r="F101" s="70" t="s">
        <v>179</v>
      </c>
      <c r="G101" s="70" t="s">
        <v>1801</v>
      </c>
      <c r="H101" s="70" t="s">
        <v>1802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1811</v>
      </c>
      <c r="B102" s="70">
        <v>10</v>
      </c>
      <c r="C102" s="70">
        <v>10</v>
      </c>
      <c r="D102" s="70">
        <v>1</v>
      </c>
      <c r="E102" s="70">
        <v>2013</v>
      </c>
      <c r="F102" s="70" t="s">
        <v>180</v>
      </c>
      <c r="G102" s="1064" t="s">
        <v>1801</v>
      </c>
      <c r="H102" s="70" t="s">
        <v>1802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1812</v>
      </c>
      <c r="B103" s="70">
        <v>11</v>
      </c>
      <c r="C103" s="70">
        <v>11</v>
      </c>
      <c r="D103" s="70">
        <v>1</v>
      </c>
      <c r="E103" s="70">
        <v>2014</v>
      </c>
      <c r="F103" s="70" t="s">
        <v>181</v>
      </c>
      <c r="G103" s="1064" t="s">
        <v>1801</v>
      </c>
      <c r="H103" s="70" t="s">
        <v>1802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1813</v>
      </c>
      <c r="B104" s="70">
        <v>12</v>
      </c>
      <c r="C104" s="70">
        <v>12</v>
      </c>
      <c r="D104" s="70">
        <v>1</v>
      </c>
      <c r="E104" s="70">
        <v>2015</v>
      </c>
      <c r="F104" s="70" t="s">
        <v>182</v>
      </c>
      <c r="G104" s="70" t="s">
        <v>1801</v>
      </c>
      <c r="H104" s="70" t="s">
        <v>1802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1814</v>
      </c>
      <c r="B105" s="70">
        <v>13</v>
      </c>
      <c r="C105" s="70">
        <v>13</v>
      </c>
      <c r="D105" s="70">
        <v>1</v>
      </c>
      <c r="E105" s="70">
        <v>2016</v>
      </c>
      <c r="F105" s="70" t="s">
        <v>155</v>
      </c>
      <c r="G105" s="70" t="s">
        <v>1801</v>
      </c>
      <c r="H105" s="70" t="s">
        <v>1802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1815</v>
      </c>
      <c r="B106" s="70">
        <v>14</v>
      </c>
      <c r="C106" s="70">
        <v>14</v>
      </c>
      <c r="D106" s="70">
        <v>1</v>
      </c>
      <c r="E106" s="70">
        <v>2017</v>
      </c>
      <c r="F106" s="70" t="s">
        <v>156</v>
      </c>
      <c r="G106" s="70" t="s">
        <v>1801</v>
      </c>
      <c r="H106" s="70" t="s">
        <v>1802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1816</v>
      </c>
      <c r="B107" s="70">
        <v>15</v>
      </c>
      <c r="C107" s="70">
        <v>15</v>
      </c>
      <c r="D107" s="70">
        <v>1</v>
      </c>
      <c r="E107" s="70">
        <v>2018</v>
      </c>
      <c r="F107" s="70" t="s">
        <v>183</v>
      </c>
      <c r="G107" s="70" t="s">
        <v>1801</v>
      </c>
      <c r="H107" s="70" t="s">
        <v>1802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1817</v>
      </c>
      <c r="B108" s="70">
        <v>16</v>
      </c>
      <c r="C108" s="70">
        <v>16</v>
      </c>
      <c r="D108" s="70">
        <v>1</v>
      </c>
      <c r="E108" s="70">
        <v>2019</v>
      </c>
      <c r="F108" s="70" t="s">
        <v>158</v>
      </c>
      <c r="G108" s="70" t="s">
        <v>1801</v>
      </c>
      <c r="H108" s="70" t="s">
        <v>1802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1818</v>
      </c>
      <c r="B109" s="70">
        <v>17</v>
      </c>
      <c r="C109" s="70">
        <v>17</v>
      </c>
      <c r="D109" s="70">
        <v>1</v>
      </c>
      <c r="E109" s="70">
        <v>2020</v>
      </c>
      <c r="F109" s="70" t="s">
        <v>159</v>
      </c>
      <c r="G109" s="70" t="s">
        <v>1801</v>
      </c>
      <c r="H109" s="70" t="s">
        <v>1802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1819</v>
      </c>
      <c r="B110" s="70">
        <v>17</v>
      </c>
      <c r="C110" s="70">
        <v>18</v>
      </c>
      <c r="D110" s="70">
        <v>1</v>
      </c>
      <c r="E110" s="70">
        <v>2021</v>
      </c>
      <c r="F110" s="70" t="s">
        <v>160</v>
      </c>
      <c r="G110" s="70" t="s">
        <v>1801</v>
      </c>
      <c r="H110" s="70" t="s">
        <v>1802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1820</v>
      </c>
      <c r="B111" s="70">
        <v>17</v>
      </c>
      <c r="C111" s="70">
        <v>19</v>
      </c>
      <c r="D111" s="70">
        <v>1</v>
      </c>
      <c r="E111" s="70">
        <v>2022</v>
      </c>
      <c r="F111" s="70" t="s">
        <v>161</v>
      </c>
      <c r="G111" s="70" t="s">
        <v>1801</v>
      </c>
      <c r="H111" s="70" t="s">
        <v>1802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17</v>
      </c>
      <c r="C112" s="70">
        <v>20</v>
      </c>
      <c r="D112" s="70">
        <v>1</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17</v>
      </c>
      <c r="C113" s="70">
        <v>21</v>
      </c>
      <c r="D113" s="70">
        <v>1</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256</v>
      </c>
      <c r="C114" s="70">
        <v>1</v>
      </c>
      <c r="D114" s="70">
        <v>16</v>
      </c>
      <c r="E114" s="70">
        <v>1990</v>
      </c>
      <c r="F114" s="70" t="s">
        <v>787</v>
      </c>
      <c r="G114" s="70" t="s">
        <v>1824</v>
      </c>
      <c r="H114" s="70" t="s">
        <v>1825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257</v>
      </c>
      <c r="C115" s="70">
        <v>2</v>
      </c>
      <c r="D115" s="70">
        <v>16</v>
      </c>
      <c r="E115" s="70">
        <v>2005</v>
      </c>
      <c r="F115" s="70" t="s">
        <v>789</v>
      </c>
      <c r="G115" s="70" t="s">
        <v>1824</v>
      </c>
      <c r="H115" s="70" t="s">
        <v>1825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258</v>
      </c>
      <c r="C116" s="70">
        <v>3</v>
      </c>
      <c r="D116" s="70">
        <v>16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259</v>
      </c>
      <c r="C117" s="70">
        <v>4</v>
      </c>
      <c r="D117" s="70">
        <v>16</v>
      </c>
      <c r="E117" s="70">
        <v>2007</v>
      </c>
      <c r="F117" s="70" t="s">
        <v>791</v>
      </c>
      <c r="G117" s="70" t="s">
        <v>1824</v>
      </c>
      <c r="H117" s="70" t="s">
        <v>1825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260</v>
      </c>
      <c r="C118" s="70">
        <v>5</v>
      </c>
      <c r="D118" s="70">
        <v>16</v>
      </c>
      <c r="E118" s="70">
        <v>2008</v>
      </c>
      <c r="F118" s="70" t="s">
        <v>792</v>
      </c>
      <c r="G118" s="70" t="s">
        <v>1824</v>
      </c>
      <c r="H118" s="70" t="s">
        <v>1825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261</v>
      </c>
      <c r="C119" s="70">
        <v>6</v>
      </c>
      <c r="D119" s="70">
        <v>16</v>
      </c>
      <c r="E119" s="70">
        <v>2009</v>
      </c>
      <c r="F119" s="70" t="s">
        <v>176</v>
      </c>
      <c r="G119" s="70" t="s">
        <v>1824</v>
      </c>
      <c r="H119" s="70" t="s">
        <v>1825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1831</v>
      </c>
      <c r="B120" s="70">
        <v>262</v>
      </c>
      <c r="C120" s="70">
        <v>7</v>
      </c>
      <c r="D120" s="70">
        <v>16</v>
      </c>
      <c r="E120" s="70">
        <v>2010</v>
      </c>
      <c r="F120" s="70" t="s">
        <v>177</v>
      </c>
      <c r="G120" s="70" t="s">
        <v>1824</v>
      </c>
      <c r="H120" s="70" t="s">
        <v>1825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1832</v>
      </c>
      <c r="B121" s="70">
        <v>263</v>
      </c>
      <c r="C121" s="70">
        <v>8</v>
      </c>
      <c r="D121" s="70">
        <v>16</v>
      </c>
      <c r="E121" s="70">
        <v>2011</v>
      </c>
      <c r="F121" s="70" t="s">
        <v>178</v>
      </c>
      <c r="G121" s="1064" t="s">
        <v>1824</v>
      </c>
      <c r="H121" s="70" t="s">
        <v>1825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1833</v>
      </c>
      <c r="B122" s="70">
        <v>264</v>
      </c>
      <c r="C122" s="70">
        <v>9</v>
      </c>
      <c r="D122" s="70">
        <v>16</v>
      </c>
      <c r="E122" s="70">
        <v>2012</v>
      </c>
      <c r="F122" s="70" t="s">
        <v>179</v>
      </c>
      <c r="G122" s="1064" t="s">
        <v>1824</v>
      </c>
      <c r="H122" s="70" t="s">
        <v>1825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1834</v>
      </c>
      <c r="B123" s="70">
        <v>265</v>
      </c>
      <c r="C123" s="70">
        <v>10</v>
      </c>
      <c r="D123" s="70">
        <v>16</v>
      </c>
      <c r="E123" s="70">
        <v>2013</v>
      </c>
      <c r="F123" s="70" t="s">
        <v>180</v>
      </c>
      <c r="G123" s="70" t="s">
        <v>1824</v>
      </c>
      <c r="H123" s="70" t="s">
        <v>1825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1835</v>
      </c>
      <c r="B124" s="70">
        <v>266</v>
      </c>
      <c r="C124" s="70">
        <v>11</v>
      </c>
      <c r="D124" s="70">
        <v>16</v>
      </c>
      <c r="E124" s="70">
        <v>2014</v>
      </c>
      <c r="F124" s="70" t="s">
        <v>181</v>
      </c>
      <c r="G124" s="70" t="s">
        <v>1824</v>
      </c>
      <c r="H124" s="70" t="s">
        <v>1825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1836</v>
      </c>
      <c r="B125" s="70">
        <v>267</v>
      </c>
      <c r="C125" s="70">
        <v>12</v>
      </c>
      <c r="D125" s="70">
        <v>16</v>
      </c>
      <c r="E125" s="70">
        <v>2015</v>
      </c>
      <c r="F125" s="70" t="s">
        <v>182</v>
      </c>
      <c r="G125" s="70" t="s">
        <v>1824</v>
      </c>
      <c r="H125" s="70" t="s">
        <v>1825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1837</v>
      </c>
      <c r="B126" s="70">
        <v>268</v>
      </c>
      <c r="C126" s="70">
        <v>13</v>
      </c>
      <c r="D126" s="70">
        <v>16</v>
      </c>
      <c r="E126" s="70">
        <v>2016</v>
      </c>
      <c r="F126" s="70" t="s">
        <v>155</v>
      </c>
      <c r="G126" s="70" t="s">
        <v>1824</v>
      </c>
      <c r="H126" s="70" t="s">
        <v>1825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1838</v>
      </c>
      <c r="B127" s="70">
        <v>269</v>
      </c>
      <c r="C127" s="70">
        <v>14</v>
      </c>
      <c r="D127" s="70">
        <v>16</v>
      </c>
      <c r="E127" s="70">
        <v>2017</v>
      </c>
      <c r="F127" s="70" t="s">
        <v>156</v>
      </c>
      <c r="G127" s="70" t="s">
        <v>1824</v>
      </c>
      <c r="H127" s="70" t="s">
        <v>1825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1839</v>
      </c>
      <c r="B128" s="70">
        <v>270</v>
      </c>
      <c r="C128" s="70">
        <v>15</v>
      </c>
      <c r="D128" s="70">
        <v>16</v>
      </c>
      <c r="E128" s="70">
        <v>2018</v>
      </c>
      <c r="F128" s="70" t="s">
        <v>183</v>
      </c>
      <c r="G128" s="70" t="s">
        <v>1824</v>
      </c>
      <c r="H128" s="70" t="s">
        <v>1825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1840</v>
      </c>
      <c r="B129" s="70">
        <v>271</v>
      </c>
      <c r="C129" s="70">
        <v>16</v>
      </c>
      <c r="D129" s="70">
        <v>16</v>
      </c>
      <c r="E129" s="70">
        <v>2019</v>
      </c>
      <c r="F129" s="70" t="s">
        <v>158</v>
      </c>
      <c r="G129" s="70" t="s">
        <v>1824</v>
      </c>
      <c r="H129" s="70" t="s">
        <v>1825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1841</v>
      </c>
      <c r="B130" s="70">
        <v>272</v>
      </c>
      <c r="C130" s="70">
        <v>17</v>
      </c>
      <c r="D130" s="70">
        <v>16</v>
      </c>
      <c r="E130" s="70">
        <v>2020</v>
      </c>
      <c r="F130" s="70" t="s">
        <v>159</v>
      </c>
      <c r="G130" s="70" t="s">
        <v>1824</v>
      </c>
      <c r="H130" s="70" t="s">
        <v>1825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1842</v>
      </c>
      <c r="B131" s="70">
        <v>272</v>
      </c>
      <c r="C131" s="70">
        <v>18</v>
      </c>
      <c r="D131" s="70">
        <v>16</v>
      </c>
      <c r="E131" s="70">
        <v>2021</v>
      </c>
      <c r="F131" s="70" t="s">
        <v>160</v>
      </c>
      <c r="G131" s="70" t="s">
        <v>1824</v>
      </c>
      <c r="H131" s="70" t="s">
        <v>1825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1843</v>
      </c>
      <c r="B132" s="70">
        <v>272</v>
      </c>
      <c r="C132" s="70">
        <v>19</v>
      </c>
      <c r="D132" s="70">
        <v>16</v>
      </c>
      <c r="E132" s="70">
        <v>2022</v>
      </c>
      <c r="F132" s="70" t="s">
        <v>161</v>
      </c>
      <c r="G132" s="70" t="s">
        <v>1824</v>
      </c>
      <c r="H132" s="70" t="s">
        <v>1825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272</v>
      </c>
      <c r="C133" s="70">
        <v>20</v>
      </c>
      <c r="D133" s="70">
        <v>16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272</v>
      </c>
      <c r="C134" s="70">
        <v>21</v>
      </c>
      <c r="D134" s="70">
        <v>16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358</v>
      </c>
      <c r="C135" s="70">
        <v>1</v>
      </c>
      <c r="D135" s="70">
        <v>22</v>
      </c>
      <c r="E135" s="70">
        <v>1990</v>
      </c>
      <c r="F135" s="70" t="s">
        <v>787</v>
      </c>
      <c r="G135" s="70" t="s">
        <v>1847</v>
      </c>
      <c r="H135" s="70" t="s">
        <v>1848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359</v>
      </c>
      <c r="C136" s="70">
        <v>2</v>
      </c>
      <c r="D136" s="70">
        <v>22</v>
      </c>
      <c r="E136" s="70">
        <v>2005</v>
      </c>
      <c r="F136" s="70" t="s">
        <v>789</v>
      </c>
      <c r="G136" s="70" t="s">
        <v>1847</v>
      </c>
      <c r="H136" s="70" t="s">
        <v>1848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360</v>
      </c>
      <c r="C137" s="70">
        <v>3</v>
      </c>
      <c r="D137" s="70">
        <v>22</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361</v>
      </c>
      <c r="C138" s="70">
        <v>4</v>
      </c>
      <c r="D138" s="70">
        <v>22</v>
      </c>
      <c r="E138" s="70">
        <v>2007</v>
      </c>
      <c r="F138" s="70" t="s">
        <v>791</v>
      </c>
      <c r="G138" s="70" t="s">
        <v>1847</v>
      </c>
      <c r="H138" s="70" t="s">
        <v>1848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362</v>
      </c>
      <c r="C139" s="70">
        <v>5</v>
      </c>
      <c r="D139" s="70">
        <v>22</v>
      </c>
      <c r="E139" s="70">
        <v>2008</v>
      </c>
      <c r="F139" s="70" t="s">
        <v>792</v>
      </c>
      <c r="G139" s="70" t="s">
        <v>1847</v>
      </c>
      <c r="H139" s="70" t="s">
        <v>1848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363</v>
      </c>
      <c r="C140" s="70">
        <v>6</v>
      </c>
      <c r="D140" s="70">
        <v>22</v>
      </c>
      <c r="E140" s="70">
        <v>2009</v>
      </c>
      <c r="F140" s="70" t="s">
        <v>176</v>
      </c>
      <c r="G140" s="1064" t="s">
        <v>1847</v>
      </c>
      <c r="H140" s="70" t="s">
        <v>1848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1854</v>
      </c>
      <c r="B141" s="70">
        <v>364</v>
      </c>
      <c r="C141" s="70">
        <v>7</v>
      </c>
      <c r="D141" s="70">
        <v>22</v>
      </c>
      <c r="E141" s="70">
        <v>2010</v>
      </c>
      <c r="F141" s="70" t="s">
        <v>177</v>
      </c>
      <c r="G141" s="1064" t="s">
        <v>1847</v>
      </c>
      <c r="H141" s="70" t="s">
        <v>1848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1855</v>
      </c>
      <c r="B142" s="70">
        <v>365</v>
      </c>
      <c r="C142" s="70">
        <v>8</v>
      </c>
      <c r="D142" s="70">
        <v>22</v>
      </c>
      <c r="E142" s="70">
        <v>2011</v>
      </c>
      <c r="F142" s="70" t="s">
        <v>178</v>
      </c>
      <c r="G142" s="70" t="s">
        <v>1847</v>
      </c>
      <c r="H142" s="70" t="s">
        <v>1848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1856</v>
      </c>
      <c r="B143" s="70">
        <v>366</v>
      </c>
      <c r="C143" s="70">
        <v>9</v>
      </c>
      <c r="D143" s="70">
        <v>22</v>
      </c>
      <c r="E143" s="70">
        <v>2012</v>
      </c>
      <c r="F143" s="70" t="s">
        <v>179</v>
      </c>
      <c r="G143" s="70" t="s">
        <v>1847</v>
      </c>
      <c r="H143" s="70" t="s">
        <v>1848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1857</v>
      </c>
      <c r="B144" s="70">
        <v>367</v>
      </c>
      <c r="C144" s="70">
        <v>10</v>
      </c>
      <c r="D144" s="70">
        <v>22</v>
      </c>
      <c r="E144" s="70">
        <v>2013</v>
      </c>
      <c r="F144" s="70" t="s">
        <v>180</v>
      </c>
      <c r="G144" s="70" t="s">
        <v>1847</v>
      </c>
      <c r="H144" s="70" t="s">
        <v>1848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1858</v>
      </c>
      <c r="B145" s="70">
        <v>368</v>
      </c>
      <c r="C145" s="70">
        <v>11</v>
      </c>
      <c r="D145" s="70">
        <v>22</v>
      </c>
      <c r="E145" s="70">
        <v>2014</v>
      </c>
      <c r="F145" s="70" t="s">
        <v>181</v>
      </c>
      <c r="G145" s="70" t="s">
        <v>1847</v>
      </c>
      <c r="H145" s="70" t="s">
        <v>1848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1859</v>
      </c>
      <c r="B146" s="70">
        <v>369</v>
      </c>
      <c r="C146" s="70">
        <v>12</v>
      </c>
      <c r="D146" s="70">
        <v>22</v>
      </c>
      <c r="E146" s="70">
        <v>2015</v>
      </c>
      <c r="F146" s="70" t="s">
        <v>182</v>
      </c>
      <c r="G146" s="70" t="s">
        <v>1847</v>
      </c>
      <c r="H146" s="70" t="s">
        <v>1848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1860</v>
      </c>
      <c r="B147" s="70">
        <v>370</v>
      </c>
      <c r="C147" s="70">
        <v>13</v>
      </c>
      <c r="D147" s="70">
        <v>22</v>
      </c>
      <c r="E147" s="70">
        <v>2016</v>
      </c>
      <c r="F147" s="70" t="s">
        <v>155</v>
      </c>
      <c r="G147" s="70" t="s">
        <v>1847</v>
      </c>
      <c r="H147" s="70" t="s">
        <v>1848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1861</v>
      </c>
      <c r="B148" s="70">
        <v>371</v>
      </c>
      <c r="C148" s="70">
        <v>14</v>
      </c>
      <c r="D148" s="70">
        <v>22</v>
      </c>
      <c r="E148" s="70">
        <v>2017</v>
      </c>
      <c r="F148" s="70" t="s">
        <v>156</v>
      </c>
      <c r="G148" s="70" t="s">
        <v>1847</v>
      </c>
      <c r="H148" s="70" t="s">
        <v>1848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1862</v>
      </c>
      <c r="B149" s="70">
        <v>372</v>
      </c>
      <c r="C149" s="70">
        <v>15</v>
      </c>
      <c r="D149" s="70">
        <v>22</v>
      </c>
      <c r="E149" s="70">
        <v>2018</v>
      </c>
      <c r="F149" s="70" t="s">
        <v>183</v>
      </c>
      <c r="G149" s="70" t="s">
        <v>1847</v>
      </c>
      <c r="H149" s="70" t="s">
        <v>1848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1863</v>
      </c>
      <c r="B150" s="70">
        <v>373</v>
      </c>
      <c r="C150" s="70">
        <v>16</v>
      </c>
      <c r="D150" s="70">
        <v>22</v>
      </c>
      <c r="E150" s="70">
        <v>2019</v>
      </c>
      <c r="F150" s="70" t="s">
        <v>158</v>
      </c>
      <c r="G150" s="70" t="s">
        <v>1847</v>
      </c>
      <c r="H150" s="70" t="s">
        <v>1848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1864</v>
      </c>
      <c r="B151" s="70">
        <v>374</v>
      </c>
      <c r="C151" s="70">
        <v>17</v>
      </c>
      <c r="D151" s="70">
        <v>22</v>
      </c>
      <c r="E151" s="70">
        <v>2020</v>
      </c>
      <c r="F151" s="70" t="s">
        <v>159</v>
      </c>
      <c r="G151" s="70" t="s">
        <v>1847</v>
      </c>
      <c r="H151" s="70" t="s">
        <v>1848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1865</v>
      </c>
      <c r="B152" s="70">
        <v>374</v>
      </c>
      <c r="C152" s="70">
        <v>18</v>
      </c>
      <c r="D152" s="70">
        <v>22</v>
      </c>
      <c r="E152" s="70">
        <v>2021</v>
      </c>
      <c r="F152" s="70" t="s">
        <v>160</v>
      </c>
      <c r="G152" s="70" t="s">
        <v>1847</v>
      </c>
      <c r="H152" s="70" t="s">
        <v>1848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1866</v>
      </c>
      <c r="B153" s="70">
        <v>374</v>
      </c>
      <c r="C153" s="70">
        <v>19</v>
      </c>
      <c r="D153" s="70">
        <v>22</v>
      </c>
      <c r="E153" s="70">
        <v>2022</v>
      </c>
      <c r="F153" s="70" t="s">
        <v>161</v>
      </c>
      <c r="G153" s="70" t="s">
        <v>1847</v>
      </c>
      <c r="H153" s="70" t="s">
        <v>1848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374</v>
      </c>
      <c r="C154" s="70">
        <v>20</v>
      </c>
      <c r="D154" s="70">
        <v>22</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374</v>
      </c>
      <c r="C155" s="70">
        <v>21</v>
      </c>
      <c r="D155" s="70">
        <v>22</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307</v>
      </c>
      <c r="C156" s="70">
        <v>1</v>
      </c>
      <c r="D156" s="70">
        <v>19</v>
      </c>
      <c r="E156" s="70">
        <v>1990</v>
      </c>
      <c r="F156" s="70" t="s">
        <v>787</v>
      </c>
      <c r="G156" s="70" t="s">
        <v>1870</v>
      </c>
      <c r="H156" s="70" t="s">
        <v>1871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308</v>
      </c>
      <c r="C157" s="70">
        <v>2</v>
      </c>
      <c r="D157" s="70">
        <v>19</v>
      </c>
      <c r="E157" s="70">
        <v>2005</v>
      </c>
      <c r="F157" s="70" t="s">
        <v>789</v>
      </c>
      <c r="G157" s="70" t="s">
        <v>1870</v>
      </c>
      <c r="H157" s="70" t="s">
        <v>1871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309</v>
      </c>
      <c r="C158" s="70">
        <v>3</v>
      </c>
      <c r="D158" s="70">
        <v>19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310</v>
      </c>
      <c r="C159" s="70">
        <v>4</v>
      </c>
      <c r="D159" s="70">
        <v>19</v>
      </c>
      <c r="E159" s="70">
        <v>2007</v>
      </c>
      <c r="F159" s="70" t="s">
        <v>791</v>
      </c>
      <c r="G159" s="1064" t="s">
        <v>1870</v>
      </c>
      <c r="H159" s="70" t="s">
        <v>1871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311</v>
      </c>
      <c r="C160" s="70">
        <v>5</v>
      </c>
      <c r="D160" s="70">
        <v>19</v>
      </c>
      <c r="E160" s="70">
        <v>2008</v>
      </c>
      <c r="F160" s="70" t="s">
        <v>792</v>
      </c>
      <c r="G160" s="70" t="s">
        <v>1870</v>
      </c>
      <c r="H160" s="70" t="s">
        <v>1871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312</v>
      </c>
      <c r="C161" s="70">
        <v>6</v>
      </c>
      <c r="D161" s="70">
        <v>19</v>
      </c>
      <c r="E161" s="70">
        <v>2009</v>
      </c>
      <c r="F161" s="70" t="s">
        <v>176</v>
      </c>
      <c r="G161" s="70" t="s">
        <v>1870</v>
      </c>
      <c r="H161" s="70" t="s">
        <v>1871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1877</v>
      </c>
      <c r="B162" s="70">
        <v>313</v>
      </c>
      <c r="C162" s="70">
        <v>7</v>
      </c>
      <c r="D162" s="70">
        <v>19</v>
      </c>
      <c r="E162" s="70">
        <v>2010</v>
      </c>
      <c r="F162" s="70" t="s">
        <v>177</v>
      </c>
      <c r="G162" s="70" t="s">
        <v>1870</v>
      </c>
      <c r="H162" s="70" t="s">
        <v>1871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1878</v>
      </c>
      <c r="B163" s="70">
        <v>314</v>
      </c>
      <c r="C163" s="70">
        <v>8</v>
      </c>
      <c r="D163" s="70">
        <v>19</v>
      </c>
      <c r="E163" s="70">
        <v>2011</v>
      </c>
      <c r="F163" s="70" t="s">
        <v>178</v>
      </c>
      <c r="G163" s="70" t="s">
        <v>1870</v>
      </c>
      <c r="H163" s="70" t="s">
        <v>1871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1879</v>
      </c>
      <c r="B164" s="70">
        <v>315</v>
      </c>
      <c r="C164" s="70">
        <v>9</v>
      </c>
      <c r="D164" s="70">
        <v>19</v>
      </c>
      <c r="E164" s="70">
        <v>2012</v>
      </c>
      <c r="F164" s="70" t="s">
        <v>179</v>
      </c>
      <c r="G164" s="70" t="s">
        <v>1870</v>
      </c>
      <c r="H164" s="70" t="s">
        <v>1871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1880</v>
      </c>
      <c r="B165" s="70">
        <v>316</v>
      </c>
      <c r="C165" s="70">
        <v>10</v>
      </c>
      <c r="D165" s="70">
        <v>19</v>
      </c>
      <c r="E165" s="70">
        <v>2013</v>
      </c>
      <c r="F165" s="70" t="s">
        <v>180</v>
      </c>
      <c r="G165" s="70" t="s">
        <v>1870</v>
      </c>
      <c r="H165" s="70" t="s">
        <v>1871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1881</v>
      </c>
      <c r="B166" s="70">
        <v>317</v>
      </c>
      <c r="C166" s="70">
        <v>11</v>
      </c>
      <c r="D166" s="70">
        <v>19</v>
      </c>
      <c r="E166" s="70">
        <v>2014</v>
      </c>
      <c r="F166" s="70" t="s">
        <v>181</v>
      </c>
      <c r="G166" s="70" t="s">
        <v>1870</v>
      </c>
      <c r="H166" s="70" t="s">
        <v>1871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1882</v>
      </c>
      <c r="B167" s="70">
        <v>318</v>
      </c>
      <c r="C167" s="70">
        <v>12</v>
      </c>
      <c r="D167" s="70">
        <v>19</v>
      </c>
      <c r="E167" s="70">
        <v>2015</v>
      </c>
      <c r="F167" s="70" t="s">
        <v>182</v>
      </c>
      <c r="G167" s="70" t="s">
        <v>1870</v>
      </c>
      <c r="H167" s="70" t="s">
        <v>1871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1883</v>
      </c>
      <c r="B168" s="70">
        <v>319</v>
      </c>
      <c r="C168" s="70">
        <v>13</v>
      </c>
      <c r="D168" s="70">
        <v>19</v>
      </c>
      <c r="E168" s="70">
        <v>2016</v>
      </c>
      <c r="F168" s="70" t="s">
        <v>155</v>
      </c>
      <c r="G168" s="70" t="s">
        <v>1870</v>
      </c>
      <c r="H168" s="70" t="s">
        <v>1871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1884</v>
      </c>
      <c r="B169" s="70">
        <v>320</v>
      </c>
      <c r="C169" s="70">
        <v>14</v>
      </c>
      <c r="D169" s="70">
        <v>19</v>
      </c>
      <c r="E169" s="70">
        <v>2017</v>
      </c>
      <c r="F169" s="70" t="s">
        <v>156</v>
      </c>
      <c r="G169" s="70" t="s">
        <v>1870</v>
      </c>
      <c r="H169" s="70" t="s">
        <v>1871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1885</v>
      </c>
      <c r="B170" s="70">
        <v>321</v>
      </c>
      <c r="C170" s="70">
        <v>15</v>
      </c>
      <c r="D170" s="70">
        <v>19</v>
      </c>
      <c r="E170" s="70">
        <v>2018</v>
      </c>
      <c r="F170" s="70" t="s">
        <v>183</v>
      </c>
      <c r="G170" s="70" t="s">
        <v>1870</v>
      </c>
      <c r="H170" s="70" t="s">
        <v>1871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1886</v>
      </c>
      <c r="B171" s="70">
        <v>322</v>
      </c>
      <c r="C171" s="70">
        <v>16</v>
      </c>
      <c r="D171" s="70">
        <v>19</v>
      </c>
      <c r="E171" s="70">
        <v>2019</v>
      </c>
      <c r="F171" s="70" t="s">
        <v>158</v>
      </c>
      <c r="G171" s="70" t="s">
        <v>1870</v>
      </c>
      <c r="H171" s="70" t="s">
        <v>1871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1887</v>
      </c>
      <c r="B172" s="70">
        <v>323</v>
      </c>
      <c r="C172" s="70">
        <v>17</v>
      </c>
      <c r="D172" s="70">
        <v>19</v>
      </c>
      <c r="E172" s="70">
        <v>2020</v>
      </c>
      <c r="F172" s="70" t="s">
        <v>159</v>
      </c>
      <c r="G172" s="70" t="s">
        <v>1870</v>
      </c>
      <c r="H172" s="70" t="s">
        <v>1871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1888</v>
      </c>
      <c r="B173" s="70">
        <v>323</v>
      </c>
      <c r="C173" s="70">
        <v>18</v>
      </c>
      <c r="D173" s="70">
        <v>19</v>
      </c>
      <c r="E173" s="70">
        <v>2021</v>
      </c>
      <c r="F173" s="70" t="s">
        <v>160</v>
      </c>
      <c r="G173" s="70" t="s">
        <v>1870</v>
      </c>
      <c r="H173" s="70" t="s">
        <v>1871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1889</v>
      </c>
      <c r="B174" s="70">
        <v>323</v>
      </c>
      <c r="C174" s="70">
        <v>19</v>
      </c>
      <c r="D174" s="70">
        <v>19</v>
      </c>
      <c r="E174" s="70">
        <v>2022</v>
      </c>
      <c r="F174" s="70" t="s">
        <v>161</v>
      </c>
      <c r="G174" s="70" t="s">
        <v>1870</v>
      </c>
      <c r="H174" s="70" t="s">
        <v>1871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323</v>
      </c>
      <c r="C175" s="70">
        <v>20</v>
      </c>
      <c r="D175" s="70">
        <v>19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323</v>
      </c>
      <c r="C176" s="70">
        <v>21</v>
      </c>
      <c r="D176" s="70">
        <v>19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477</v>
      </c>
      <c r="C177" s="70">
        <v>1</v>
      </c>
      <c r="D177" s="70">
        <v>29</v>
      </c>
      <c r="E177" s="70">
        <v>1990</v>
      </c>
      <c r="F177" s="70" t="s">
        <v>787</v>
      </c>
      <c r="G177" s="70" t="s">
        <v>1893</v>
      </c>
      <c r="H177" s="70" t="s">
        <v>1894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478</v>
      </c>
      <c r="C178" s="70">
        <v>2</v>
      </c>
      <c r="D178" s="70">
        <v>29</v>
      </c>
      <c r="E178" s="70">
        <v>2005</v>
      </c>
      <c r="F178" s="70" t="s">
        <v>789</v>
      </c>
      <c r="G178" s="1064" t="s">
        <v>1893</v>
      </c>
      <c r="H178" s="70" t="s">
        <v>1894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479</v>
      </c>
      <c r="C179" s="70">
        <v>3</v>
      </c>
      <c r="D179" s="70">
        <v>29</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480</v>
      </c>
      <c r="C180" s="70">
        <v>4</v>
      </c>
      <c r="D180" s="70">
        <v>29</v>
      </c>
      <c r="E180" s="70">
        <v>2007</v>
      </c>
      <c r="F180" s="70" t="s">
        <v>791</v>
      </c>
      <c r="G180" s="70" t="s">
        <v>1893</v>
      </c>
      <c r="H180" s="70" t="s">
        <v>1894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481</v>
      </c>
      <c r="C181" s="70">
        <v>5</v>
      </c>
      <c r="D181" s="70">
        <v>29</v>
      </c>
      <c r="E181" s="70">
        <v>2008</v>
      </c>
      <c r="F181" s="70" t="s">
        <v>792</v>
      </c>
      <c r="G181" s="70" t="s">
        <v>1893</v>
      </c>
      <c r="H181" s="70" t="s">
        <v>1894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482</v>
      </c>
      <c r="C182" s="70">
        <v>6</v>
      </c>
      <c r="D182" s="70">
        <v>29</v>
      </c>
      <c r="E182" s="70">
        <v>2009</v>
      </c>
      <c r="F182" s="70" t="s">
        <v>176</v>
      </c>
      <c r="G182" s="70" t="s">
        <v>1893</v>
      </c>
      <c r="H182" s="70" t="s">
        <v>1894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1900</v>
      </c>
      <c r="B183" s="70">
        <v>483</v>
      </c>
      <c r="C183" s="70">
        <v>7</v>
      </c>
      <c r="D183" s="70">
        <v>29</v>
      </c>
      <c r="E183" s="70">
        <v>2010</v>
      </c>
      <c r="F183" s="70" t="s">
        <v>177</v>
      </c>
      <c r="G183" s="70" t="s">
        <v>1893</v>
      </c>
      <c r="H183" s="70" t="s">
        <v>1894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1901</v>
      </c>
      <c r="B184" s="70">
        <v>484</v>
      </c>
      <c r="C184" s="70">
        <v>8</v>
      </c>
      <c r="D184" s="70">
        <v>29</v>
      </c>
      <c r="E184" s="70">
        <v>2011</v>
      </c>
      <c r="F184" s="70" t="s">
        <v>178</v>
      </c>
      <c r="G184" s="70" t="s">
        <v>1893</v>
      </c>
      <c r="H184" s="70" t="s">
        <v>1894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1902</v>
      </c>
      <c r="B185" s="70">
        <v>485</v>
      </c>
      <c r="C185" s="70">
        <v>9</v>
      </c>
      <c r="D185" s="70">
        <v>29</v>
      </c>
      <c r="E185" s="70">
        <v>2012</v>
      </c>
      <c r="F185" s="70" t="s">
        <v>179</v>
      </c>
      <c r="G185" s="70" t="s">
        <v>1893</v>
      </c>
      <c r="H185" s="70" t="s">
        <v>1894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1903</v>
      </c>
      <c r="B186" s="70">
        <v>486</v>
      </c>
      <c r="C186" s="70">
        <v>10</v>
      </c>
      <c r="D186" s="70">
        <v>29</v>
      </c>
      <c r="E186" s="70">
        <v>2013</v>
      </c>
      <c r="F186" s="70" t="s">
        <v>180</v>
      </c>
      <c r="G186" s="70" t="s">
        <v>1893</v>
      </c>
      <c r="H186" s="70" t="s">
        <v>1894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1904</v>
      </c>
      <c r="B187" s="70">
        <v>487</v>
      </c>
      <c r="C187" s="70">
        <v>11</v>
      </c>
      <c r="D187" s="70">
        <v>29</v>
      </c>
      <c r="E187" s="70">
        <v>2014</v>
      </c>
      <c r="F187" s="70" t="s">
        <v>181</v>
      </c>
      <c r="G187" s="70" t="s">
        <v>1893</v>
      </c>
      <c r="H187" s="70" t="s">
        <v>1894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1905</v>
      </c>
      <c r="B188" s="70">
        <v>488</v>
      </c>
      <c r="C188" s="70">
        <v>12</v>
      </c>
      <c r="D188" s="70">
        <v>29</v>
      </c>
      <c r="E188" s="70">
        <v>2015</v>
      </c>
      <c r="F188" s="70" t="s">
        <v>182</v>
      </c>
      <c r="G188" s="70" t="s">
        <v>1893</v>
      </c>
      <c r="H188" s="70" t="s">
        <v>1894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1906</v>
      </c>
      <c r="B189" s="70">
        <v>489</v>
      </c>
      <c r="C189" s="70">
        <v>13</v>
      </c>
      <c r="D189" s="70">
        <v>29</v>
      </c>
      <c r="E189" s="70">
        <v>2016</v>
      </c>
      <c r="F189" s="70" t="s">
        <v>155</v>
      </c>
      <c r="G189" s="70" t="s">
        <v>1893</v>
      </c>
      <c r="H189" s="70" t="s">
        <v>1894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1907</v>
      </c>
      <c r="B190" s="70">
        <v>490</v>
      </c>
      <c r="C190" s="70">
        <v>14</v>
      </c>
      <c r="D190" s="70">
        <v>29</v>
      </c>
      <c r="E190" s="70">
        <v>2017</v>
      </c>
      <c r="F190" s="70" t="s">
        <v>156</v>
      </c>
      <c r="G190" s="70" t="s">
        <v>1893</v>
      </c>
      <c r="H190" s="70" t="s">
        <v>1894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1908</v>
      </c>
      <c r="B191" s="70">
        <v>491</v>
      </c>
      <c r="C191" s="70">
        <v>15</v>
      </c>
      <c r="D191" s="70">
        <v>29</v>
      </c>
      <c r="E191" s="70">
        <v>2018</v>
      </c>
      <c r="F191" s="70" t="s">
        <v>183</v>
      </c>
      <c r="G191" s="70" t="s">
        <v>1893</v>
      </c>
      <c r="H191" s="70" t="s">
        <v>1894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1909</v>
      </c>
      <c r="B192" s="70">
        <v>492</v>
      </c>
      <c r="C192" s="70">
        <v>16</v>
      </c>
      <c r="D192" s="70">
        <v>29</v>
      </c>
      <c r="E192" s="70">
        <v>2019</v>
      </c>
      <c r="F192" s="70" t="s">
        <v>158</v>
      </c>
      <c r="G192" s="70" t="s">
        <v>1893</v>
      </c>
      <c r="H192" s="70" t="s">
        <v>1894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1910</v>
      </c>
      <c r="B193" s="70">
        <v>493</v>
      </c>
      <c r="C193" s="70">
        <v>17</v>
      </c>
      <c r="D193" s="70">
        <v>29</v>
      </c>
      <c r="E193" s="70">
        <v>2020</v>
      </c>
      <c r="F193" s="70" t="s">
        <v>159</v>
      </c>
      <c r="G193" s="70" t="s">
        <v>1893</v>
      </c>
      <c r="H193" s="70" t="s">
        <v>1894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1911</v>
      </c>
      <c r="B194" s="70">
        <v>493</v>
      </c>
      <c r="C194" s="70">
        <v>18</v>
      </c>
      <c r="D194" s="70">
        <v>29</v>
      </c>
      <c r="E194" s="70">
        <v>2021</v>
      </c>
      <c r="F194" s="70" t="s">
        <v>160</v>
      </c>
      <c r="G194" s="70" t="s">
        <v>1893</v>
      </c>
      <c r="H194" s="70" t="s">
        <v>1894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1912</v>
      </c>
      <c r="B195" s="70">
        <v>493</v>
      </c>
      <c r="C195" s="70">
        <v>19</v>
      </c>
      <c r="D195" s="70">
        <v>29</v>
      </c>
      <c r="E195" s="70">
        <v>2022</v>
      </c>
      <c r="F195" s="70" t="s">
        <v>161</v>
      </c>
      <c r="G195" s="70" t="s">
        <v>1893</v>
      </c>
      <c r="H195" s="70" t="s">
        <v>1894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493</v>
      </c>
      <c r="C196" s="70">
        <v>20</v>
      </c>
      <c r="D196" s="70">
        <v>29</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493</v>
      </c>
      <c r="C197" s="70">
        <v>21</v>
      </c>
      <c r="D197" s="70">
        <v>29</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1926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1927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1928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1929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35</v>
      </c>
      <c r="C219" s="70">
        <v>1</v>
      </c>
      <c r="D219" s="70">
        <v>3</v>
      </c>
      <c r="E219" s="70">
        <v>1990</v>
      </c>
      <c r="F219" s="70" t="s">
        <v>787</v>
      </c>
      <c r="G219" s="70" t="s">
        <v>1935</v>
      </c>
      <c r="H219" s="70" t="s">
        <v>1936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36</v>
      </c>
      <c r="C220" s="70">
        <v>2</v>
      </c>
      <c r="D220" s="70">
        <v>3</v>
      </c>
      <c r="E220" s="70">
        <v>2005</v>
      </c>
      <c r="F220" s="70" t="s">
        <v>789</v>
      </c>
      <c r="G220" s="70" t="s">
        <v>1935</v>
      </c>
      <c r="H220" s="70" t="s">
        <v>1936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v>
      </c>
      <c r="C221" s="70">
        <v>3</v>
      </c>
      <c r="D221" s="70">
        <v>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38</v>
      </c>
      <c r="C222" s="70">
        <v>4</v>
      </c>
      <c r="D222" s="70">
        <v>3</v>
      </c>
      <c r="E222" s="70">
        <v>2007</v>
      </c>
      <c r="F222" s="70" t="s">
        <v>791</v>
      </c>
      <c r="G222" s="70" t="s">
        <v>1935</v>
      </c>
      <c r="H222" s="70" t="s">
        <v>1936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39</v>
      </c>
      <c r="C223" s="70">
        <v>5</v>
      </c>
      <c r="D223" s="70">
        <v>3</v>
      </c>
      <c r="E223" s="70">
        <v>2008</v>
      </c>
      <c r="F223" s="70" t="s">
        <v>792</v>
      </c>
      <c r="G223" s="70" t="s">
        <v>1935</v>
      </c>
      <c r="H223" s="70" t="s">
        <v>1936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40</v>
      </c>
      <c r="C224" s="70">
        <v>6</v>
      </c>
      <c r="D224" s="70">
        <v>3</v>
      </c>
      <c r="E224" s="70">
        <v>2009</v>
      </c>
      <c r="F224" s="70" t="s">
        <v>176</v>
      </c>
      <c r="G224" s="70" t="s">
        <v>1935</v>
      </c>
      <c r="H224" s="70" t="s">
        <v>1936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1942</v>
      </c>
      <c r="B225" s="70">
        <v>41</v>
      </c>
      <c r="C225" s="70">
        <v>7</v>
      </c>
      <c r="D225" s="70">
        <v>3</v>
      </c>
      <c r="E225" s="70">
        <v>2010</v>
      </c>
      <c r="F225" s="70" t="s">
        <v>177</v>
      </c>
      <c r="G225" s="70" t="s">
        <v>1935</v>
      </c>
      <c r="H225" s="70" t="s">
        <v>1936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1943</v>
      </c>
      <c r="B226" s="70">
        <v>42</v>
      </c>
      <c r="C226" s="70">
        <v>8</v>
      </c>
      <c r="D226" s="70">
        <v>3</v>
      </c>
      <c r="E226" s="70">
        <v>2011</v>
      </c>
      <c r="F226" s="70" t="s">
        <v>178</v>
      </c>
      <c r="G226" s="70" t="s">
        <v>1935</v>
      </c>
      <c r="H226" s="70" t="s">
        <v>1936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1944</v>
      </c>
      <c r="B227" s="70">
        <v>43</v>
      </c>
      <c r="C227" s="70">
        <v>9</v>
      </c>
      <c r="D227" s="70">
        <v>3</v>
      </c>
      <c r="E227" s="70">
        <v>2012</v>
      </c>
      <c r="F227" s="70" t="s">
        <v>179</v>
      </c>
      <c r="G227" s="70" t="s">
        <v>1935</v>
      </c>
      <c r="H227" s="70" t="s">
        <v>1936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1945</v>
      </c>
      <c r="B228" s="70">
        <v>44</v>
      </c>
      <c r="C228" s="70">
        <v>10</v>
      </c>
      <c r="D228" s="70">
        <v>3</v>
      </c>
      <c r="E228" s="70">
        <v>2013</v>
      </c>
      <c r="F228" s="70" t="s">
        <v>180</v>
      </c>
      <c r="G228" s="70" t="s">
        <v>1935</v>
      </c>
      <c r="H228" s="70" t="s">
        <v>1936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1946</v>
      </c>
      <c r="B229" s="70">
        <v>45</v>
      </c>
      <c r="C229" s="70">
        <v>11</v>
      </c>
      <c r="D229" s="70">
        <v>3</v>
      </c>
      <c r="E229" s="70">
        <v>2014</v>
      </c>
      <c r="F229" s="70" t="s">
        <v>181</v>
      </c>
      <c r="G229" s="70" t="s">
        <v>1935</v>
      </c>
      <c r="H229" s="70" t="s">
        <v>1936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1947</v>
      </c>
      <c r="B230" s="70">
        <v>46</v>
      </c>
      <c r="C230" s="70">
        <v>12</v>
      </c>
      <c r="D230" s="70">
        <v>3</v>
      </c>
      <c r="E230" s="70">
        <v>2015</v>
      </c>
      <c r="F230" s="70" t="s">
        <v>182</v>
      </c>
      <c r="G230" s="70" t="s">
        <v>1935</v>
      </c>
      <c r="H230" s="70" t="s">
        <v>1936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1948</v>
      </c>
      <c r="B231" s="70">
        <v>47</v>
      </c>
      <c r="C231" s="70">
        <v>13</v>
      </c>
      <c r="D231" s="70">
        <v>3</v>
      </c>
      <c r="E231" s="70">
        <v>2016</v>
      </c>
      <c r="F231" s="70" t="s">
        <v>155</v>
      </c>
      <c r="G231" s="70" t="s">
        <v>1935</v>
      </c>
      <c r="H231" s="70" t="s">
        <v>1936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1949</v>
      </c>
      <c r="B232" s="70">
        <v>48</v>
      </c>
      <c r="C232" s="70">
        <v>14</v>
      </c>
      <c r="D232" s="70">
        <v>3</v>
      </c>
      <c r="E232" s="70">
        <v>2017</v>
      </c>
      <c r="F232" s="70" t="s">
        <v>156</v>
      </c>
      <c r="G232" s="70" t="s">
        <v>1935</v>
      </c>
      <c r="H232" s="70" t="s">
        <v>1936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1950</v>
      </c>
      <c r="B233" s="70">
        <v>49</v>
      </c>
      <c r="C233" s="70">
        <v>15</v>
      </c>
      <c r="D233" s="70">
        <v>3</v>
      </c>
      <c r="E233" s="70">
        <v>2018</v>
      </c>
      <c r="F233" s="70" t="s">
        <v>183</v>
      </c>
      <c r="G233" s="70" t="s">
        <v>1935</v>
      </c>
      <c r="H233" s="70" t="s">
        <v>1936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1951</v>
      </c>
      <c r="B234" s="70">
        <v>50</v>
      </c>
      <c r="C234" s="70">
        <v>16</v>
      </c>
      <c r="D234" s="70">
        <v>3</v>
      </c>
      <c r="E234" s="70">
        <v>2019</v>
      </c>
      <c r="F234" s="70" t="s">
        <v>158</v>
      </c>
      <c r="G234" s="70" t="s">
        <v>1935</v>
      </c>
      <c r="H234" s="70" t="s">
        <v>1936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1952</v>
      </c>
      <c r="B235" s="70">
        <v>51</v>
      </c>
      <c r="C235" s="70">
        <v>17</v>
      </c>
      <c r="D235" s="70">
        <v>3</v>
      </c>
      <c r="E235" s="70">
        <v>2020</v>
      </c>
      <c r="F235" s="70" t="s">
        <v>159</v>
      </c>
      <c r="G235" s="1064" t="s">
        <v>1935</v>
      </c>
      <c r="H235" s="70" t="s">
        <v>1936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1953</v>
      </c>
      <c r="B236" s="70">
        <v>51</v>
      </c>
      <c r="C236" s="70">
        <v>18</v>
      </c>
      <c r="D236" s="70">
        <v>3</v>
      </c>
      <c r="E236" s="70">
        <v>2021</v>
      </c>
      <c r="F236" s="70" t="s">
        <v>160</v>
      </c>
      <c r="G236" s="1064" t="s">
        <v>1935</v>
      </c>
      <c r="H236" s="70" t="s">
        <v>1936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1954</v>
      </c>
      <c r="B237" s="70">
        <v>51</v>
      </c>
      <c r="C237" s="70">
        <v>19</v>
      </c>
      <c r="D237" s="70">
        <v>3</v>
      </c>
      <c r="E237" s="70">
        <v>2022</v>
      </c>
      <c r="F237" s="70" t="s">
        <v>161</v>
      </c>
      <c r="G237" s="70" t="s">
        <v>1935</v>
      </c>
      <c r="H237" s="70" t="s">
        <v>1936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51</v>
      </c>
      <c r="C238" s="70">
        <v>20</v>
      </c>
      <c r="D238" s="70">
        <v>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51</v>
      </c>
      <c r="C239" s="70">
        <v>21</v>
      </c>
      <c r="D239" s="70">
        <v>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324</v>
      </c>
      <c r="C240" s="70">
        <v>1</v>
      </c>
      <c r="D240" s="70">
        <v>20</v>
      </c>
      <c r="E240" s="70">
        <v>1990</v>
      </c>
      <c r="F240" s="70" t="s">
        <v>787</v>
      </c>
      <c r="G240" s="70" t="s">
        <v>1958</v>
      </c>
      <c r="H240" s="70" t="s">
        <v>1959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325</v>
      </c>
      <c r="C241" s="70">
        <v>2</v>
      </c>
      <c r="D241" s="70">
        <v>20</v>
      </c>
      <c r="E241" s="70">
        <v>2005</v>
      </c>
      <c r="F241" s="70" t="s">
        <v>789</v>
      </c>
      <c r="G241" s="70" t="s">
        <v>1958</v>
      </c>
      <c r="H241" s="70" t="s">
        <v>1959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326</v>
      </c>
      <c r="C242" s="70">
        <v>3</v>
      </c>
      <c r="D242" s="70">
        <v>20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327</v>
      </c>
      <c r="C243" s="70">
        <v>4</v>
      </c>
      <c r="D243" s="70">
        <v>20</v>
      </c>
      <c r="E243" s="70">
        <v>2007</v>
      </c>
      <c r="F243" s="70" t="s">
        <v>791</v>
      </c>
      <c r="G243" s="70" t="s">
        <v>1958</v>
      </c>
      <c r="H243" s="70" t="s">
        <v>1959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328</v>
      </c>
      <c r="C244" s="70">
        <v>5</v>
      </c>
      <c r="D244" s="70">
        <v>20</v>
      </c>
      <c r="E244" s="70">
        <v>2008</v>
      </c>
      <c r="F244" s="70" t="s">
        <v>792</v>
      </c>
      <c r="G244" s="70" t="s">
        <v>1958</v>
      </c>
      <c r="H244" s="70" t="s">
        <v>1959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329</v>
      </c>
      <c r="C245" s="70">
        <v>6</v>
      </c>
      <c r="D245" s="70">
        <v>20</v>
      </c>
      <c r="E245" s="70">
        <v>2009</v>
      </c>
      <c r="F245" s="70" t="s">
        <v>176</v>
      </c>
      <c r="G245" s="70" t="s">
        <v>1958</v>
      </c>
      <c r="H245" s="70" t="s">
        <v>1959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1965</v>
      </c>
      <c r="B246" s="70">
        <v>330</v>
      </c>
      <c r="C246" s="70">
        <v>7</v>
      </c>
      <c r="D246" s="70">
        <v>20</v>
      </c>
      <c r="E246" s="70">
        <v>2010</v>
      </c>
      <c r="F246" s="70" t="s">
        <v>177</v>
      </c>
      <c r="G246" s="70" t="s">
        <v>1958</v>
      </c>
      <c r="H246" s="70" t="s">
        <v>1959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1966</v>
      </c>
      <c r="B247" s="70">
        <v>331</v>
      </c>
      <c r="C247" s="70">
        <v>8</v>
      </c>
      <c r="D247" s="70">
        <v>20</v>
      </c>
      <c r="E247" s="70">
        <v>2011</v>
      </c>
      <c r="F247" s="70" t="s">
        <v>178</v>
      </c>
      <c r="G247" s="70" t="s">
        <v>1958</v>
      </c>
      <c r="H247" s="70" t="s">
        <v>1959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1967</v>
      </c>
      <c r="B248" s="70">
        <v>332</v>
      </c>
      <c r="C248" s="70">
        <v>9</v>
      </c>
      <c r="D248" s="70">
        <v>20</v>
      </c>
      <c r="E248" s="70">
        <v>2012</v>
      </c>
      <c r="F248" s="70" t="s">
        <v>179</v>
      </c>
      <c r="G248" s="70" t="s">
        <v>1958</v>
      </c>
      <c r="H248" s="70" t="s">
        <v>1959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1968</v>
      </c>
      <c r="B249" s="70">
        <v>333</v>
      </c>
      <c r="C249" s="70">
        <v>10</v>
      </c>
      <c r="D249" s="70">
        <v>20</v>
      </c>
      <c r="E249" s="70">
        <v>2013</v>
      </c>
      <c r="F249" s="70" t="s">
        <v>180</v>
      </c>
      <c r="G249" s="70" t="s">
        <v>1958</v>
      </c>
      <c r="H249" s="70" t="s">
        <v>1959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1969</v>
      </c>
      <c r="B250" s="70">
        <v>334</v>
      </c>
      <c r="C250" s="70">
        <v>11</v>
      </c>
      <c r="D250" s="70">
        <v>20</v>
      </c>
      <c r="E250" s="70">
        <v>2014</v>
      </c>
      <c r="F250" s="70" t="s">
        <v>181</v>
      </c>
      <c r="G250" s="70" t="s">
        <v>1958</v>
      </c>
      <c r="H250" s="70" t="s">
        <v>1959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1970</v>
      </c>
      <c r="B251" s="70">
        <v>335</v>
      </c>
      <c r="C251" s="70">
        <v>12</v>
      </c>
      <c r="D251" s="70">
        <v>20</v>
      </c>
      <c r="E251" s="70">
        <v>2015</v>
      </c>
      <c r="F251" s="70" t="s">
        <v>182</v>
      </c>
      <c r="G251" s="70" t="s">
        <v>1958</v>
      </c>
      <c r="H251" s="70" t="s">
        <v>1959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1971</v>
      </c>
      <c r="B252" s="70">
        <v>336</v>
      </c>
      <c r="C252" s="70">
        <v>13</v>
      </c>
      <c r="D252" s="70">
        <v>20</v>
      </c>
      <c r="E252" s="70">
        <v>2016</v>
      </c>
      <c r="F252" s="70" t="s">
        <v>155</v>
      </c>
      <c r="G252" s="70" t="s">
        <v>1958</v>
      </c>
      <c r="H252" s="70" t="s">
        <v>1959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1972</v>
      </c>
      <c r="B253" s="70">
        <v>337</v>
      </c>
      <c r="C253" s="70">
        <v>14</v>
      </c>
      <c r="D253" s="70">
        <v>20</v>
      </c>
      <c r="E253" s="70">
        <v>2017</v>
      </c>
      <c r="F253" s="70" t="s">
        <v>156</v>
      </c>
      <c r="G253" s="70" t="s">
        <v>1958</v>
      </c>
      <c r="H253" s="70" t="s">
        <v>1959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1973</v>
      </c>
      <c r="B254" s="70">
        <v>338</v>
      </c>
      <c r="C254" s="70">
        <v>15</v>
      </c>
      <c r="D254" s="70">
        <v>20</v>
      </c>
      <c r="E254" s="70">
        <v>2018</v>
      </c>
      <c r="F254" s="70" t="s">
        <v>183</v>
      </c>
      <c r="G254" s="1064" t="s">
        <v>1958</v>
      </c>
      <c r="H254" s="70" t="s">
        <v>1959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1974</v>
      </c>
      <c r="B255" s="70">
        <v>339</v>
      </c>
      <c r="C255" s="70">
        <v>16</v>
      </c>
      <c r="D255" s="70">
        <v>20</v>
      </c>
      <c r="E255" s="70">
        <v>2019</v>
      </c>
      <c r="F255" s="70" t="s">
        <v>158</v>
      </c>
      <c r="G255" s="1064" t="s">
        <v>1958</v>
      </c>
      <c r="H255" s="70" t="s">
        <v>1959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1975</v>
      </c>
      <c r="B256" s="70">
        <v>340</v>
      </c>
      <c r="C256" s="70">
        <v>17</v>
      </c>
      <c r="D256" s="70">
        <v>20</v>
      </c>
      <c r="E256" s="70">
        <v>2020</v>
      </c>
      <c r="F256" s="70" t="s">
        <v>159</v>
      </c>
      <c r="G256" s="70" t="s">
        <v>1958</v>
      </c>
      <c r="H256" s="70" t="s">
        <v>1959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1976</v>
      </c>
      <c r="B257" s="70">
        <v>340</v>
      </c>
      <c r="C257" s="70">
        <v>18</v>
      </c>
      <c r="D257" s="70">
        <v>20</v>
      </c>
      <c r="E257" s="70">
        <v>2021</v>
      </c>
      <c r="F257" s="70" t="s">
        <v>160</v>
      </c>
      <c r="G257" s="70" t="s">
        <v>1958</v>
      </c>
      <c r="H257" s="70" t="s">
        <v>1959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1977</v>
      </c>
      <c r="B258" s="70">
        <v>340</v>
      </c>
      <c r="C258" s="70">
        <v>19</v>
      </c>
      <c r="D258" s="70">
        <v>20</v>
      </c>
      <c r="E258" s="70">
        <v>2022</v>
      </c>
      <c r="F258" s="70" t="s">
        <v>161</v>
      </c>
      <c r="G258" s="70" t="s">
        <v>1958</v>
      </c>
      <c r="H258" s="70" t="s">
        <v>1959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340</v>
      </c>
      <c r="C259" s="70">
        <v>20</v>
      </c>
      <c r="D259" s="70">
        <v>20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340</v>
      </c>
      <c r="C260" s="70">
        <v>21</v>
      </c>
      <c r="D260" s="70">
        <v>20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1989</v>
      </c>
      <c r="B268" s="70">
        <v>59</v>
      </c>
      <c r="C268" s="70">
        <v>8</v>
      </c>
      <c r="D268" s="70">
        <v>4</v>
      </c>
      <c r="E268" s="70">
        <v>2011</v>
      </c>
      <c r="F268" s="70" t="s">
        <v>178</v>
      </c>
      <c r="G268" s="70" t="s">
        <v>1981</v>
      </c>
      <c r="H268" s="70" t="s">
        <v>1982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1990</v>
      </c>
      <c r="B269" s="70">
        <v>60</v>
      </c>
      <c r="C269" s="70">
        <v>9</v>
      </c>
      <c r="D269" s="70">
        <v>4</v>
      </c>
      <c r="E269" s="70">
        <v>2012</v>
      </c>
      <c r="F269" s="70" t="s">
        <v>179</v>
      </c>
      <c r="G269" s="70" t="s">
        <v>1981</v>
      </c>
      <c r="H269" s="70" t="s">
        <v>1982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1991</v>
      </c>
      <c r="B270" s="70">
        <v>61</v>
      </c>
      <c r="C270" s="70">
        <v>10</v>
      </c>
      <c r="D270" s="70">
        <v>4</v>
      </c>
      <c r="E270" s="70">
        <v>2013</v>
      </c>
      <c r="F270" s="70" t="s">
        <v>180</v>
      </c>
      <c r="G270" s="70" t="s">
        <v>1981</v>
      </c>
      <c r="H270" s="70" t="s">
        <v>1982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1992</v>
      </c>
      <c r="B271" s="70">
        <v>62</v>
      </c>
      <c r="C271" s="70">
        <v>11</v>
      </c>
      <c r="D271" s="70">
        <v>4</v>
      </c>
      <c r="E271" s="70">
        <v>2014</v>
      </c>
      <c r="F271" s="70" t="s">
        <v>181</v>
      </c>
      <c r="G271" s="70" t="s">
        <v>1981</v>
      </c>
      <c r="H271" s="70" t="s">
        <v>1982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1993</v>
      </c>
      <c r="B272" s="70">
        <v>63</v>
      </c>
      <c r="C272" s="70">
        <v>12</v>
      </c>
      <c r="D272" s="70">
        <v>4</v>
      </c>
      <c r="E272" s="70">
        <v>2015</v>
      </c>
      <c r="F272" s="70" t="s">
        <v>182</v>
      </c>
      <c r="G272" s="70" t="s">
        <v>1981</v>
      </c>
      <c r="H272" s="70" t="s">
        <v>1982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1994</v>
      </c>
      <c r="B273" s="70">
        <v>64</v>
      </c>
      <c r="C273" s="70">
        <v>13</v>
      </c>
      <c r="D273" s="70">
        <v>4</v>
      </c>
      <c r="E273" s="70">
        <v>2016</v>
      </c>
      <c r="F273" s="70" t="s">
        <v>155</v>
      </c>
      <c r="G273" s="1064" t="s">
        <v>1981</v>
      </c>
      <c r="H273" s="70" t="s">
        <v>1982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1995</v>
      </c>
      <c r="B274" s="70">
        <v>65</v>
      </c>
      <c r="C274" s="70">
        <v>14</v>
      </c>
      <c r="D274" s="70">
        <v>4</v>
      </c>
      <c r="E274" s="70">
        <v>2017</v>
      </c>
      <c r="F274" s="70" t="s">
        <v>156</v>
      </c>
      <c r="G274" s="1064" t="s">
        <v>1981</v>
      </c>
      <c r="H274" s="70" t="s">
        <v>1982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1996</v>
      </c>
      <c r="B275" s="70">
        <v>66</v>
      </c>
      <c r="C275" s="70">
        <v>15</v>
      </c>
      <c r="D275" s="70">
        <v>4</v>
      </c>
      <c r="E275" s="70">
        <v>2018</v>
      </c>
      <c r="F275" s="70" t="s">
        <v>183</v>
      </c>
      <c r="G275" s="70" t="s">
        <v>1981</v>
      </c>
      <c r="H275" s="70" t="s">
        <v>1982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1997</v>
      </c>
      <c r="B276" s="70">
        <v>67</v>
      </c>
      <c r="C276" s="70">
        <v>16</v>
      </c>
      <c r="D276" s="70">
        <v>4</v>
      </c>
      <c r="E276" s="70">
        <v>2019</v>
      </c>
      <c r="F276" s="70" t="s">
        <v>158</v>
      </c>
      <c r="G276" s="70" t="s">
        <v>1981</v>
      </c>
      <c r="H276" s="70" t="s">
        <v>1982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1998</v>
      </c>
      <c r="B277" s="70">
        <v>68</v>
      </c>
      <c r="C277" s="70">
        <v>17</v>
      </c>
      <c r="D277" s="70">
        <v>4</v>
      </c>
      <c r="E277" s="70">
        <v>2020</v>
      </c>
      <c r="F277" s="70" t="s">
        <v>159</v>
      </c>
      <c r="G277" s="70" t="s">
        <v>1981</v>
      </c>
      <c r="H277" s="70" t="s">
        <v>1982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1999</v>
      </c>
      <c r="B278" s="70">
        <v>68</v>
      </c>
      <c r="C278" s="70">
        <v>18</v>
      </c>
      <c r="D278" s="70">
        <v>4</v>
      </c>
      <c r="E278" s="70">
        <v>2021</v>
      </c>
      <c r="F278" s="70" t="s">
        <v>160</v>
      </c>
      <c r="G278" s="70" t="s">
        <v>1981</v>
      </c>
      <c r="H278" s="70" t="s">
        <v>1982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2000</v>
      </c>
      <c r="B279" s="70">
        <v>68</v>
      </c>
      <c r="C279" s="70">
        <v>19</v>
      </c>
      <c r="D279" s="70">
        <v>4</v>
      </c>
      <c r="E279" s="70">
        <v>2022</v>
      </c>
      <c r="F279" s="70" t="s">
        <v>161</v>
      </c>
      <c r="G279" s="70" t="s">
        <v>1981</v>
      </c>
      <c r="H279" s="70" t="s">
        <v>1982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18</v>
      </c>
      <c r="C303" s="70">
        <v>1</v>
      </c>
      <c r="D303" s="70">
        <v>2</v>
      </c>
      <c r="E303" s="70">
        <v>1990</v>
      </c>
      <c r="F303" s="70" t="s">
        <v>787</v>
      </c>
      <c r="G303" s="70" t="s">
        <v>2027</v>
      </c>
      <c r="H303" s="70" t="s">
        <v>2028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19</v>
      </c>
      <c r="C304" s="70">
        <v>2</v>
      </c>
      <c r="D304" s="70">
        <v>2</v>
      </c>
      <c r="E304" s="70">
        <v>2005</v>
      </c>
      <c r="F304" s="70" t="s">
        <v>789</v>
      </c>
      <c r="G304" s="70" t="s">
        <v>2027</v>
      </c>
      <c r="H304" s="70" t="s">
        <v>2028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v>
      </c>
      <c r="C305" s="70">
        <v>3</v>
      </c>
      <c r="D305" s="70">
        <v>2</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21</v>
      </c>
      <c r="C306" s="70">
        <v>4</v>
      </c>
      <c r="D306" s="70">
        <v>2</v>
      </c>
      <c r="E306" s="70">
        <v>2007</v>
      </c>
      <c r="F306" s="70" t="s">
        <v>791</v>
      </c>
      <c r="G306" s="70" t="s">
        <v>2027</v>
      </c>
      <c r="H306" s="70" t="s">
        <v>2028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v>
      </c>
      <c r="C307" s="70">
        <v>5</v>
      </c>
      <c r="D307" s="70">
        <v>2</v>
      </c>
      <c r="E307" s="70">
        <v>2008</v>
      </c>
      <c r="F307" s="70" t="s">
        <v>792</v>
      </c>
      <c r="G307" s="70" t="s">
        <v>2027</v>
      </c>
      <c r="H307" s="70" t="s">
        <v>2028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23</v>
      </c>
      <c r="C308" s="70">
        <v>6</v>
      </c>
      <c r="D308" s="70">
        <v>2</v>
      </c>
      <c r="E308" s="70">
        <v>2009</v>
      </c>
      <c r="F308" s="70" t="s">
        <v>176</v>
      </c>
      <c r="G308" s="70" t="s">
        <v>2027</v>
      </c>
      <c r="H308" s="70" t="s">
        <v>2028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2034</v>
      </c>
      <c r="B309" s="70">
        <v>24</v>
      </c>
      <c r="C309" s="70">
        <v>7</v>
      </c>
      <c r="D309" s="70">
        <v>2</v>
      </c>
      <c r="E309" s="70">
        <v>2010</v>
      </c>
      <c r="F309" s="70" t="s">
        <v>177</v>
      </c>
      <c r="G309" s="70" t="s">
        <v>2027</v>
      </c>
      <c r="H309" s="70" t="s">
        <v>2028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2035</v>
      </c>
      <c r="B310" s="70">
        <v>25</v>
      </c>
      <c r="C310" s="70">
        <v>8</v>
      </c>
      <c r="D310" s="70">
        <v>2</v>
      </c>
      <c r="E310" s="70">
        <v>2011</v>
      </c>
      <c r="F310" s="70" t="s">
        <v>178</v>
      </c>
      <c r="G310" s="70" t="s">
        <v>2027</v>
      </c>
      <c r="H310" s="70" t="s">
        <v>2028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2036</v>
      </c>
      <c r="B311" s="70">
        <v>26</v>
      </c>
      <c r="C311" s="70">
        <v>9</v>
      </c>
      <c r="D311" s="70">
        <v>2</v>
      </c>
      <c r="E311" s="70">
        <v>2012</v>
      </c>
      <c r="F311" s="70" t="s">
        <v>179</v>
      </c>
      <c r="G311" s="1064" t="s">
        <v>2027</v>
      </c>
      <c r="H311" s="70" t="s">
        <v>2028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2037</v>
      </c>
      <c r="B312" s="70">
        <v>27</v>
      </c>
      <c r="C312" s="70">
        <v>10</v>
      </c>
      <c r="D312" s="70">
        <v>2</v>
      </c>
      <c r="E312" s="70">
        <v>2013</v>
      </c>
      <c r="F312" s="70" t="s">
        <v>180</v>
      </c>
      <c r="G312" s="1064" t="s">
        <v>2027</v>
      </c>
      <c r="H312" s="70" t="s">
        <v>2028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2038</v>
      </c>
      <c r="B313" s="70">
        <v>28</v>
      </c>
      <c r="C313" s="70">
        <v>11</v>
      </c>
      <c r="D313" s="70">
        <v>2</v>
      </c>
      <c r="E313" s="70">
        <v>2014</v>
      </c>
      <c r="F313" s="70" t="s">
        <v>181</v>
      </c>
      <c r="G313" s="70" t="s">
        <v>2027</v>
      </c>
      <c r="H313" s="70" t="s">
        <v>2028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2039</v>
      </c>
      <c r="B314" s="70">
        <v>29</v>
      </c>
      <c r="C314" s="70">
        <v>12</v>
      </c>
      <c r="D314" s="70">
        <v>2</v>
      </c>
      <c r="E314" s="70">
        <v>2015</v>
      </c>
      <c r="F314" s="70" t="s">
        <v>182</v>
      </c>
      <c r="G314" s="70" t="s">
        <v>2027</v>
      </c>
      <c r="H314" s="70" t="s">
        <v>2028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2040</v>
      </c>
      <c r="B315" s="70">
        <v>30</v>
      </c>
      <c r="C315" s="70">
        <v>13</v>
      </c>
      <c r="D315" s="70">
        <v>2</v>
      </c>
      <c r="E315" s="70">
        <v>2016</v>
      </c>
      <c r="F315" s="70" t="s">
        <v>155</v>
      </c>
      <c r="G315" s="70" t="s">
        <v>2027</v>
      </c>
      <c r="H315" s="70" t="s">
        <v>2028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2041</v>
      </c>
      <c r="B316" s="70">
        <v>31</v>
      </c>
      <c r="C316" s="70">
        <v>14</v>
      </c>
      <c r="D316" s="70">
        <v>2</v>
      </c>
      <c r="E316" s="70">
        <v>2017</v>
      </c>
      <c r="F316" s="70" t="s">
        <v>156</v>
      </c>
      <c r="G316" s="70" t="s">
        <v>2027</v>
      </c>
      <c r="H316" s="70" t="s">
        <v>2028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2042</v>
      </c>
      <c r="B317" s="70">
        <v>32</v>
      </c>
      <c r="C317" s="70">
        <v>15</v>
      </c>
      <c r="D317" s="70">
        <v>2</v>
      </c>
      <c r="E317" s="70">
        <v>2018</v>
      </c>
      <c r="F317" s="70" t="s">
        <v>183</v>
      </c>
      <c r="G317" s="70" t="s">
        <v>2027</v>
      </c>
      <c r="H317" s="70" t="s">
        <v>2028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2043</v>
      </c>
      <c r="B318" s="70">
        <v>33</v>
      </c>
      <c r="C318" s="70">
        <v>16</v>
      </c>
      <c r="D318" s="70">
        <v>2</v>
      </c>
      <c r="E318" s="70">
        <v>2019</v>
      </c>
      <c r="F318" s="70" t="s">
        <v>158</v>
      </c>
      <c r="G318" s="70" t="s">
        <v>2027</v>
      </c>
      <c r="H318" s="70" t="s">
        <v>2028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2044</v>
      </c>
      <c r="B319" s="70">
        <v>34</v>
      </c>
      <c r="C319" s="70">
        <v>17</v>
      </c>
      <c r="D319" s="70">
        <v>2</v>
      </c>
      <c r="E319" s="70">
        <v>2020</v>
      </c>
      <c r="F319" s="70" t="s">
        <v>159</v>
      </c>
      <c r="G319" s="70" t="s">
        <v>2027</v>
      </c>
      <c r="H319" s="70" t="s">
        <v>2028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2045</v>
      </c>
      <c r="B320" s="70">
        <v>34</v>
      </c>
      <c r="C320" s="70">
        <v>18</v>
      </c>
      <c r="D320" s="70">
        <v>2</v>
      </c>
      <c r="E320" s="70">
        <v>2021</v>
      </c>
      <c r="F320" s="70" t="s">
        <v>160</v>
      </c>
      <c r="G320" s="70" t="s">
        <v>2027</v>
      </c>
      <c r="H320" s="70" t="s">
        <v>2028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2046</v>
      </c>
      <c r="B321" s="70">
        <v>34</v>
      </c>
      <c r="C321" s="70">
        <v>19</v>
      </c>
      <c r="D321" s="70">
        <v>2</v>
      </c>
      <c r="E321" s="70">
        <v>2022</v>
      </c>
      <c r="F321" s="70" t="s">
        <v>161</v>
      </c>
      <c r="G321" s="70" t="s">
        <v>2027</v>
      </c>
      <c r="H321" s="70" t="s">
        <v>2028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v>
      </c>
      <c r="C322" s="70">
        <v>20</v>
      </c>
      <c r="D322" s="70">
        <v>2</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v>
      </c>
      <c r="C323" s="70">
        <v>21</v>
      </c>
      <c r="D323" s="70">
        <v>2</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2073</v>
      </c>
      <c r="H345" s="70" t="s">
        <v>2074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342</v>
      </c>
      <c r="C346" s="70">
        <v>2</v>
      </c>
      <c r="D346" s="70">
        <v>21</v>
      </c>
      <c r="E346" s="70">
        <v>2005</v>
      </c>
      <c r="F346" s="70" t="s">
        <v>789</v>
      </c>
      <c r="G346" s="70" t="s">
        <v>2073</v>
      </c>
      <c r="H346" s="70" t="s">
        <v>2074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343</v>
      </c>
      <c r="C347" s="70">
        <v>3</v>
      </c>
      <c r="D347" s="70">
        <v>21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344</v>
      </c>
      <c r="C348" s="70">
        <v>4</v>
      </c>
      <c r="D348" s="70">
        <v>21</v>
      </c>
      <c r="E348" s="70">
        <v>2007</v>
      </c>
      <c r="F348" s="70" t="s">
        <v>791</v>
      </c>
      <c r="G348" s="70" t="s">
        <v>2073</v>
      </c>
      <c r="H348" s="70" t="s">
        <v>2074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345</v>
      </c>
      <c r="C349" s="70">
        <v>5</v>
      </c>
      <c r="D349" s="70">
        <v>21</v>
      </c>
      <c r="E349" s="70">
        <v>2008</v>
      </c>
      <c r="F349" s="70" t="s">
        <v>792</v>
      </c>
      <c r="G349" s="1064" t="s">
        <v>2073</v>
      </c>
      <c r="H349" s="70" t="s">
        <v>2074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346</v>
      </c>
      <c r="C350" s="70">
        <v>6</v>
      </c>
      <c r="D350" s="70">
        <v>21</v>
      </c>
      <c r="E350" s="70">
        <v>2009</v>
      </c>
      <c r="F350" s="70" t="s">
        <v>176</v>
      </c>
      <c r="G350" s="1064" t="s">
        <v>2073</v>
      </c>
      <c r="H350" s="70" t="s">
        <v>2074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2080</v>
      </c>
      <c r="B351" s="70">
        <v>347</v>
      </c>
      <c r="C351" s="70">
        <v>7</v>
      </c>
      <c r="D351" s="70">
        <v>21</v>
      </c>
      <c r="E351" s="70">
        <v>2010</v>
      </c>
      <c r="F351" s="70" t="s">
        <v>177</v>
      </c>
      <c r="G351" s="70" t="s">
        <v>2073</v>
      </c>
      <c r="H351" s="70" t="s">
        <v>2074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2081</v>
      </c>
      <c r="B352" s="70">
        <v>348</v>
      </c>
      <c r="C352" s="70">
        <v>8</v>
      </c>
      <c r="D352" s="70">
        <v>21</v>
      </c>
      <c r="E352" s="70">
        <v>2011</v>
      </c>
      <c r="F352" s="70" t="s">
        <v>178</v>
      </c>
      <c r="G352" s="70" t="s">
        <v>2073</v>
      </c>
      <c r="H352" s="70" t="s">
        <v>2074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2082</v>
      </c>
      <c r="B353" s="70">
        <v>349</v>
      </c>
      <c r="C353" s="70">
        <v>9</v>
      </c>
      <c r="D353" s="70">
        <v>21</v>
      </c>
      <c r="E353" s="70">
        <v>2012</v>
      </c>
      <c r="F353" s="70" t="s">
        <v>179</v>
      </c>
      <c r="G353" s="70" t="s">
        <v>2073</v>
      </c>
      <c r="H353" s="70" t="s">
        <v>2074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2083</v>
      </c>
      <c r="B354" s="70">
        <v>350</v>
      </c>
      <c r="C354" s="70">
        <v>10</v>
      </c>
      <c r="D354" s="70">
        <v>21</v>
      </c>
      <c r="E354" s="70">
        <v>2013</v>
      </c>
      <c r="F354" s="70" t="s">
        <v>180</v>
      </c>
      <c r="G354" s="70" t="s">
        <v>2073</v>
      </c>
      <c r="H354" s="70" t="s">
        <v>2074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2084</v>
      </c>
      <c r="B355" s="70">
        <v>351</v>
      </c>
      <c r="C355" s="70">
        <v>11</v>
      </c>
      <c r="D355" s="70">
        <v>21</v>
      </c>
      <c r="E355" s="70">
        <v>2014</v>
      </c>
      <c r="F355" s="70" t="s">
        <v>181</v>
      </c>
      <c r="G355" s="70" t="s">
        <v>2073</v>
      </c>
      <c r="H355" s="70" t="s">
        <v>2074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2085</v>
      </c>
      <c r="B356" s="70">
        <v>352</v>
      </c>
      <c r="C356" s="70">
        <v>12</v>
      </c>
      <c r="D356" s="70">
        <v>21</v>
      </c>
      <c r="E356" s="70">
        <v>2015</v>
      </c>
      <c r="F356" s="70" t="s">
        <v>182</v>
      </c>
      <c r="G356" s="70" t="s">
        <v>2073</v>
      </c>
      <c r="H356" s="70" t="s">
        <v>2074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2086</v>
      </c>
      <c r="B357" s="70">
        <v>353</v>
      </c>
      <c r="C357" s="70">
        <v>13</v>
      </c>
      <c r="D357" s="70">
        <v>21</v>
      </c>
      <c r="E357" s="70">
        <v>2016</v>
      </c>
      <c r="F357" s="70" t="s">
        <v>155</v>
      </c>
      <c r="G357" s="70" t="s">
        <v>2073</v>
      </c>
      <c r="H357" s="70" t="s">
        <v>2074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2087</v>
      </c>
      <c r="B358" s="70">
        <v>354</v>
      </c>
      <c r="C358" s="70">
        <v>14</v>
      </c>
      <c r="D358" s="70">
        <v>21</v>
      </c>
      <c r="E358" s="70">
        <v>2017</v>
      </c>
      <c r="F358" s="70" t="s">
        <v>156</v>
      </c>
      <c r="G358" s="70" t="s">
        <v>2073</v>
      </c>
      <c r="H358" s="70" t="s">
        <v>2074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2088</v>
      </c>
      <c r="B359" s="70">
        <v>355</v>
      </c>
      <c r="C359" s="70">
        <v>15</v>
      </c>
      <c r="D359" s="70">
        <v>21</v>
      </c>
      <c r="E359" s="70">
        <v>2018</v>
      </c>
      <c r="F359" s="70" t="s">
        <v>183</v>
      </c>
      <c r="G359" s="70" t="s">
        <v>2073</v>
      </c>
      <c r="H359" s="70" t="s">
        <v>2074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2089</v>
      </c>
      <c r="B360" s="70">
        <v>356</v>
      </c>
      <c r="C360" s="70">
        <v>16</v>
      </c>
      <c r="D360" s="70">
        <v>21</v>
      </c>
      <c r="E360" s="70">
        <v>2019</v>
      </c>
      <c r="F360" s="70" t="s">
        <v>158</v>
      </c>
      <c r="G360" s="70" t="s">
        <v>2073</v>
      </c>
      <c r="H360" s="70" t="s">
        <v>2074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2090</v>
      </c>
      <c r="B361" s="70">
        <v>357</v>
      </c>
      <c r="C361" s="70">
        <v>17</v>
      </c>
      <c r="D361" s="70">
        <v>21</v>
      </c>
      <c r="E361" s="70">
        <v>2020</v>
      </c>
      <c r="F361" s="70" t="s">
        <v>159</v>
      </c>
      <c r="G361" s="70" t="s">
        <v>2073</v>
      </c>
      <c r="H361" s="70" t="s">
        <v>2074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2091</v>
      </c>
      <c r="B362" s="70">
        <v>357</v>
      </c>
      <c r="C362" s="70">
        <v>18</v>
      </c>
      <c r="D362" s="70">
        <v>21</v>
      </c>
      <c r="E362" s="70">
        <v>2021</v>
      </c>
      <c r="F362" s="70" t="s">
        <v>160</v>
      </c>
      <c r="G362" s="70" t="s">
        <v>2073</v>
      </c>
      <c r="H362" s="70" t="s">
        <v>2074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2092</v>
      </c>
      <c r="B363" s="70">
        <v>357</v>
      </c>
      <c r="C363" s="70">
        <v>19</v>
      </c>
      <c r="D363" s="70">
        <v>21</v>
      </c>
      <c r="E363" s="70">
        <v>2022</v>
      </c>
      <c r="F363" s="70" t="s">
        <v>161</v>
      </c>
      <c r="G363" s="70" t="s">
        <v>2073</v>
      </c>
      <c r="H363" s="70" t="s">
        <v>2074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357</v>
      </c>
      <c r="C364" s="70">
        <v>20</v>
      </c>
      <c r="D364" s="70">
        <v>21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357</v>
      </c>
      <c r="C365" s="70">
        <v>21</v>
      </c>
      <c r="D365" s="70">
        <v>21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2101</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2102</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103</v>
      </c>
      <c r="C387" s="70">
        <v>1</v>
      </c>
      <c r="D387" s="70">
        <v>7</v>
      </c>
      <c r="E387" s="70">
        <v>1990</v>
      </c>
      <c r="F387" s="70" t="s">
        <v>787</v>
      </c>
      <c r="G387" s="1064" t="s">
        <v>2115</v>
      </c>
      <c r="H387" s="70" t="s">
        <v>2116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104</v>
      </c>
      <c r="C388" s="70">
        <v>2</v>
      </c>
      <c r="D388" s="70">
        <v>7</v>
      </c>
      <c r="E388" s="70">
        <v>2005</v>
      </c>
      <c r="F388" s="70" t="s">
        <v>789</v>
      </c>
      <c r="G388" s="70" t="s">
        <v>2115</v>
      </c>
      <c r="H388" s="70" t="s">
        <v>2116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105</v>
      </c>
      <c r="C389" s="70">
        <v>3</v>
      </c>
      <c r="D389" s="70">
        <v>7</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106</v>
      </c>
      <c r="C390" s="70">
        <v>4</v>
      </c>
      <c r="D390" s="70">
        <v>7</v>
      </c>
      <c r="E390" s="70">
        <v>2007</v>
      </c>
      <c r="F390" s="70" t="s">
        <v>791</v>
      </c>
      <c r="G390" s="70" t="s">
        <v>2115</v>
      </c>
      <c r="H390" s="70" t="s">
        <v>2116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107</v>
      </c>
      <c r="C391" s="70">
        <v>5</v>
      </c>
      <c r="D391" s="70">
        <v>7</v>
      </c>
      <c r="E391" s="70">
        <v>2008</v>
      </c>
      <c r="F391" s="70" t="s">
        <v>792</v>
      </c>
      <c r="G391" s="70" t="s">
        <v>2115</v>
      </c>
      <c r="H391" s="70" t="s">
        <v>2116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108</v>
      </c>
      <c r="C392" s="70">
        <v>6</v>
      </c>
      <c r="D392" s="70">
        <v>7</v>
      </c>
      <c r="E392" s="70">
        <v>2009</v>
      </c>
      <c r="F392" s="70" t="s">
        <v>176</v>
      </c>
      <c r="G392" s="70" t="s">
        <v>2115</v>
      </c>
      <c r="H392" s="70" t="s">
        <v>2116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2122</v>
      </c>
      <c r="B393" s="70">
        <v>109</v>
      </c>
      <c r="C393" s="70">
        <v>7</v>
      </c>
      <c r="D393" s="70">
        <v>7</v>
      </c>
      <c r="E393" s="70">
        <v>2010</v>
      </c>
      <c r="F393" s="70" t="s">
        <v>177</v>
      </c>
      <c r="G393" s="70" t="s">
        <v>2115</v>
      </c>
      <c r="H393" s="70" t="s">
        <v>2116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2123</v>
      </c>
      <c r="B394" s="70">
        <v>110</v>
      </c>
      <c r="C394" s="70">
        <v>8</v>
      </c>
      <c r="D394" s="70">
        <v>7</v>
      </c>
      <c r="E394" s="70">
        <v>2011</v>
      </c>
      <c r="F394" s="70" t="s">
        <v>178</v>
      </c>
      <c r="G394" s="70" t="s">
        <v>2115</v>
      </c>
      <c r="H394" s="70" t="s">
        <v>2116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2124</v>
      </c>
      <c r="B395" s="70">
        <v>111</v>
      </c>
      <c r="C395" s="70">
        <v>9</v>
      </c>
      <c r="D395" s="70">
        <v>7</v>
      </c>
      <c r="E395" s="70">
        <v>2012</v>
      </c>
      <c r="F395" s="70" t="s">
        <v>179</v>
      </c>
      <c r="G395" s="70" t="s">
        <v>2115</v>
      </c>
      <c r="H395" s="70" t="s">
        <v>2116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2125</v>
      </c>
      <c r="B396" s="70">
        <v>112</v>
      </c>
      <c r="C396" s="70">
        <v>10</v>
      </c>
      <c r="D396" s="70">
        <v>7</v>
      </c>
      <c r="E396" s="70">
        <v>2013</v>
      </c>
      <c r="F396" s="70" t="s">
        <v>180</v>
      </c>
      <c r="G396" s="70" t="s">
        <v>2115</v>
      </c>
      <c r="H396" s="70" t="s">
        <v>2116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2126</v>
      </c>
      <c r="B397" s="70">
        <v>113</v>
      </c>
      <c r="C397" s="70">
        <v>11</v>
      </c>
      <c r="D397" s="70">
        <v>7</v>
      </c>
      <c r="E397" s="70">
        <v>2014</v>
      </c>
      <c r="F397" s="70" t="s">
        <v>181</v>
      </c>
      <c r="G397" s="70" t="s">
        <v>2115</v>
      </c>
      <c r="H397" s="70" t="s">
        <v>2116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2127</v>
      </c>
      <c r="B398" s="70">
        <v>114</v>
      </c>
      <c r="C398" s="70">
        <v>12</v>
      </c>
      <c r="D398" s="70">
        <v>7</v>
      </c>
      <c r="E398" s="70">
        <v>2015</v>
      </c>
      <c r="F398" s="70" t="s">
        <v>182</v>
      </c>
      <c r="G398" s="70" t="s">
        <v>2115</v>
      </c>
      <c r="H398" s="70" t="s">
        <v>2116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2128</v>
      </c>
      <c r="B399" s="70">
        <v>115</v>
      </c>
      <c r="C399" s="70">
        <v>13</v>
      </c>
      <c r="D399" s="70">
        <v>7</v>
      </c>
      <c r="E399" s="70">
        <v>2016</v>
      </c>
      <c r="F399" s="70" t="s">
        <v>155</v>
      </c>
      <c r="G399" s="70" t="s">
        <v>2115</v>
      </c>
      <c r="H399" s="70" t="s">
        <v>2116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2129</v>
      </c>
      <c r="B400" s="70">
        <v>116</v>
      </c>
      <c r="C400" s="70">
        <v>14</v>
      </c>
      <c r="D400" s="70">
        <v>7</v>
      </c>
      <c r="E400" s="70">
        <v>2017</v>
      </c>
      <c r="F400" s="70" t="s">
        <v>156</v>
      </c>
      <c r="G400" s="70" t="s">
        <v>2115</v>
      </c>
      <c r="H400" s="70" t="s">
        <v>2116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2130</v>
      </c>
      <c r="B401" s="70">
        <v>117</v>
      </c>
      <c r="C401" s="70">
        <v>15</v>
      </c>
      <c r="D401" s="70">
        <v>7</v>
      </c>
      <c r="E401" s="70">
        <v>2018</v>
      </c>
      <c r="F401" s="70" t="s">
        <v>183</v>
      </c>
      <c r="G401" s="70" t="s">
        <v>2115</v>
      </c>
      <c r="H401" s="70" t="s">
        <v>2116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2131</v>
      </c>
      <c r="B402" s="70">
        <v>118</v>
      </c>
      <c r="C402" s="70">
        <v>16</v>
      </c>
      <c r="D402" s="70">
        <v>7</v>
      </c>
      <c r="E402" s="70">
        <v>2019</v>
      </c>
      <c r="F402" s="70" t="s">
        <v>158</v>
      </c>
      <c r="G402" s="70" t="s">
        <v>2115</v>
      </c>
      <c r="H402" s="70" t="s">
        <v>2116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2132</v>
      </c>
      <c r="B403" s="70">
        <v>119</v>
      </c>
      <c r="C403" s="70">
        <v>17</v>
      </c>
      <c r="D403" s="70">
        <v>7</v>
      </c>
      <c r="E403" s="70">
        <v>2020</v>
      </c>
      <c r="F403" s="70" t="s">
        <v>159</v>
      </c>
      <c r="G403" s="70" t="s">
        <v>2115</v>
      </c>
      <c r="H403" s="70" t="s">
        <v>2116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2133</v>
      </c>
      <c r="B404" s="70">
        <v>119</v>
      </c>
      <c r="C404" s="70">
        <v>18</v>
      </c>
      <c r="D404" s="70">
        <v>7</v>
      </c>
      <c r="E404" s="70">
        <v>2021</v>
      </c>
      <c r="F404" s="70" t="s">
        <v>160</v>
      </c>
      <c r="G404" s="70" t="s">
        <v>2115</v>
      </c>
      <c r="H404" s="70" t="s">
        <v>2116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2134</v>
      </c>
      <c r="B405" s="70">
        <v>119</v>
      </c>
      <c r="C405" s="70">
        <v>19</v>
      </c>
      <c r="D405" s="70">
        <v>7</v>
      </c>
      <c r="E405" s="70">
        <v>2022</v>
      </c>
      <c r="F405" s="70" t="s">
        <v>161</v>
      </c>
      <c r="G405" s="70" t="s">
        <v>2115</v>
      </c>
      <c r="H405" s="70" t="s">
        <v>2116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119</v>
      </c>
      <c r="C406" s="70">
        <v>20</v>
      </c>
      <c r="D406" s="70">
        <v>7</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119</v>
      </c>
      <c r="C407" s="70">
        <v>21</v>
      </c>
      <c r="D407" s="70">
        <v>7</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2145</v>
      </c>
      <c r="B414" s="70">
        <v>466</v>
      </c>
      <c r="C414" s="70">
        <v>7</v>
      </c>
      <c r="D414" s="70">
        <v>28</v>
      </c>
      <c r="E414" s="70">
        <v>2010</v>
      </c>
      <c r="F414" s="70" t="s">
        <v>177</v>
      </c>
      <c r="G414" s="70" t="s">
        <v>2138</v>
      </c>
      <c r="H414" s="70" t="s">
        <v>2139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2146</v>
      </c>
      <c r="B415" s="70">
        <v>467</v>
      </c>
      <c r="C415" s="70">
        <v>8</v>
      </c>
      <c r="D415" s="70">
        <v>28</v>
      </c>
      <c r="E415" s="70">
        <v>2011</v>
      </c>
      <c r="F415" s="70" t="s">
        <v>178</v>
      </c>
      <c r="G415" s="70" t="s">
        <v>2138</v>
      </c>
      <c r="H415" s="70" t="s">
        <v>2139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2147</v>
      </c>
      <c r="B416" s="70">
        <v>468</v>
      </c>
      <c r="C416" s="70">
        <v>9</v>
      </c>
      <c r="D416" s="70">
        <v>28</v>
      </c>
      <c r="E416" s="70">
        <v>2012</v>
      </c>
      <c r="F416" s="70" t="s">
        <v>179</v>
      </c>
      <c r="G416" s="70" t="s">
        <v>2138</v>
      </c>
      <c r="H416" s="70" t="s">
        <v>2139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2148</v>
      </c>
      <c r="B417" s="70">
        <v>469</v>
      </c>
      <c r="C417" s="70">
        <v>10</v>
      </c>
      <c r="D417" s="70">
        <v>28</v>
      </c>
      <c r="E417" s="70">
        <v>2013</v>
      </c>
      <c r="F417" s="70" t="s">
        <v>180</v>
      </c>
      <c r="G417" s="70" t="s">
        <v>2138</v>
      </c>
      <c r="H417" s="70" t="s">
        <v>2139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2152</v>
      </c>
      <c r="B421" s="70">
        <v>473</v>
      </c>
      <c r="C421" s="70">
        <v>14</v>
      </c>
      <c r="D421" s="70">
        <v>28</v>
      </c>
      <c r="E421" s="70">
        <v>2017</v>
      </c>
      <c r="F421" s="70" t="s">
        <v>156</v>
      </c>
      <c r="G421" s="70" t="s">
        <v>2138</v>
      </c>
      <c r="H421" s="70" t="s">
        <v>2139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2153</v>
      </c>
      <c r="B422" s="70">
        <v>474</v>
      </c>
      <c r="C422" s="70">
        <v>15</v>
      </c>
      <c r="D422" s="70">
        <v>28</v>
      </c>
      <c r="E422" s="70">
        <v>2018</v>
      </c>
      <c r="F422" s="70" t="s">
        <v>183</v>
      </c>
      <c r="G422" s="70" t="s">
        <v>2138</v>
      </c>
      <c r="H422" s="70" t="s">
        <v>2139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2154</v>
      </c>
      <c r="B423" s="70">
        <v>475</v>
      </c>
      <c r="C423" s="70">
        <v>16</v>
      </c>
      <c r="D423" s="70">
        <v>28</v>
      </c>
      <c r="E423" s="70">
        <v>2019</v>
      </c>
      <c r="F423" s="70" t="s">
        <v>158</v>
      </c>
      <c r="G423" s="70" t="s">
        <v>2138</v>
      </c>
      <c r="H423" s="70" t="s">
        <v>2139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2156</v>
      </c>
      <c r="B425" s="70">
        <v>476</v>
      </c>
      <c r="C425" s="70">
        <v>18</v>
      </c>
      <c r="D425" s="70">
        <v>28</v>
      </c>
      <c r="E425" s="70">
        <v>2021</v>
      </c>
      <c r="F425" s="70" t="s">
        <v>160</v>
      </c>
      <c r="G425" s="1064" t="s">
        <v>2138</v>
      </c>
      <c r="H425" s="70" t="s">
        <v>2139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171</v>
      </c>
      <c r="C450" s="70">
        <v>1</v>
      </c>
      <c r="D450" s="70">
        <v>11</v>
      </c>
      <c r="E450" s="70">
        <v>1990</v>
      </c>
      <c r="F450" s="70" t="s">
        <v>787</v>
      </c>
      <c r="G450" s="70" t="s">
        <v>2184</v>
      </c>
      <c r="H450" s="70" t="s">
        <v>2185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172</v>
      </c>
      <c r="C451" s="70">
        <v>2</v>
      </c>
      <c r="D451" s="70">
        <v>11</v>
      </c>
      <c r="E451" s="70">
        <v>2005</v>
      </c>
      <c r="F451" s="70" t="s">
        <v>789</v>
      </c>
      <c r="G451" s="70" t="s">
        <v>2184</v>
      </c>
      <c r="H451" s="70" t="s">
        <v>2185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173</v>
      </c>
      <c r="C452" s="70">
        <v>3</v>
      </c>
      <c r="D452" s="70">
        <v>11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174</v>
      </c>
      <c r="C453" s="70">
        <v>4</v>
      </c>
      <c r="D453" s="70">
        <v>11</v>
      </c>
      <c r="E453" s="70">
        <v>2007</v>
      </c>
      <c r="F453" s="70" t="s">
        <v>791</v>
      </c>
      <c r="G453" s="70" t="s">
        <v>2184</v>
      </c>
      <c r="H453" s="70" t="s">
        <v>2185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175</v>
      </c>
      <c r="C454" s="70">
        <v>5</v>
      </c>
      <c r="D454" s="70">
        <v>11</v>
      </c>
      <c r="E454" s="70">
        <v>2008</v>
      </c>
      <c r="F454" s="70" t="s">
        <v>792</v>
      </c>
      <c r="G454" s="70" t="s">
        <v>2184</v>
      </c>
      <c r="H454" s="70" t="s">
        <v>2185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176</v>
      </c>
      <c r="C455" s="70">
        <v>6</v>
      </c>
      <c r="D455" s="70">
        <v>11</v>
      </c>
      <c r="E455" s="70">
        <v>2009</v>
      </c>
      <c r="F455" s="70" t="s">
        <v>176</v>
      </c>
      <c r="G455" s="70" t="s">
        <v>2184</v>
      </c>
      <c r="H455" s="70" t="s">
        <v>2185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2191</v>
      </c>
      <c r="B456" s="70">
        <v>177</v>
      </c>
      <c r="C456" s="70">
        <v>7</v>
      </c>
      <c r="D456" s="70">
        <v>11</v>
      </c>
      <c r="E456" s="70">
        <v>2010</v>
      </c>
      <c r="F456" s="70" t="s">
        <v>177</v>
      </c>
      <c r="G456" s="70" t="s">
        <v>2184</v>
      </c>
      <c r="H456" s="70" t="s">
        <v>2185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2192</v>
      </c>
      <c r="B457" s="70">
        <v>178</v>
      </c>
      <c r="C457" s="70">
        <v>8</v>
      </c>
      <c r="D457" s="70">
        <v>11</v>
      </c>
      <c r="E457" s="70">
        <v>2011</v>
      </c>
      <c r="F457" s="70" t="s">
        <v>178</v>
      </c>
      <c r="G457" s="70" t="s">
        <v>2184</v>
      </c>
      <c r="H457" s="70" t="s">
        <v>2185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2193</v>
      </c>
      <c r="B458" s="70">
        <v>179</v>
      </c>
      <c r="C458" s="70">
        <v>9</v>
      </c>
      <c r="D458" s="70">
        <v>11</v>
      </c>
      <c r="E458" s="70">
        <v>2012</v>
      </c>
      <c r="F458" s="70" t="s">
        <v>179</v>
      </c>
      <c r="G458" s="70" t="s">
        <v>2184</v>
      </c>
      <c r="H458" s="70" t="s">
        <v>2185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2194</v>
      </c>
      <c r="B459" s="70">
        <v>180</v>
      </c>
      <c r="C459" s="70">
        <v>10</v>
      </c>
      <c r="D459" s="70">
        <v>11</v>
      </c>
      <c r="E459" s="70">
        <v>2013</v>
      </c>
      <c r="F459" s="70" t="s">
        <v>180</v>
      </c>
      <c r="G459" s="70" t="s">
        <v>2184</v>
      </c>
      <c r="H459" s="70" t="s">
        <v>2185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2195</v>
      </c>
      <c r="B460" s="70">
        <v>181</v>
      </c>
      <c r="C460" s="70">
        <v>11</v>
      </c>
      <c r="D460" s="70">
        <v>11</v>
      </c>
      <c r="E460" s="70">
        <v>2014</v>
      </c>
      <c r="F460" s="70" t="s">
        <v>181</v>
      </c>
      <c r="G460" s="70" t="s">
        <v>2184</v>
      </c>
      <c r="H460" s="70" t="s">
        <v>2185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2196</v>
      </c>
      <c r="B461" s="70">
        <v>182</v>
      </c>
      <c r="C461" s="70">
        <v>12</v>
      </c>
      <c r="D461" s="70">
        <v>11</v>
      </c>
      <c r="E461" s="70">
        <v>2015</v>
      </c>
      <c r="F461" s="70" t="s">
        <v>182</v>
      </c>
      <c r="G461" s="70" t="s">
        <v>2184</v>
      </c>
      <c r="H461" s="70" t="s">
        <v>2185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2197</v>
      </c>
      <c r="B462" s="70">
        <v>183</v>
      </c>
      <c r="C462" s="70">
        <v>13</v>
      </c>
      <c r="D462" s="70">
        <v>11</v>
      </c>
      <c r="E462" s="70">
        <v>2016</v>
      </c>
      <c r="F462" s="70" t="s">
        <v>155</v>
      </c>
      <c r="G462" s="1064" t="s">
        <v>2184</v>
      </c>
      <c r="H462" s="70" t="s">
        <v>2185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2198</v>
      </c>
      <c r="B463" s="70">
        <v>184</v>
      </c>
      <c r="C463" s="70">
        <v>14</v>
      </c>
      <c r="D463" s="70">
        <v>11</v>
      </c>
      <c r="E463" s="70">
        <v>2017</v>
      </c>
      <c r="F463" s="70" t="s">
        <v>156</v>
      </c>
      <c r="G463" s="1064" t="s">
        <v>2184</v>
      </c>
      <c r="H463" s="70" t="s">
        <v>2185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2199</v>
      </c>
      <c r="B464" s="70">
        <v>185</v>
      </c>
      <c r="C464" s="70">
        <v>15</v>
      </c>
      <c r="D464" s="70">
        <v>11</v>
      </c>
      <c r="E464" s="70">
        <v>2018</v>
      </c>
      <c r="F464" s="70" t="s">
        <v>183</v>
      </c>
      <c r="G464" s="70" t="s">
        <v>2184</v>
      </c>
      <c r="H464" s="70" t="s">
        <v>2185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2200</v>
      </c>
      <c r="B465" s="70">
        <v>186</v>
      </c>
      <c r="C465" s="70">
        <v>16</v>
      </c>
      <c r="D465" s="70">
        <v>11</v>
      </c>
      <c r="E465" s="70">
        <v>2019</v>
      </c>
      <c r="F465" s="70" t="s">
        <v>158</v>
      </c>
      <c r="G465" s="70" t="s">
        <v>2184</v>
      </c>
      <c r="H465" s="70" t="s">
        <v>2185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2201</v>
      </c>
      <c r="B466" s="70">
        <v>187</v>
      </c>
      <c r="C466" s="70">
        <v>17</v>
      </c>
      <c r="D466" s="70">
        <v>11</v>
      </c>
      <c r="E466" s="70">
        <v>2020</v>
      </c>
      <c r="F466" s="70" t="s">
        <v>159</v>
      </c>
      <c r="G466" s="70" t="s">
        <v>2184</v>
      </c>
      <c r="H466" s="70" t="s">
        <v>2185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2202</v>
      </c>
      <c r="B467" s="70">
        <v>187</v>
      </c>
      <c r="C467" s="70">
        <v>18</v>
      </c>
      <c r="D467" s="70">
        <v>11</v>
      </c>
      <c r="E467" s="70">
        <v>2021</v>
      </c>
      <c r="F467" s="70" t="s">
        <v>160</v>
      </c>
      <c r="G467" s="70" t="s">
        <v>2184</v>
      </c>
      <c r="H467" s="70" t="s">
        <v>2185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2203</v>
      </c>
      <c r="B468" s="70">
        <v>187</v>
      </c>
      <c r="C468" s="70">
        <v>19</v>
      </c>
      <c r="D468" s="70">
        <v>11</v>
      </c>
      <c r="E468" s="70">
        <v>2022</v>
      </c>
      <c r="F468" s="70" t="s">
        <v>161</v>
      </c>
      <c r="G468" s="70" t="s">
        <v>2184</v>
      </c>
      <c r="H468" s="70" t="s">
        <v>2185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187</v>
      </c>
      <c r="C469" s="70">
        <v>20</v>
      </c>
      <c r="D469" s="70">
        <v>11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187</v>
      </c>
      <c r="C470" s="70">
        <v>21</v>
      </c>
      <c r="D470" s="70">
        <v>11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2214</v>
      </c>
      <c r="B477" s="70">
        <v>262</v>
      </c>
      <c r="C477" s="70">
        <v>7</v>
      </c>
      <c r="D477" s="70">
        <v>16</v>
      </c>
      <c r="E477" s="70">
        <v>2010</v>
      </c>
      <c r="F477" s="70" t="s">
        <v>177</v>
      </c>
      <c r="G477" s="70" t="s">
        <v>2207</v>
      </c>
      <c r="H477" s="70" t="s">
        <v>2208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2215</v>
      </c>
      <c r="B478" s="70">
        <v>263</v>
      </c>
      <c r="C478" s="70">
        <v>8</v>
      </c>
      <c r="D478" s="70">
        <v>16</v>
      </c>
      <c r="E478" s="70">
        <v>2011</v>
      </c>
      <c r="F478" s="70" t="s">
        <v>178</v>
      </c>
      <c r="G478" s="70" t="s">
        <v>2207</v>
      </c>
      <c r="H478" s="70" t="s">
        <v>2208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2216</v>
      </c>
      <c r="B479" s="70">
        <v>264</v>
      </c>
      <c r="C479" s="70">
        <v>9</v>
      </c>
      <c r="D479" s="70">
        <v>16</v>
      </c>
      <c r="E479" s="70">
        <v>2012</v>
      </c>
      <c r="F479" s="70" t="s">
        <v>179</v>
      </c>
      <c r="G479" s="70" t="s">
        <v>2207</v>
      </c>
      <c r="H479" s="70" t="s">
        <v>2208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2217</v>
      </c>
      <c r="B480" s="70">
        <v>265</v>
      </c>
      <c r="C480" s="70">
        <v>10</v>
      </c>
      <c r="D480" s="70">
        <v>16</v>
      </c>
      <c r="E480" s="70">
        <v>2013</v>
      </c>
      <c r="F480" s="70" t="s">
        <v>180</v>
      </c>
      <c r="G480" s="70" t="s">
        <v>2207</v>
      </c>
      <c r="H480" s="70" t="s">
        <v>2208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2218</v>
      </c>
      <c r="B481" s="70">
        <v>266</v>
      </c>
      <c r="C481" s="70">
        <v>11</v>
      </c>
      <c r="D481" s="70">
        <v>16</v>
      </c>
      <c r="E481" s="70">
        <v>2014</v>
      </c>
      <c r="F481" s="70" t="s">
        <v>181</v>
      </c>
      <c r="G481" s="70" t="s">
        <v>2207</v>
      </c>
      <c r="H481" s="70" t="s">
        <v>2208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2219</v>
      </c>
      <c r="B482" s="70">
        <v>267</v>
      </c>
      <c r="C482" s="70">
        <v>12</v>
      </c>
      <c r="D482" s="70">
        <v>16</v>
      </c>
      <c r="E482" s="70">
        <v>2015</v>
      </c>
      <c r="F482" s="70" t="s">
        <v>182</v>
      </c>
      <c r="G482" s="1064" t="s">
        <v>2207</v>
      </c>
      <c r="H482" s="70" t="s">
        <v>2208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2220</v>
      </c>
      <c r="B483" s="70">
        <v>268</v>
      </c>
      <c r="C483" s="70">
        <v>13</v>
      </c>
      <c r="D483" s="70">
        <v>16</v>
      </c>
      <c r="E483" s="70">
        <v>2016</v>
      </c>
      <c r="F483" s="70" t="s">
        <v>155</v>
      </c>
      <c r="G483" s="1064" t="s">
        <v>2207</v>
      </c>
      <c r="H483" s="70" t="s">
        <v>2208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2221</v>
      </c>
      <c r="B484" s="70">
        <v>269</v>
      </c>
      <c r="C484" s="70">
        <v>14</v>
      </c>
      <c r="D484" s="70">
        <v>16</v>
      </c>
      <c r="E484" s="70">
        <v>2017</v>
      </c>
      <c r="F484" s="70" t="s">
        <v>156</v>
      </c>
      <c r="G484" s="70" t="s">
        <v>2207</v>
      </c>
      <c r="H484" s="70" t="s">
        <v>2208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2222</v>
      </c>
      <c r="B485" s="70">
        <v>270</v>
      </c>
      <c r="C485" s="70">
        <v>15</v>
      </c>
      <c r="D485" s="70">
        <v>16</v>
      </c>
      <c r="E485" s="70">
        <v>2018</v>
      </c>
      <c r="F485" s="70" t="s">
        <v>183</v>
      </c>
      <c r="G485" s="70" t="s">
        <v>2207</v>
      </c>
      <c r="H485" s="70" t="s">
        <v>2208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2223</v>
      </c>
      <c r="B486" s="70">
        <v>271</v>
      </c>
      <c r="C486" s="70">
        <v>16</v>
      </c>
      <c r="D486" s="70">
        <v>16</v>
      </c>
      <c r="E486" s="70">
        <v>2019</v>
      </c>
      <c r="F486" s="70" t="s">
        <v>158</v>
      </c>
      <c r="G486" s="70" t="s">
        <v>2207</v>
      </c>
      <c r="H486" s="70" t="s">
        <v>2208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273</v>
      </c>
      <c r="C492" s="70">
        <v>1</v>
      </c>
      <c r="D492" s="70">
        <v>17</v>
      </c>
      <c r="E492" s="70">
        <v>1990</v>
      </c>
      <c r="F492" s="70" t="s">
        <v>787</v>
      </c>
      <c r="G492" s="70" t="s">
        <v>2230</v>
      </c>
      <c r="H492" s="70" t="s">
        <v>2231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274</v>
      </c>
      <c r="C493" s="70">
        <v>2</v>
      </c>
      <c r="D493" s="70">
        <v>17</v>
      </c>
      <c r="E493" s="70">
        <v>2005</v>
      </c>
      <c r="F493" s="70" t="s">
        <v>789</v>
      </c>
      <c r="G493" s="70" t="s">
        <v>2230</v>
      </c>
      <c r="H493" s="70" t="s">
        <v>2231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275</v>
      </c>
      <c r="C494" s="70">
        <v>3</v>
      </c>
      <c r="D494" s="70">
        <v>17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276</v>
      </c>
      <c r="C495" s="70">
        <v>4</v>
      </c>
      <c r="D495" s="70">
        <v>17</v>
      </c>
      <c r="E495" s="70">
        <v>2007</v>
      </c>
      <c r="F495" s="70" t="s">
        <v>791</v>
      </c>
      <c r="G495" s="70" t="s">
        <v>2230</v>
      </c>
      <c r="H495" s="70" t="s">
        <v>2231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277</v>
      </c>
      <c r="C496" s="70">
        <v>5</v>
      </c>
      <c r="D496" s="70">
        <v>17</v>
      </c>
      <c r="E496" s="70">
        <v>2008</v>
      </c>
      <c r="F496" s="70" t="s">
        <v>792</v>
      </c>
      <c r="G496" s="70" t="s">
        <v>2230</v>
      </c>
      <c r="H496" s="70" t="s">
        <v>2231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278</v>
      </c>
      <c r="C497" s="70">
        <v>6</v>
      </c>
      <c r="D497" s="70">
        <v>17</v>
      </c>
      <c r="E497" s="70">
        <v>2009</v>
      </c>
      <c r="F497" s="70" t="s">
        <v>176</v>
      </c>
      <c r="G497" s="70" t="s">
        <v>2230</v>
      </c>
      <c r="H497" s="70" t="s">
        <v>2231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2237</v>
      </c>
      <c r="B498" s="70">
        <v>279</v>
      </c>
      <c r="C498" s="70">
        <v>7</v>
      </c>
      <c r="D498" s="70">
        <v>17</v>
      </c>
      <c r="E498" s="70">
        <v>2010</v>
      </c>
      <c r="F498" s="70" t="s">
        <v>177</v>
      </c>
      <c r="G498" s="70" t="s">
        <v>2230</v>
      </c>
      <c r="H498" s="70" t="s">
        <v>2231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2238</v>
      </c>
      <c r="B499" s="70">
        <v>280</v>
      </c>
      <c r="C499" s="70">
        <v>8</v>
      </c>
      <c r="D499" s="70">
        <v>17</v>
      </c>
      <c r="E499" s="70">
        <v>2011</v>
      </c>
      <c r="F499" s="70" t="s">
        <v>178</v>
      </c>
      <c r="G499" s="70" t="s">
        <v>2230</v>
      </c>
      <c r="H499" s="70" t="s">
        <v>2231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2239</v>
      </c>
      <c r="B500" s="70">
        <v>281</v>
      </c>
      <c r="C500" s="70">
        <v>9</v>
      </c>
      <c r="D500" s="70">
        <v>17</v>
      </c>
      <c r="E500" s="70">
        <v>2012</v>
      </c>
      <c r="F500" s="70" t="s">
        <v>179</v>
      </c>
      <c r="G500" s="70" t="s">
        <v>2230</v>
      </c>
      <c r="H500" s="70" t="s">
        <v>2231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2240</v>
      </c>
      <c r="B501" s="70">
        <v>282</v>
      </c>
      <c r="C501" s="70">
        <v>10</v>
      </c>
      <c r="D501" s="70">
        <v>17</v>
      </c>
      <c r="E501" s="70">
        <v>2013</v>
      </c>
      <c r="F501" s="70" t="s">
        <v>180</v>
      </c>
      <c r="G501" s="1064" t="s">
        <v>2230</v>
      </c>
      <c r="H501" s="70" t="s">
        <v>2231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2241</v>
      </c>
      <c r="B502" s="70">
        <v>283</v>
      </c>
      <c r="C502" s="70">
        <v>11</v>
      </c>
      <c r="D502" s="70">
        <v>17</v>
      </c>
      <c r="E502" s="70">
        <v>2014</v>
      </c>
      <c r="F502" s="70" t="s">
        <v>181</v>
      </c>
      <c r="G502" s="1064" t="s">
        <v>2230</v>
      </c>
      <c r="H502" s="70" t="s">
        <v>2231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2242</v>
      </c>
      <c r="B503" s="70">
        <v>284</v>
      </c>
      <c r="C503" s="70">
        <v>12</v>
      </c>
      <c r="D503" s="70">
        <v>17</v>
      </c>
      <c r="E503" s="70">
        <v>2015</v>
      </c>
      <c r="F503" s="70" t="s">
        <v>182</v>
      </c>
      <c r="G503" s="70" t="s">
        <v>2230</v>
      </c>
      <c r="H503" s="70" t="s">
        <v>2231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2243</v>
      </c>
      <c r="B504" s="70">
        <v>285</v>
      </c>
      <c r="C504" s="70">
        <v>13</v>
      </c>
      <c r="D504" s="70">
        <v>17</v>
      </c>
      <c r="E504" s="70">
        <v>2016</v>
      </c>
      <c r="F504" s="70" t="s">
        <v>155</v>
      </c>
      <c r="G504" s="70" t="s">
        <v>2230</v>
      </c>
      <c r="H504" s="70" t="s">
        <v>2231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2244</v>
      </c>
      <c r="B505" s="70">
        <v>286</v>
      </c>
      <c r="C505" s="70">
        <v>14</v>
      </c>
      <c r="D505" s="70">
        <v>17</v>
      </c>
      <c r="E505" s="70">
        <v>2017</v>
      </c>
      <c r="F505" s="70" t="s">
        <v>156</v>
      </c>
      <c r="G505" s="70" t="s">
        <v>2230</v>
      </c>
      <c r="H505" s="70" t="s">
        <v>2231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2245</v>
      </c>
      <c r="B506" s="70">
        <v>287</v>
      </c>
      <c r="C506" s="70">
        <v>15</v>
      </c>
      <c r="D506" s="70">
        <v>17</v>
      </c>
      <c r="E506" s="70">
        <v>2018</v>
      </c>
      <c r="F506" s="70" t="s">
        <v>183</v>
      </c>
      <c r="G506" s="70" t="s">
        <v>2230</v>
      </c>
      <c r="H506" s="70" t="s">
        <v>2231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2246</v>
      </c>
      <c r="B507" s="70">
        <v>288</v>
      </c>
      <c r="C507" s="70">
        <v>16</v>
      </c>
      <c r="D507" s="70">
        <v>17</v>
      </c>
      <c r="E507" s="70">
        <v>2019</v>
      </c>
      <c r="F507" s="70" t="s">
        <v>158</v>
      </c>
      <c r="G507" s="70" t="s">
        <v>2230</v>
      </c>
      <c r="H507" s="70" t="s">
        <v>2231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2247</v>
      </c>
      <c r="B508" s="70">
        <v>289</v>
      </c>
      <c r="C508" s="70">
        <v>17</v>
      </c>
      <c r="D508" s="70">
        <v>17</v>
      </c>
      <c r="E508" s="70">
        <v>2020</v>
      </c>
      <c r="F508" s="70" t="s">
        <v>159</v>
      </c>
      <c r="G508" s="70" t="s">
        <v>2230</v>
      </c>
      <c r="H508" s="70" t="s">
        <v>2231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2248</v>
      </c>
      <c r="B509" s="70">
        <v>289</v>
      </c>
      <c r="C509" s="70">
        <v>18</v>
      </c>
      <c r="D509" s="70">
        <v>17</v>
      </c>
      <c r="E509" s="70">
        <v>2021</v>
      </c>
      <c r="F509" s="70" t="s">
        <v>160</v>
      </c>
      <c r="G509" s="70" t="s">
        <v>2230</v>
      </c>
      <c r="H509" s="70" t="s">
        <v>2231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2249</v>
      </c>
      <c r="B510" s="70">
        <v>289</v>
      </c>
      <c r="C510" s="70">
        <v>19</v>
      </c>
      <c r="D510" s="70">
        <v>17</v>
      </c>
      <c r="E510" s="70">
        <v>2022</v>
      </c>
      <c r="F510" s="70" t="s">
        <v>161</v>
      </c>
      <c r="G510" s="70" t="s">
        <v>2230</v>
      </c>
      <c r="H510" s="70" t="s">
        <v>2231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289</v>
      </c>
      <c r="C511" s="70">
        <v>20</v>
      </c>
      <c r="D511" s="70">
        <v>17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289</v>
      </c>
      <c r="C512" s="70">
        <v>21</v>
      </c>
      <c r="D512" s="70">
        <v>17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375</v>
      </c>
      <c r="C534" s="70">
        <v>1</v>
      </c>
      <c r="D534" s="70">
        <v>23</v>
      </c>
      <c r="E534" s="70">
        <v>1990</v>
      </c>
      <c r="F534" s="70" t="s">
        <v>787</v>
      </c>
      <c r="G534" s="70" t="s">
        <v>2276</v>
      </c>
      <c r="H534" s="70" t="s">
        <v>2277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376</v>
      </c>
      <c r="C535" s="70">
        <v>2</v>
      </c>
      <c r="D535" s="70">
        <v>23</v>
      </c>
      <c r="E535" s="70">
        <v>2005</v>
      </c>
      <c r="F535" s="70" t="s">
        <v>789</v>
      </c>
      <c r="G535" s="70" t="s">
        <v>2276</v>
      </c>
      <c r="H535" s="70" t="s">
        <v>2277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377</v>
      </c>
      <c r="C536" s="70">
        <v>3</v>
      </c>
      <c r="D536" s="70">
        <v>23</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378</v>
      </c>
      <c r="C537" s="70">
        <v>4</v>
      </c>
      <c r="D537" s="70">
        <v>23</v>
      </c>
      <c r="E537" s="70">
        <v>2007</v>
      </c>
      <c r="F537" s="70" t="s">
        <v>791</v>
      </c>
      <c r="G537" s="70" t="s">
        <v>2276</v>
      </c>
      <c r="H537" s="70" t="s">
        <v>2277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379</v>
      </c>
      <c r="C538" s="70">
        <v>5</v>
      </c>
      <c r="D538" s="70">
        <v>23</v>
      </c>
      <c r="E538" s="70">
        <v>2008</v>
      </c>
      <c r="F538" s="70" t="s">
        <v>792</v>
      </c>
      <c r="G538" s="70" t="s">
        <v>2276</v>
      </c>
      <c r="H538" s="70" t="s">
        <v>2277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380</v>
      </c>
      <c r="C539" s="70">
        <v>6</v>
      </c>
      <c r="D539" s="70">
        <v>23</v>
      </c>
      <c r="E539" s="70">
        <v>2009</v>
      </c>
      <c r="F539" s="70" t="s">
        <v>176</v>
      </c>
      <c r="G539" s="1064" t="s">
        <v>2276</v>
      </c>
      <c r="H539" s="70" t="s">
        <v>2277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2283</v>
      </c>
      <c r="B540" s="70">
        <v>381</v>
      </c>
      <c r="C540" s="70">
        <v>7</v>
      </c>
      <c r="D540" s="70">
        <v>23</v>
      </c>
      <c r="E540" s="70">
        <v>2010</v>
      </c>
      <c r="F540" s="70" t="s">
        <v>177</v>
      </c>
      <c r="G540" s="1064" t="s">
        <v>2276</v>
      </c>
      <c r="H540" s="70" t="s">
        <v>2277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2284</v>
      </c>
      <c r="B541" s="70">
        <v>382</v>
      </c>
      <c r="C541" s="70">
        <v>8</v>
      </c>
      <c r="D541" s="70">
        <v>23</v>
      </c>
      <c r="E541" s="70">
        <v>2011</v>
      </c>
      <c r="F541" s="70" t="s">
        <v>178</v>
      </c>
      <c r="G541" s="70" t="s">
        <v>2276</v>
      </c>
      <c r="H541" s="70" t="s">
        <v>2277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2285</v>
      </c>
      <c r="B542" s="70">
        <v>383</v>
      </c>
      <c r="C542" s="70">
        <v>9</v>
      </c>
      <c r="D542" s="70">
        <v>23</v>
      </c>
      <c r="E542" s="70">
        <v>2012</v>
      </c>
      <c r="F542" s="70" t="s">
        <v>179</v>
      </c>
      <c r="G542" s="70" t="s">
        <v>2276</v>
      </c>
      <c r="H542" s="70" t="s">
        <v>2277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2286</v>
      </c>
      <c r="B543" s="70">
        <v>384</v>
      </c>
      <c r="C543" s="70">
        <v>10</v>
      </c>
      <c r="D543" s="70">
        <v>23</v>
      </c>
      <c r="E543" s="70">
        <v>2013</v>
      </c>
      <c r="F543" s="70" t="s">
        <v>180</v>
      </c>
      <c r="G543" s="70" t="s">
        <v>2276</v>
      </c>
      <c r="H543" s="70" t="s">
        <v>2277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2287</v>
      </c>
      <c r="B544" s="70">
        <v>385</v>
      </c>
      <c r="C544" s="70">
        <v>11</v>
      </c>
      <c r="D544" s="70">
        <v>23</v>
      </c>
      <c r="E544" s="70">
        <v>2014</v>
      </c>
      <c r="F544" s="70" t="s">
        <v>181</v>
      </c>
      <c r="G544" s="70" t="s">
        <v>2276</v>
      </c>
      <c r="H544" s="70" t="s">
        <v>2277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2288</v>
      </c>
      <c r="B545" s="70">
        <v>386</v>
      </c>
      <c r="C545" s="70">
        <v>12</v>
      </c>
      <c r="D545" s="70">
        <v>23</v>
      </c>
      <c r="E545" s="70">
        <v>2015</v>
      </c>
      <c r="F545" s="70" t="s">
        <v>182</v>
      </c>
      <c r="G545" s="70" t="s">
        <v>2276</v>
      </c>
      <c r="H545" s="70" t="s">
        <v>2277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2289</v>
      </c>
      <c r="B546" s="70">
        <v>387</v>
      </c>
      <c r="C546" s="70">
        <v>13</v>
      </c>
      <c r="D546" s="70">
        <v>23</v>
      </c>
      <c r="E546" s="70">
        <v>2016</v>
      </c>
      <c r="F546" s="70" t="s">
        <v>155</v>
      </c>
      <c r="G546" s="70" t="s">
        <v>2276</v>
      </c>
      <c r="H546" s="70" t="s">
        <v>2277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2290</v>
      </c>
      <c r="B547" s="70">
        <v>388</v>
      </c>
      <c r="C547" s="70">
        <v>14</v>
      </c>
      <c r="D547" s="70">
        <v>23</v>
      </c>
      <c r="E547" s="70">
        <v>2017</v>
      </c>
      <c r="F547" s="70" t="s">
        <v>156</v>
      </c>
      <c r="G547" s="70" t="s">
        <v>2276</v>
      </c>
      <c r="H547" s="70" t="s">
        <v>2277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2291</v>
      </c>
      <c r="B548" s="70">
        <v>389</v>
      </c>
      <c r="C548" s="70">
        <v>15</v>
      </c>
      <c r="D548" s="70">
        <v>23</v>
      </c>
      <c r="E548" s="70">
        <v>2018</v>
      </c>
      <c r="F548" s="70" t="s">
        <v>183</v>
      </c>
      <c r="G548" s="70" t="s">
        <v>2276</v>
      </c>
      <c r="H548" s="70" t="s">
        <v>2277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2292</v>
      </c>
      <c r="B549" s="70">
        <v>390</v>
      </c>
      <c r="C549" s="70">
        <v>16</v>
      </c>
      <c r="D549" s="70">
        <v>23</v>
      </c>
      <c r="E549" s="70">
        <v>2019</v>
      </c>
      <c r="F549" s="70" t="s">
        <v>158</v>
      </c>
      <c r="G549" s="70" t="s">
        <v>2276</v>
      </c>
      <c r="H549" s="70" t="s">
        <v>2277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2293</v>
      </c>
      <c r="B550" s="70">
        <v>391</v>
      </c>
      <c r="C550" s="70">
        <v>17</v>
      </c>
      <c r="D550" s="70">
        <v>23</v>
      </c>
      <c r="E550" s="70">
        <v>2020</v>
      </c>
      <c r="F550" s="70" t="s">
        <v>159</v>
      </c>
      <c r="G550" s="70" t="s">
        <v>2276</v>
      </c>
      <c r="H550" s="70" t="s">
        <v>2277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2294</v>
      </c>
      <c r="B551" s="70">
        <v>391</v>
      </c>
      <c r="C551" s="70">
        <v>18</v>
      </c>
      <c r="D551" s="70">
        <v>23</v>
      </c>
      <c r="E551" s="70">
        <v>2021</v>
      </c>
      <c r="F551" s="70" t="s">
        <v>160</v>
      </c>
      <c r="G551" s="70" t="s">
        <v>2276</v>
      </c>
      <c r="H551" s="70" t="s">
        <v>2277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2295</v>
      </c>
      <c r="B552" s="70">
        <v>391</v>
      </c>
      <c r="C552" s="70">
        <v>19</v>
      </c>
      <c r="D552" s="70">
        <v>23</v>
      </c>
      <c r="E552" s="70">
        <v>2022</v>
      </c>
      <c r="F552" s="70" t="s">
        <v>161</v>
      </c>
      <c r="G552" s="70" t="s">
        <v>2276</v>
      </c>
      <c r="H552" s="70" t="s">
        <v>2277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391</v>
      </c>
      <c r="C553" s="70">
        <v>20</v>
      </c>
      <c r="D553" s="70">
        <v>23</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391</v>
      </c>
      <c r="C554" s="70">
        <v>21</v>
      </c>
      <c r="D554" s="70">
        <v>23</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290</v>
      </c>
      <c r="C576" s="70">
        <v>1</v>
      </c>
      <c r="D576" s="70">
        <v>18</v>
      </c>
      <c r="E576" s="70">
        <v>1990</v>
      </c>
      <c r="F576" s="70" t="s">
        <v>787</v>
      </c>
      <c r="G576" s="70" t="s">
        <v>2322</v>
      </c>
      <c r="H576" s="70" t="s">
        <v>2323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291</v>
      </c>
      <c r="C577" s="70">
        <v>2</v>
      </c>
      <c r="D577" s="70">
        <v>18</v>
      </c>
      <c r="E577" s="70">
        <v>2005</v>
      </c>
      <c r="F577" s="70" t="s">
        <v>789</v>
      </c>
      <c r="G577" s="1064" t="s">
        <v>2322</v>
      </c>
      <c r="H577" s="70" t="s">
        <v>2323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292</v>
      </c>
      <c r="C578" s="70">
        <v>3</v>
      </c>
      <c r="D578" s="70">
        <v>18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293</v>
      </c>
      <c r="C579" s="70">
        <v>4</v>
      </c>
      <c r="D579" s="70">
        <v>18</v>
      </c>
      <c r="E579" s="70">
        <v>2007</v>
      </c>
      <c r="F579" s="70" t="s">
        <v>791</v>
      </c>
      <c r="G579" s="70" t="s">
        <v>2322</v>
      </c>
      <c r="H579" s="70" t="s">
        <v>2323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294</v>
      </c>
      <c r="C580" s="70">
        <v>5</v>
      </c>
      <c r="D580" s="70">
        <v>18</v>
      </c>
      <c r="E580" s="70">
        <v>2008</v>
      </c>
      <c r="F580" s="70" t="s">
        <v>792</v>
      </c>
      <c r="G580" s="70" t="s">
        <v>2322</v>
      </c>
      <c r="H580" s="70" t="s">
        <v>2323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295</v>
      </c>
      <c r="C581" s="70">
        <v>6</v>
      </c>
      <c r="D581" s="70">
        <v>18</v>
      </c>
      <c r="E581" s="70">
        <v>2009</v>
      </c>
      <c r="F581" s="70" t="s">
        <v>176</v>
      </c>
      <c r="G581" s="70" t="s">
        <v>2322</v>
      </c>
      <c r="H581" s="70" t="s">
        <v>2323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2329</v>
      </c>
      <c r="B582" s="70">
        <v>296</v>
      </c>
      <c r="C582" s="70">
        <v>7</v>
      </c>
      <c r="D582" s="70">
        <v>18</v>
      </c>
      <c r="E582" s="70">
        <v>2010</v>
      </c>
      <c r="F582" s="70" t="s">
        <v>177</v>
      </c>
      <c r="G582" s="70" t="s">
        <v>2322</v>
      </c>
      <c r="H582" s="70" t="s">
        <v>2323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2330</v>
      </c>
      <c r="B583" s="70">
        <v>297</v>
      </c>
      <c r="C583" s="70">
        <v>8</v>
      </c>
      <c r="D583" s="70">
        <v>18</v>
      </c>
      <c r="E583" s="70">
        <v>2011</v>
      </c>
      <c r="F583" s="70" t="s">
        <v>178</v>
      </c>
      <c r="G583" s="70" t="s">
        <v>2322</v>
      </c>
      <c r="H583" s="70" t="s">
        <v>2323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2331</v>
      </c>
      <c r="B584" s="70">
        <v>298</v>
      </c>
      <c r="C584" s="70">
        <v>9</v>
      </c>
      <c r="D584" s="70">
        <v>18</v>
      </c>
      <c r="E584" s="70">
        <v>2012</v>
      </c>
      <c r="F584" s="70" t="s">
        <v>179</v>
      </c>
      <c r="G584" s="70" t="s">
        <v>2322</v>
      </c>
      <c r="H584" s="70" t="s">
        <v>2323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2332</v>
      </c>
      <c r="B585" s="70">
        <v>299</v>
      </c>
      <c r="C585" s="70">
        <v>10</v>
      </c>
      <c r="D585" s="70">
        <v>18</v>
      </c>
      <c r="E585" s="70">
        <v>2013</v>
      </c>
      <c r="F585" s="70" t="s">
        <v>180</v>
      </c>
      <c r="G585" s="70" t="s">
        <v>2322</v>
      </c>
      <c r="H585" s="70" t="s">
        <v>2323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2333</v>
      </c>
      <c r="B586" s="70">
        <v>300</v>
      </c>
      <c r="C586" s="70">
        <v>11</v>
      </c>
      <c r="D586" s="70">
        <v>18</v>
      </c>
      <c r="E586" s="70">
        <v>2014</v>
      </c>
      <c r="F586" s="70" t="s">
        <v>181</v>
      </c>
      <c r="G586" s="70" t="s">
        <v>2322</v>
      </c>
      <c r="H586" s="70" t="s">
        <v>2323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2334</v>
      </c>
      <c r="B587" s="70">
        <v>301</v>
      </c>
      <c r="C587" s="70">
        <v>12</v>
      </c>
      <c r="D587" s="70">
        <v>18</v>
      </c>
      <c r="E587" s="70">
        <v>2015</v>
      </c>
      <c r="F587" s="70" t="s">
        <v>182</v>
      </c>
      <c r="G587" s="70" t="s">
        <v>2322</v>
      </c>
      <c r="H587" s="70" t="s">
        <v>2323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2335</v>
      </c>
      <c r="B588" s="70">
        <v>302</v>
      </c>
      <c r="C588" s="70">
        <v>13</v>
      </c>
      <c r="D588" s="70">
        <v>18</v>
      </c>
      <c r="E588" s="70">
        <v>2016</v>
      </c>
      <c r="F588" s="70" t="s">
        <v>155</v>
      </c>
      <c r="G588" s="70" t="s">
        <v>2322</v>
      </c>
      <c r="H588" s="70" t="s">
        <v>2323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2336</v>
      </c>
      <c r="B589" s="70">
        <v>303</v>
      </c>
      <c r="C589" s="70">
        <v>14</v>
      </c>
      <c r="D589" s="70">
        <v>18</v>
      </c>
      <c r="E589" s="70">
        <v>2017</v>
      </c>
      <c r="F589" s="70" t="s">
        <v>156</v>
      </c>
      <c r="G589" s="70" t="s">
        <v>2322</v>
      </c>
      <c r="H589" s="70" t="s">
        <v>2323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2337</v>
      </c>
      <c r="B590" s="70">
        <v>304</v>
      </c>
      <c r="C590" s="70">
        <v>15</v>
      </c>
      <c r="D590" s="70">
        <v>18</v>
      </c>
      <c r="E590" s="70">
        <v>2018</v>
      </c>
      <c r="F590" s="70" t="s">
        <v>183</v>
      </c>
      <c r="G590" s="70" t="s">
        <v>2322</v>
      </c>
      <c r="H590" s="70" t="s">
        <v>2323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2338</v>
      </c>
      <c r="B591" s="70">
        <v>305</v>
      </c>
      <c r="C591" s="70">
        <v>16</v>
      </c>
      <c r="D591" s="70">
        <v>18</v>
      </c>
      <c r="E591" s="70">
        <v>2019</v>
      </c>
      <c r="F591" s="70" t="s">
        <v>158</v>
      </c>
      <c r="G591" s="70" t="s">
        <v>2322</v>
      </c>
      <c r="H591" s="70" t="s">
        <v>2323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2339</v>
      </c>
      <c r="B592" s="70">
        <v>306</v>
      </c>
      <c r="C592" s="70">
        <v>17</v>
      </c>
      <c r="D592" s="70">
        <v>18</v>
      </c>
      <c r="E592" s="70">
        <v>2020</v>
      </c>
      <c r="F592" s="70" t="s">
        <v>159</v>
      </c>
      <c r="G592" s="70" t="s">
        <v>2322</v>
      </c>
      <c r="H592" s="70" t="s">
        <v>2323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2340</v>
      </c>
      <c r="B593" s="70">
        <v>306</v>
      </c>
      <c r="C593" s="70">
        <v>18</v>
      </c>
      <c r="D593" s="70">
        <v>18</v>
      </c>
      <c r="E593" s="70">
        <v>2021</v>
      </c>
      <c r="F593" s="70" t="s">
        <v>160</v>
      </c>
      <c r="G593" s="70" t="s">
        <v>2322</v>
      </c>
      <c r="H593" s="70" t="s">
        <v>2323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2341</v>
      </c>
      <c r="B594" s="70">
        <v>306</v>
      </c>
      <c r="C594" s="70">
        <v>19</v>
      </c>
      <c r="D594" s="70">
        <v>18</v>
      </c>
      <c r="E594" s="70">
        <v>2022</v>
      </c>
      <c r="F594" s="70" t="s">
        <v>161</v>
      </c>
      <c r="G594" s="70" t="s">
        <v>2322</v>
      </c>
      <c r="H594" s="70" t="s">
        <v>2323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306</v>
      </c>
      <c r="C595" s="70">
        <v>20</v>
      </c>
      <c r="D595" s="70">
        <v>18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306</v>
      </c>
      <c r="C596" s="70">
        <v>21</v>
      </c>
      <c r="D596" s="70">
        <v>18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511</v>
      </c>
      <c r="C618" s="70">
        <v>1</v>
      </c>
      <c r="D618" s="70">
        <v>31</v>
      </c>
      <c r="E618" s="70">
        <v>1990</v>
      </c>
      <c r="F618" s="70" t="s">
        <v>787</v>
      </c>
      <c r="G618" s="70" t="s">
        <v>2492</v>
      </c>
      <c r="H618" s="70" t="s">
        <v>2493</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512</v>
      </c>
      <c r="C619" s="70">
        <v>2</v>
      </c>
      <c r="D619" s="70">
        <v>31</v>
      </c>
      <c r="E619" s="70">
        <v>2005</v>
      </c>
      <c r="F619" s="70" t="s">
        <v>789</v>
      </c>
      <c r="G619" s="70" t="s">
        <v>2492</v>
      </c>
      <c r="H619" s="70" t="s">
        <v>2493</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513</v>
      </c>
      <c r="C620" s="70">
        <v>3</v>
      </c>
      <c r="D620" s="70">
        <v>31</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514</v>
      </c>
      <c r="C621" s="70">
        <v>4</v>
      </c>
      <c r="D621" s="70">
        <v>31</v>
      </c>
      <c r="E621" s="70">
        <v>2007</v>
      </c>
      <c r="F621" s="70" t="s">
        <v>791</v>
      </c>
      <c r="G621" s="70" t="s">
        <v>2492</v>
      </c>
      <c r="H621" s="70" t="s">
        <v>2493</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515</v>
      </c>
      <c r="C622" s="70">
        <v>5</v>
      </c>
      <c r="D622" s="70">
        <v>31</v>
      </c>
      <c r="E622" s="70">
        <v>2008</v>
      </c>
      <c r="F622" s="70" t="s">
        <v>792</v>
      </c>
      <c r="G622" s="70" t="s">
        <v>2492</v>
      </c>
      <c r="H622" s="70" t="s">
        <v>2493</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516</v>
      </c>
      <c r="C623" s="70">
        <v>6</v>
      </c>
      <c r="D623" s="70">
        <v>31</v>
      </c>
      <c r="E623" s="70">
        <v>2009</v>
      </c>
      <c r="F623" s="70" t="s">
        <v>176</v>
      </c>
      <c r="G623" s="70" t="s">
        <v>2492</v>
      </c>
      <c r="H623" s="70" t="s">
        <v>2493</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2499</v>
      </c>
      <c r="B624" s="70">
        <v>517</v>
      </c>
      <c r="C624" s="70">
        <v>7</v>
      </c>
      <c r="D624" s="70">
        <v>31</v>
      </c>
      <c r="E624" s="70">
        <v>2010</v>
      </c>
      <c r="F624" s="70" t="s">
        <v>177</v>
      </c>
      <c r="G624" s="70" t="s">
        <v>2492</v>
      </c>
      <c r="H624" s="70" t="s">
        <v>2493</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2500</v>
      </c>
      <c r="B625" s="70">
        <v>518</v>
      </c>
      <c r="C625" s="70">
        <v>8</v>
      </c>
      <c r="D625" s="70">
        <v>31</v>
      </c>
      <c r="E625" s="70">
        <v>2011</v>
      </c>
      <c r="F625" s="70" t="s">
        <v>178</v>
      </c>
      <c r="G625" s="70" t="s">
        <v>2492</v>
      </c>
      <c r="H625" s="70" t="s">
        <v>2493</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2501</v>
      </c>
      <c r="B626" s="70">
        <v>519</v>
      </c>
      <c r="C626" s="70">
        <v>9</v>
      </c>
      <c r="D626" s="70">
        <v>31</v>
      </c>
      <c r="E626" s="70">
        <v>2012</v>
      </c>
      <c r="F626" s="70" t="s">
        <v>179</v>
      </c>
      <c r="G626" s="70" t="s">
        <v>2492</v>
      </c>
      <c r="H626" s="70" t="s">
        <v>2493</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2502</v>
      </c>
      <c r="B627" s="70">
        <v>520</v>
      </c>
      <c r="C627" s="70">
        <v>10</v>
      </c>
      <c r="D627" s="70">
        <v>31</v>
      </c>
      <c r="E627" s="70">
        <v>2013</v>
      </c>
      <c r="F627" s="70" t="s">
        <v>180</v>
      </c>
      <c r="G627" s="70" t="s">
        <v>2492</v>
      </c>
      <c r="H627" s="70" t="s">
        <v>2493</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2503</v>
      </c>
      <c r="B628" s="70">
        <v>521</v>
      </c>
      <c r="C628" s="70">
        <v>11</v>
      </c>
      <c r="D628" s="70">
        <v>31</v>
      </c>
      <c r="E628" s="70">
        <v>2014</v>
      </c>
      <c r="F628" s="70" t="s">
        <v>181</v>
      </c>
      <c r="G628" s="70" t="s">
        <v>2492</v>
      </c>
      <c r="H628" s="70" t="s">
        <v>2493</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2504</v>
      </c>
      <c r="B629" s="70">
        <v>522</v>
      </c>
      <c r="C629" s="70">
        <v>12</v>
      </c>
      <c r="D629" s="70">
        <v>31</v>
      </c>
      <c r="E629" s="70">
        <v>2015</v>
      </c>
      <c r="F629" s="70" t="s">
        <v>182</v>
      </c>
      <c r="G629" s="70" t="s">
        <v>2492</v>
      </c>
      <c r="H629" s="70" t="s">
        <v>2493</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2505</v>
      </c>
      <c r="B630" s="70">
        <v>523</v>
      </c>
      <c r="C630" s="70">
        <v>13</v>
      </c>
      <c r="D630" s="70">
        <v>31</v>
      </c>
      <c r="E630" s="70">
        <v>2016</v>
      </c>
      <c r="F630" s="70" t="s">
        <v>155</v>
      </c>
      <c r="G630" s="70" t="s">
        <v>2492</v>
      </c>
      <c r="H630" s="70" t="s">
        <v>2493</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2506</v>
      </c>
      <c r="B631" s="70">
        <v>524</v>
      </c>
      <c r="C631" s="70">
        <v>14</v>
      </c>
      <c r="D631" s="70">
        <v>31</v>
      </c>
      <c r="E631" s="70">
        <v>2017</v>
      </c>
      <c r="F631" s="70" t="s">
        <v>156</v>
      </c>
      <c r="G631" s="70" t="s">
        <v>2492</v>
      </c>
      <c r="H631" s="70" t="s">
        <v>2493</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2507</v>
      </c>
      <c r="B632" s="70">
        <v>525</v>
      </c>
      <c r="C632" s="70">
        <v>15</v>
      </c>
      <c r="D632" s="70">
        <v>31</v>
      </c>
      <c r="E632" s="70">
        <v>2018</v>
      </c>
      <c r="F632" s="70" t="s">
        <v>183</v>
      </c>
      <c r="G632" s="70" t="s">
        <v>2492</v>
      </c>
      <c r="H632" s="70" t="s">
        <v>2493</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2508</v>
      </c>
      <c r="B633" s="70">
        <v>526</v>
      </c>
      <c r="C633" s="70">
        <v>16</v>
      </c>
      <c r="D633" s="70">
        <v>31</v>
      </c>
      <c r="E633" s="70">
        <v>2019</v>
      </c>
      <c r="F633" s="70" t="s">
        <v>158</v>
      </c>
      <c r="G633" s="70" t="s">
        <v>2492</v>
      </c>
      <c r="H633" s="70" t="s">
        <v>2493</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2509</v>
      </c>
      <c r="B634" s="70">
        <v>527</v>
      </c>
      <c r="C634" s="70">
        <v>17</v>
      </c>
      <c r="D634" s="70">
        <v>31</v>
      </c>
      <c r="E634" s="70">
        <v>2020</v>
      </c>
      <c r="F634" s="70" t="s">
        <v>159</v>
      </c>
      <c r="G634" s="1064" t="s">
        <v>2492</v>
      </c>
      <c r="H634" s="70" t="s">
        <v>2493</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2510</v>
      </c>
      <c r="B635" s="70">
        <v>527</v>
      </c>
      <c r="C635" s="70">
        <v>18</v>
      </c>
      <c r="D635" s="70">
        <v>31</v>
      </c>
      <c r="E635" s="70">
        <v>2021</v>
      </c>
      <c r="F635" s="70" t="s">
        <v>160</v>
      </c>
      <c r="G635" s="1064" t="s">
        <v>2492</v>
      </c>
      <c r="H635" s="70" t="s">
        <v>2493</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2511</v>
      </c>
      <c r="B636" s="70">
        <v>527</v>
      </c>
      <c r="C636" s="70">
        <v>19</v>
      </c>
      <c r="D636" s="70">
        <v>31</v>
      </c>
      <c r="E636" s="70">
        <v>2022</v>
      </c>
      <c r="F636" s="70" t="s">
        <v>161</v>
      </c>
      <c r="G636" s="70" t="s">
        <v>2492</v>
      </c>
      <c r="H636" s="70" t="s">
        <v>2493</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527</v>
      </c>
      <c r="C637" s="70">
        <v>20</v>
      </c>
      <c r="D637" s="70">
        <v>31</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527</v>
      </c>
      <c r="C638" s="70">
        <v>21</v>
      </c>
      <c r="D638" s="70">
        <v>31</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1800</v>
      </c>
      <c r="B9" s="70">
        <v>1</v>
      </c>
      <c r="C9" s="70">
        <v>1</v>
      </c>
      <c r="D9" s="70">
        <v>1</v>
      </c>
      <c r="E9" s="70">
        <v>1990</v>
      </c>
      <c r="F9" s="70" t="s">
        <v>787</v>
      </c>
      <c r="G9" s="1073" t="s">
        <v>1801</v>
      </c>
      <c r="H9" s="70" t="s">
        <v>1802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1803</v>
      </c>
      <c r="B10" s="70">
        <v>2</v>
      </c>
      <c r="C10" s="70">
        <v>2</v>
      </c>
      <c r="D10" s="70">
        <v>1</v>
      </c>
      <c r="E10" s="70">
        <v>2005</v>
      </c>
      <c r="F10" s="70" t="s">
        <v>789</v>
      </c>
      <c r="G10" s="1073" t="s">
        <v>1801</v>
      </c>
      <c r="H10" s="70" t="s">
        <v>1802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1804</v>
      </c>
      <c r="B11" s="70">
        <v>3</v>
      </c>
      <c r="C11" s="70">
        <v>3</v>
      </c>
      <c r="D11" s="70">
        <v>1</v>
      </c>
      <c r="E11" s="70">
        <v>2006</v>
      </c>
      <c r="F11" s="70" t="s">
        <v>790</v>
      </c>
      <c r="G11" s="1073" t="s">
        <v>1801</v>
      </c>
      <c r="H11" s="70" t="s">
        <v>1802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1805</v>
      </c>
      <c r="B12" s="70">
        <v>4</v>
      </c>
      <c r="C12" s="70">
        <v>4</v>
      </c>
      <c r="D12" s="70">
        <v>1</v>
      </c>
      <c r="E12" s="70">
        <v>2007</v>
      </c>
      <c r="F12" s="70" t="s">
        <v>791</v>
      </c>
      <c r="G12" s="1073" t="s">
        <v>1801</v>
      </c>
      <c r="H12" s="70" t="s">
        <v>1802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1806</v>
      </c>
      <c r="B13" s="70">
        <v>5</v>
      </c>
      <c r="C13" s="70">
        <v>5</v>
      </c>
      <c r="D13" s="70">
        <v>1</v>
      </c>
      <c r="E13" s="70">
        <v>2008</v>
      </c>
      <c r="F13" s="70" t="s">
        <v>792</v>
      </c>
      <c r="G13" s="1073" t="s">
        <v>1801</v>
      </c>
      <c r="H13" s="70" t="s">
        <v>1802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1807</v>
      </c>
      <c r="B14" s="70">
        <v>6</v>
      </c>
      <c r="C14" s="70">
        <v>6</v>
      </c>
      <c r="D14" s="70">
        <v>1</v>
      </c>
      <c r="E14" s="70">
        <v>2009</v>
      </c>
      <c r="F14" s="70" t="s">
        <v>176</v>
      </c>
      <c r="G14" s="1073" t="s">
        <v>1801</v>
      </c>
      <c r="H14" s="70" t="s">
        <v>1802</v>
      </c>
      <c r="I14" s="1066"/>
      <c r="J14" s="73">
        <v>0</v>
      </c>
      <c r="K14" s="73">
        <v>0</v>
      </c>
      <c r="L14" s="73">
        <v>0</v>
      </c>
      <c r="M14" s="73">
        <v>0</v>
      </c>
      <c r="N14" s="73">
        <v>0</v>
      </c>
      <c r="O14" s="73">
        <v>0</v>
      </c>
      <c r="P14" s="73">
        <v>0</v>
      </c>
      <c r="Q14" s="73">
        <v>0</v>
      </c>
      <c r="R14" s="73">
        <v>0</v>
      </c>
      <c r="S14" s="73">
        <v>0</v>
      </c>
      <c r="T14" s="73">
        <v>0</v>
      </c>
      <c r="U14" s="73">
        <v>0</v>
      </c>
      <c r="V14" s="73">
        <v>0</v>
      </c>
      <c r="W14" s="73">
        <v>0</v>
      </c>
      <c r="X14" s="73">
        <v>3.1120000000000001</v>
      </c>
      <c r="Y14" s="73">
        <v>0</v>
      </c>
      <c r="Z14" s="73">
        <v>0</v>
      </c>
      <c r="AA14" s="73">
        <v>0</v>
      </c>
      <c r="AB14" s="73">
        <v>0</v>
      </c>
      <c r="AC14" s="73">
        <v>0</v>
      </c>
      <c r="AD14" s="73">
        <v>0</v>
      </c>
      <c r="AE14" s="73">
        <v>0</v>
      </c>
      <c r="AF14" s="73">
        <v>0</v>
      </c>
      <c r="AG14" s="73">
        <v>19.54</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17.111000000000001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3.1120000000000001</v>
      </c>
      <c r="DZ14" s="73">
        <v>0</v>
      </c>
      <c r="EA14" s="73">
        <v>0</v>
      </c>
      <c r="EB14" s="73">
        <v>0</v>
      </c>
      <c r="EC14" s="73">
        <v>0</v>
      </c>
      <c r="ED14" s="73">
        <v>0</v>
      </c>
      <c r="EE14" s="73">
        <v>0</v>
      </c>
      <c r="EF14" s="73">
        <v>0</v>
      </c>
      <c r="EG14" s="73">
        <v>0</v>
      </c>
      <c r="EH14" s="73">
        <v>19.54</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17.111000000000001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22.652000000000001</v>
      </c>
      <c r="HL14" s="73">
        <v>0</v>
      </c>
      <c r="HM14" s="73">
        <v>0</v>
      </c>
      <c r="HN14" s="73">
        <v>0</v>
      </c>
      <c r="HO14" s="73">
        <v>0</v>
      </c>
      <c r="HP14" s="73">
        <v>0</v>
      </c>
      <c r="HQ14" s="73">
        <v>0</v>
      </c>
      <c r="HR14" s="73">
        <v>0</v>
      </c>
      <c r="HS14" s="73">
        <v>0</v>
      </c>
      <c r="HT14" s="73">
        <v>0</v>
      </c>
      <c r="HU14" s="73">
        <v>0</v>
      </c>
      <c r="HV14" s="73">
        <v>0</v>
      </c>
      <c r="HW14" s="73">
        <v>0</v>
      </c>
      <c r="HX14" s="73">
        <v>17.111000000000001</v>
      </c>
      <c r="HY14" s="73">
        <v>0</v>
      </c>
      <c r="HZ14" s="73">
        <v>0</v>
      </c>
      <c r="IA14" s="73">
        <v>0</v>
      </c>
      <c r="IB14" s="73">
        <v>0</v>
      </c>
      <c r="IC14" s="73">
        <v>0</v>
      </c>
      <c r="ID14" s="73">
        <v>0</v>
      </c>
      <c r="IE14" s="73">
        <v>0</v>
      </c>
      <c r="IF14" s="73">
        <v>22.652000000000001</v>
      </c>
      <c r="IG14" s="73">
        <v>0</v>
      </c>
      <c r="IH14" s="73">
        <v>0</v>
      </c>
      <c r="II14" s="73">
        <v>0</v>
      </c>
      <c r="IJ14" s="73">
        <v>0</v>
      </c>
      <c r="IK14" s="73">
        <v>0</v>
      </c>
      <c r="IL14" s="73">
        <v>0</v>
      </c>
      <c r="IM14" s="73">
        <v>0</v>
      </c>
      <c r="IN14" s="73">
        <v>0</v>
      </c>
      <c r="IO14" s="73">
        <v>0</v>
      </c>
      <c r="IP14" s="73">
        <v>0</v>
      </c>
      <c r="IQ14" s="73">
        <v>0</v>
      </c>
      <c r="IR14" s="73">
        <v>0</v>
      </c>
      <c r="IS14" s="73">
        <v>17.111000000000001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2</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2</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1808</v>
      </c>
      <c r="B15" s="70">
        <v>7</v>
      </c>
      <c r="C15" s="70">
        <v>7</v>
      </c>
      <c r="D15" s="70">
        <v>1</v>
      </c>
      <c r="E15" s="70">
        <v>2010</v>
      </c>
      <c r="F15" s="70" t="s">
        <v>177</v>
      </c>
      <c r="G15" s="1073" t="s">
        <v>1801</v>
      </c>
      <c r="H15" s="70" t="s">
        <v>1802</v>
      </c>
      <c r="I15" s="1066"/>
      <c r="J15" s="73">
        <v>0</v>
      </c>
      <c r="K15" s="73">
        <v>0</v>
      </c>
      <c r="L15" s="73">
        <v>0</v>
      </c>
      <c r="M15" s="73">
        <v>0</v>
      </c>
      <c r="N15" s="73">
        <v>0</v>
      </c>
      <c r="O15" s="73">
        <v>0</v>
      </c>
      <c r="P15" s="73">
        <v>0</v>
      </c>
      <c r="Q15" s="73">
        <v>0</v>
      </c>
      <c r="R15" s="73">
        <v>0</v>
      </c>
      <c r="S15" s="73">
        <v>0</v>
      </c>
      <c r="T15" s="73">
        <v>0</v>
      </c>
      <c r="U15" s="73">
        <v>0</v>
      </c>
      <c r="V15" s="73">
        <v>0</v>
      </c>
      <c r="W15" s="73">
        <v>0</v>
      </c>
      <c r="X15" s="73">
        <v>3.1909999999999998</v>
      </c>
      <c r="Y15" s="73">
        <v>0</v>
      </c>
      <c r="Z15" s="73">
        <v>0</v>
      </c>
      <c r="AA15" s="73">
        <v>0</v>
      </c>
      <c r="AB15" s="73">
        <v>0</v>
      </c>
      <c r="AC15" s="73">
        <v>0</v>
      </c>
      <c r="AD15" s="73">
        <v>0</v>
      </c>
      <c r="AE15" s="73">
        <v>0</v>
      </c>
      <c r="AF15" s="73">
        <v>0</v>
      </c>
      <c r="AG15" s="73">
        <v>20.6</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3.95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3.1909999999999998</v>
      </c>
      <c r="DZ15" s="73">
        <v>0</v>
      </c>
      <c r="EA15" s="73">
        <v>0</v>
      </c>
      <c r="EB15" s="73">
        <v>0</v>
      </c>
      <c r="EC15" s="73">
        <v>0</v>
      </c>
      <c r="ED15" s="73">
        <v>0</v>
      </c>
      <c r="EE15" s="73">
        <v>0</v>
      </c>
      <c r="EF15" s="73">
        <v>0</v>
      </c>
      <c r="EG15" s="73">
        <v>0</v>
      </c>
      <c r="EH15" s="73">
        <v>20.6</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3.95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23.791</v>
      </c>
      <c r="HL15" s="73">
        <v>0</v>
      </c>
      <c r="HM15" s="73">
        <v>0</v>
      </c>
      <c r="HN15" s="73">
        <v>0</v>
      </c>
      <c r="HO15" s="73">
        <v>0</v>
      </c>
      <c r="HP15" s="73">
        <v>0</v>
      </c>
      <c r="HQ15" s="73">
        <v>0</v>
      </c>
      <c r="HR15" s="73">
        <v>0</v>
      </c>
      <c r="HS15" s="73">
        <v>0</v>
      </c>
      <c r="HT15" s="73">
        <v>0</v>
      </c>
      <c r="HU15" s="73">
        <v>0</v>
      </c>
      <c r="HV15" s="73">
        <v>0</v>
      </c>
      <c r="HW15" s="73">
        <v>0</v>
      </c>
      <c r="HX15" s="73">
        <v>3.95</v>
      </c>
      <c r="HY15" s="73">
        <v>0</v>
      </c>
      <c r="HZ15" s="73">
        <v>0</v>
      </c>
      <c r="IA15" s="73">
        <v>0</v>
      </c>
      <c r="IB15" s="73">
        <v>0</v>
      </c>
      <c r="IC15" s="73">
        <v>0</v>
      </c>
      <c r="ID15" s="73">
        <v>0</v>
      </c>
      <c r="IE15" s="73">
        <v>0</v>
      </c>
      <c r="IF15" s="73">
        <v>23.791</v>
      </c>
      <c r="IG15" s="73">
        <v>0</v>
      </c>
      <c r="IH15" s="73">
        <v>0</v>
      </c>
      <c r="II15" s="73">
        <v>0</v>
      </c>
      <c r="IJ15" s="73">
        <v>0</v>
      </c>
      <c r="IK15" s="73">
        <v>0</v>
      </c>
      <c r="IL15" s="73">
        <v>0</v>
      </c>
      <c r="IM15" s="73">
        <v>0</v>
      </c>
      <c r="IN15" s="73">
        <v>0</v>
      </c>
      <c r="IO15" s="73">
        <v>0</v>
      </c>
      <c r="IP15" s="73">
        <v>0</v>
      </c>
      <c r="IQ15" s="73">
        <v>0</v>
      </c>
      <c r="IR15" s="73">
        <v>0</v>
      </c>
      <c r="IS15" s="73">
        <v>3.95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2</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2</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1809</v>
      </c>
      <c r="B16" s="70">
        <v>8</v>
      </c>
      <c r="C16" s="70">
        <v>8</v>
      </c>
      <c r="D16" s="70">
        <v>1</v>
      </c>
      <c r="E16" s="70">
        <v>2011</v>
      </c>
      <c r="F16" s="70" t="s">
        <v>178</v>
      </c>
      <c r="G16" s="1073" t="s">
        <v>1801</v>
      </c>
      <c r="H16" s="70" t="s">
        <v>1802</v>
      </c>
      <c r="I16" s="1066"/>
      <c r="J16" s="73">
        <v>0</v>
      </c>
      <c r="K16" s="73">
        <v>0</v>
      </c>
      <c r="L16" s="73">
        <v>0</v>
      </c>
      <c r="M16" s="73">
        <v>0</v>
      </c>
      <c r="N16" s="73">
        <v>0</v>
      </c>
      <c r="O16" s="73">
        <v>0</v>
      </c>
      <c r="P16" s="73">
        <v>0</v>
      </c>
      <c r="Q16" s="73">
        <v>0</v>
      </c>
      <c r="R16" s="73">
        <v>0</v>
      </c>
      <c r="S16" s="73">
        <v>0</v>
      </c>
      <c r="T16" s="73">
        <v>0</v>
      </c>
      <c r="U16" s="73">
        <v>0</v>
      </c>
      <c r="V16" s="73">
        <v>0</v>
      </c>
      <c r="W16" s="73">
        <v>0</v>
      </c>
      <c r="X16" s="73">
        <v>3.4249999999999998</v>
      </c>
      <c r="Y16" s="73">
        <v>0</v>
      </c>
      <c r="Z16" s="73">
        <v>0</v>
      </c>
      <c r="AA16" s="73">
        <v>0</v>
      </c>
      <c r="AB16" s="73">
        <v>0</v>
      </c>
      <c r="AC16" s="73">
        <v>0</v>
      </c>
      <c r="AD16" s="73">
        <v>0</v>
      </c>
      <c r="AE16" s="73">
        <v>0</v>
      </c>
      <c r="AF16" s="73">
        <v>0</v>
      </c>
      <c r="AG16" s="73">
        <v>20.427</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17.657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3.4249999999999998</v>
      </c>
      <c r="DZ16" s="73">
        <v>0</v>
      </c>
      <c r="EA16" s="73">
        <v>0</v>
      </c>
      <c r="EB16" s="73">
        <v>0</v>
      </c>
      <c r="EC16" s="73">
        <v>0</v>
      </c>
      <c r="ED16" s="73">
        <v>0</v>
      </c>
      <c r="EE16" s="73">
        <v>0</v>
      </c>
      <c r="EF16" s="73">
        <v>0</v>
      </c>
      <c r="EG16" s="73">
        <v>0</v>
      </c>
      <c r="EH16" s="73">
        <v>20.427</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17.657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23.852</v>
      </c>
      <c r="HL16" s="73">
        <v>0</v>
      </c>
      <c r="HM16" s="73">
        <v>0</v>
      </c>
      <c r="HN16" s="73">
        <v>0</v>
      </c>
      <c r="HO16" s="73">
        <v>0</v>
      </c>
      <c r="HP16" s="73">
        <v>0</v>
      </c>
      <c r="HQ16" s="73">
        <v>0</v>
      </c>
      <c r="HR16" s="73">
        <v>0</v>
      </c>
      <c r="HS16" s="73">
        <v>0</v>
      </c>
      <c r="HT16" s="73">
        <v>0</v>
      </c>
      <c r="HU16" s="73">
        <v>0</v>
      </c>
      <c r="HV16" s="73">
        <v>0</v>
      </c>
      <c r="HW16" s="73">
        <v>0</v>
      </c>
      <c r="HX16" s="73">
        <v>17.657</v>
      </c>
      <c r="HY16" s="73">
        <v>0</v>
      </c>
      <c r="HZ16" s="73">
        <v>0</v>
      </c>
      <c r="IA16" s="73">
        <v>0</v>
      </c>
      <c r="IB16" s="73">
        <v>0</v>
      </c>
      <c r="IC16" s="73">
        <v>0</v>
      </c>
      <c r="ID16" s="73">
        <v>0</v>
      </c>
      <c r="IE16" s="73">
        <v>0</v>
      </c>
      <c r="IF16" s="73">
        <v>23.852</v>
      </c>
      <c r="IG16" s="73">
        <v>0</v>
      </c>
      <c r="IH16" s="73">
        <v>0</v>
      </c>
      <c r="II16" s="73">
        <v>0</v>
      </c>
      <c r="IJ16" s="73">
        <v>0</v>
      </c>
      <c r="IK16" s="73">
        <v>0</v>
      </c>
      <c r="IL16" s="73">
        <v>0</v>
      </c>
      <c r="IM16" s="73">
        <v>0</v>
      </c>
      <c r="IN16" s="73">
        <v>0</v>
      </c>
      <c r="IO16" s="73">
        <v>0</v>
      </c>
      <c r="IP16" s="73">
        <v>0</v>
      </c>
      <c r="IQ16" s="73">
        <v>0</v>
      </c>
      <c r="IR16" s="73">
        <v>0</v>
      </c>
      <c r="IS16" s="73">
        <v>17.657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2</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2</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1810</v>
      </c>
      <c r="B17" s="70">
        <v>9</v>
      </c>
      <c r="C17" s="70">
        <v>9</v>
      </c>
      <c r="D17" s="70">
        <v>1</v>
      </c>
      <c r="E17" s="70">
        <v>2012</v>
      </c>
      <c r="F17" s="70" t="s">
        <v>179</v>
      </c>
      <c r="G17" s="1073" t="s">
        <v>1801</v>
      </c>
      <c r="H17" s="70" t="s">
        <v>1802</v>
      </c>
      <c r="I17" s="1066"/>
      <c r="J17" s="73">
        <v>0</v>
      </c>
      <c r="K17" s="73">
        <v>0</v>
      </c>
      <c r="L17" s="73">
        <v>0</v>
      </c>
      <c r="M17" s="73">
        <v>0</v>
      </c>
      <c r="N17" s="73">
        <v>0</v>
      </c>
      <c r="O17" s="73">
        <v>0</v>
      </c>
      <c r="P17" s="73">
        <v>0</v>
      </c>
      <c r="Q17" s="73">
        <v>0</v>
      </c>
      <c r="R17" s="73">
        <v>0</v>
      </c>
      <c r="S17" s="73">
        <v>0</v>
      </c>
      <c r="T17" s="73">
        <v>0</v>
      </c>
      <c r="U17" s="73">
        <v>0</v>
      </c>
      <c r="V17" s="73">
        <v>0</v>
      </c>
      <c r="W17" s="73">
        <v>0</v>
      </c>
      <c r="X17" s="73">
        <v>3.6</v>
      </c>
      <c r="Y17" s="73">
        <v>0</v>
      </c>
      <c r="Z17" s="73">
        <v>0</v>
      </c>
      <c r="AA17" s="73">
        <v>0</v>
      </c>
      <c r="AB17" s="73">
        <v>0</v>
      </c>
      <c r="AC17" s="73">
        <v>0</v>
      </c>
      <c r="AD17" s="73">
        <v>0</v>
      </c>
      <c r="AE17" s="73">
        <v>0</v>
      </c>
      <c r="AF17" s="73">
        <v>0</v>
      </c>
      <c r="AG17" s="73">
        <v>22.611000000000001</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19.91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3.6</v>
      </c>
      <c r="DZ17" s="73">
        <v>0</v>
      </c>
      <c r="EA17" s="73">
        <v>0</v>
      </c>
      <c r="EB17" s="73">
        <v>0</v>
      </c>
      <c r="EC17" s="73">
        <v>0</v>
      </c>
      <c r="ED17" s="73">
        <v>0</v>
      </c>
      <c r="EE17" s="73">
        <v>0</v>
      </c>
      <c r="EF17" s="73">
        <v>0</v>
      </c>
      <c r="EG17" s="73">
        <v>0</v>
      </c>
      <c r="EH17" s="73">
        <v>22.611000000000001</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19.91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26.210999999999999</v>
      </c>
      <c r="HL17" s="73">
        <v>0</v>
      </c>
      <c r="HM17" s="73">
        <v>0</v>
      </c>
      <c r="HN17" s="73">
        <v>0</v>
      </c>
      <c r="HO17" s="73">
        <v>0</v>
      </c>
      <c r="HP17" s="73">
        <v>0</v>
      </c>
      <c r="HQ17" s="73">
        <v>0</v>
      </c>
      <c r="HR17" s="73">
        <v>0</v>
      </c>
      <c r="HS17" s="73">
        <v>0</v>
      </c>
      <c r="HT17" s="73">
        <v>0</v>
      </c>
      <c r="HU17" s="73">
        <v>0</v>
      </c>
      <c r="HV17" s="73">
        <v>0</v>
      </c>
      <c r="HW17" s="73">
        <v>0</v>
      </c>
      <c r="HX17" s="73">
        <v>19.91</v>
      </c>
      <c r="HY17" s="73">
        <v>0</v>
      </c>
      <c r="HZ17" s="73">
        <v>0</v>
      </c>
      <c r="IA17" s="73">
        <v>0</v>
      </c>
      <c r="IB17" s="73">
        <v>0</v>
      </c>
      <c r="IC17" s="73">
        <v>0</v>
      </c>
      <c r="ID17" s="73">
        <v>0</v>
      </c>
      <c r="IE17" s="73">
        <v>0</v>
      </c>
      <c r="IF17" s="73">
        <v>26.210999999999999</v>
      </c>
      <c r="IG17" s="73">
        <v>0</v>
      </c>
      <c r="IH17" s="73">
        <v>0</v>
      </c>
      <c r="II17" s="73">
        <v>0</v>
      </c>
      <c r="IJ17" s="73">
        <v>0</v>
      </c>
      <c r="IK17" s="73">
        <v>0</v>
      </c>
      <c r="IL17" s="73">
        <v>0</v>
      </c>
      <c r="IM17" s="73">
        <v>0</v>
      </c>
      <c r="IN17" s="73">
        <v>0</v>
      </c>
      <c r="IO17" s="73">
        <v>0</v>
      </c>
      <c r="IP17" s="73">
        <v>0</v>
      </c>
      <c r="IQ17" s="73">
        <v>0</v>
      </c>
      <c r="IR17" s="73">
        <v>0</v>
      </c>
      <c r="IS17" s="73">
        <v>19.91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2</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2</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1811</v>
      </c>
      <c r="B18" s="70">
        <v>10</v>
      </c>
      <c r="C18" s="70">
        <v>10</v>
      </c>
      <c r="D18" s="70">
        <v>1</v>
      </c>
      <c r="E18" s="70">
        <v>2013</v>
      </c>
      <c r="F18" s="70" t="s">
        <v>180</v>
      </c>
      <c r="G18" s="1073" t="s">
        <v>1801</v>
      </c>
      <c r="H18" s="70" t="s">
        <v>1802</v>
      </c>
      <c r="I18" s="1066"/>
      <c r="J18" s="73">
        <v>0</v>
      </c>
      <c r="K18" s="73">
        <v>0</v>
      </c>
      <c r="L18" s="73">
        <v>0</v>
      </c>
      <c r="M18" s="73">
        <v>0</v>
      </c>
      <c r="N18" s="73">
        <v>0</v>
      </c>
      <c r="O18" s="73">
        <v>0</v>
      </c>
      <c r="P18" s="73">
        <v>0</v>
      </c>
      <c r="Q18" s="73">
        <v>0</v>
      </c>
      <c r="R18" s="73">
        <v>0</v>
      </c>
      <c r="S18" s="73">
        <v>0</v>
      </c>
      <c r="T18" s="73">
        <v>0</v>
      </c>
      <c r="U18" s="73">
        <v>0</v>
      </c>
      <c r="V18" s="73">
        <v>0</v>
      </c>
      <c r="W18" s="73">
        <v>0</v>
      </c>
      <c r="X18" s="73">
        <v>3.4049999999999998</v>
      </c>
      <c r="Y18" s="73">
        <v>0</v>
      </c>
      <c r="Z18" s="73">
        <v>0</v>
      </c>
      <c r="AA18" s="73">
        <v>0</v>
      </c>
      <c r="AB18" s="73">
        <v>0</v>
      </c>
      <c r="AC18" s="73">
        <v>0</v>
      </c>
      <c r="AD18" s="73">
        <v>0</v>
      </c>
      <c r="AE18" s="73">
        <v>0</v>
      </c>
      <c r="AF18" s="73">
        <v>0</v>
      </c>
      <c r="AG18" s="73">
        <v>22.74</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17.442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3.4049999999999998</v>
      </c>
      <c r="DZ18" s="73">
        <v>0</v>
      </c>
      <c r="EA18" s="73">
        <v>0</v>
      </c>
      <c r="EB18" s="73">
        <v>0</v>
      </c>
      <c r="EC18" s="73">
        <v>0</v>
      </c>
      <c r="ED18" s="73">
        <v>0</v>
      </c>
      <c r="EE18" s="73">
        <v>0</v>
      </c>
      <c r="EF18" s="73">
        <v>0</v>
      </c>
      <c r="EG18" s="73">
        <v>0</v>
      </c>
      <c r="EH18" s="73">
        <v>22.74</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17.442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26.145</v>
      </c>
      <c r="HL18" s="73">
        <v>0</v>
      </c>
      <c r="HM18" s="73">
        <v>0</v>
      </c>
      <c r="HN18" s="73">
        <v>0</v>
      </c>
      <c r="HO18" s="73">
        <v>0</v>
      </c>
      <c r="HP18" s="73">
        <v>0</v>
      </c>
      <c r="HQ18" s="73">
        <v>0</v>
      </c>
      <c r="HR18" s="73">
        <v>0</v>
      </c>
      <c r="HS18" s="73">
        <v>0</v>
      </c>
      <c r="HT18" s="73">
        <v>0</v>
      </c>
      <c r="HU18" s="73">
        <v>0</v>
      </c>
      <c r="HV18" s="73">
        <v>0</v>
      </c>
      <c r="HW18" s="73">
        <v>0</v>
      </c>
      <c r="HX18" s="73">
        <v>17.442</v>
      </c>
      <c r="HY18" s="73">
        <v>0</v>
      </c>
      <c r="HZ18" s="73">
        <v>0</v>
      </c>
      <c r="IA18" s="73">
        <v>0</v>
      </c>
      <c r="IB18" s="73">
        <v>0</v>
      </c>
      <c r="IC18" s="73">
        <v>0</v>
      </c>
      <c r="ID18" s="73">
        <v>0</v>
      </c>
      <c r="IE18" s="73">
        <v>0</v>
      </c>
      <c r="IF18" s="73">
        <v>26.145</v>
      </c>
      <c r="IG18" s="73">
        <v>0</v>
      </c>
      <c r="IH18" s="73">
        <v>0</v>
      </c>
      <c r="II18" s="73">
        <v>0</v>
      </c>
      <c r="IJ18" s="73">
        <v>0</v>
      </c>
      <c r="IK18" s="73">
        <v>0</v>
      </c>
      <c r="IL18" s="73">
        <v>0</v>
      </c>
      <c r="IM18" s="73">
        <v>0</v>
      </c>
      <c r="IN18" s="73">
        <v>0</v>
      </c>
      <c r="IO18" s="73">
        <v>0</v>
      </c>
      <c r="IP18" s="73">
        <v>0</v>
      </c>
      <c r="IQ18" s="73">
        <v>0</v>
      </c>
      <c r="IR18" s="73">
        <v>0</v>
      </c>
      <c r="IS18" s="73">
        <v>17.442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2</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2</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1812</v>
      </c>
      <c r="B19" s="70">
        <v>11</v>
      </c>
      <c r="C19" s="70">
        <v>11</v>
      </c>
      <c r="D19" s="70">
        <v>1</v>
      </c>
      <c r="E19" s="70">
        <v>2014</v>
      </c>
      <c r="F19" s="70" t="s">
        <v>181</v>
      </c>
      <c r="G19" s="1073" t="s">
        <v>1801</v>
      </c>
      <c r="H19" s="70" t="s">
        <v>1802</v>
      </c>
      <c r="I19" s="1066"/>
      <c r="J19" s="73">
        <v>0</v>
      </c>
      <c r="K19" s="73">
        <v>0</v>
      </c>
      <c r="L19" s="73">
        <v>0</v>
      </c>
      <c r="M19" s="73">
        <v>0</v>
      </c>
      <c r="N19" s="73">
        <v>0</v>
      </c>
      <c r="O19" s="73">
        <v>0</v>
      </c>
      <c r="P19" s="73">
        <v>0</v>
      </c>
      <c r="Q19" s="73">
        <v>0</v>
      </c>
      <c r="R19" s="73">
        <v>0</v>
      </c>
      <c r="S19" s="73">
        <v>0</v>
      </c>
      <c r="T19" s="73">
        <v>0</v>
      </c>
      <c r="U19" s="73">
        <v>0</v>
      </c>
      <c r="V19" s="73">
        <v>0</v>
      </c>
      <c r="W19" s="73">
        <v>0</v>
      </c>
      <c r="X19" s="73">
        <v>3.2090000000000001</v>
      </c>
      <c r="Y19" s="73">
        <v>0</v>
      </c>
      <c r="Z19" s="73">
        <v>0</v>
      </c>
      <c r="AA19" s="73">
        <v>0</v>
      </c>
      <c r="AB19" s="73">
        <v>0</v>
      </c>
      <c r="AC19" s="73">
        <v>0</v>
      </c>
      <c r="AD19" s="73">
        <v>0</v>
      </c>
      <c r="AE19" s="73">
        <v>0</v>
      </c>
      <c r="AF19" s="73">
        <v>0</v>
      </c>
      <c r="AG19" s="73">
        <v>22.684999999999999</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14.765000000000001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3.2090000000000001</v>
      </c>
      <c r="DZ19" s="73">
        <v>0</v>
      </c>
      <c r="EA19" s="73">
        <v>0</v>
      </c>
      <c r="EB19" s="73">
        <v>0</v>
      </c>
      <c r="EC19" s="73">
        <v>0</v>
      </c>
      <c r="ED19" s="73">
        <v>0</v>
      </c>
      <c r="EE19" s="73">
        <v>0</v>
      </c>
      <c r="EF19" s="73">
        <v>0</v>
      </c>
      <c r="EG19" s="73">
        <v>0</v>
      </c>
      <c r="EH19" s="73">
        <v>22.684999999999999</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14.765000000000001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25.893999999999998</v>
      </c>
      <c r="HL19" s="73">
        <v>0</v>
      </c>
      <c r="HM19" s="73">
        <v>0</v>
      </c>
      <c r="HN19" s="73">
        <v>0</v>
      </c>
      <c r="HO19" s="73">
        <v>0</v>
      </c>
      <c r="HP19" s="73">
        <v>0</v>
      </c>
      <c r="HQ19" s="73">
        <v>0</v>
      </c>
      <c r="HR19" s="73">
        <v>0</v>
      </c>
      <c r="HS19" s="73">
        <v>0</v>
      </c>
      <c r="HT19" s="73">
        <v>0</v>
      </c>
      <c r="HU19" s="73">
        <v>0</v>
      </c>
      <c r="HV19" s="73">
        <v>0</v>
      </c>
      <c r="HW19" s="73">
        <v>0</v>
      </c>
      <c r="HX19" s="73">
        <v>14.765000000000001</v>
      </c>
      <c r="HY19" s="73">
        <v>0</v>
      </c>
      <c r="HZ19" s="73">
        <v>0</v>
      </c>
      <c r="IA19" s="73">
        <v>0</v>
      </c>
      <c r="IB19" s="73">
        <v>0</v>
      </c>
      <c r="IC19" s="73">
        <v>0</v>
      </c>
      <c r="ID19" s="73">
        <v>0</v>
      </c>
      <c r="IE19" s="73">
        <v>0</v>
      </c>
      <c r="IF19" s="73">
        <v>25.893999999999998</v>
      </c>
      <c r="IG19" s="73">
        <v>0</v>
      </c>
      <c r="IH19" s="73">
        <v>0</v>
      </c>
      <c r="II19" s="73">
        <v>0</v>
      </c>
      <c r="IJ19" s="73">
        <v>0</v>
      </c>
      <c r="IK19" s="73">
        <v>0</v>
      </c>
      <c r="IL19" s="73">
        <v>0</v>
      </c>
      <c r="IM19" s="73">
        <v>0</v>
      </c>
      <c r="IN19" s="73">
        <v>0</v>
      </c>
      <c r="IO19" s="73">
        <v>0</v>
      </c>
      <c r="IP19" s="73">
        <v>0</v>
      </c>
      <c r="IQ19" s="73">
        <v>0</v>
      </c>
      <c r="IR19" s="73">
        <v>0</v>
      </c>
      <c r="IS19" s="73">
        <v>14.765000000000001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2</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2</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1813</v>
      </c>
      <c r="B20" s="70">
        <v>12</v>
      </c>
      <c r="C20" s="70">
        <v>12</v>
      </c>
      <c r="D20" s="70">
        <v>1</v>
      </c>
      <c r="E20" s="70">
        <v>2015</v>
      </c>
      <c r="F20" s="70" t="s">
        <v>182</v>
      </c>
      <c r="G20" s="1073" t="s">
        <v>1801</v>
      </c>
      <c r="H20" s="70" t="s">
        <v>1802</v>
      </c>
      <c r="I20" s="1066"/>
      <c r="J20" s="73">
        <v>0</v>
      </c>
      <c r="K20" s="73">
        <v>0</v>
      </c>
      <c r="L20" s="73">
        <v>0</v>
      </c>
      <c r="M20" s="73">
        <v>0</v>
      </c>
      <c r="N20" s="73">
        <v>0</v>
      </c>
      <c r="O20" s="73">
        <v>0</v>
      </c>
      <c r="P20" s="73">
        <v>0</v>
      </c>
      <c r="Q20" s="73">
        <v>0</v>
      </c>
      <c r="R20" s="73">
        <v>0</v>
      </c>
      <c r="S20" s="73">
        <v>0</v>
      </c>
      <c r="T20" s="73">
        <v>0</v>
      </c>
      <c r="U20" s="73">
        <v>0</v>
      </c>
      <c r="V20" s="73">
        <v>0</v>
      </c>
      <c r="W20" s="73">
        <v>0</v>
      </c>
      <c r="X20" s="73">
        <v>3.0169999999999999</v>
      </c>
      <c r="Y20" s="73">
        <v>0</v>
      </c>
      <c r="Z20" s="73">
        <v>0</v>
      </c>
      <c r="AA20" s="73">
        <v>0</v>
      </c>
      <c r="AB20" s="73">
        <v>0</v>
      </c>
      <c r="AC20" s="73">
        <v>0</v>
      </c>
      <c r="AD20" s="73">
        <v>0</v>
      </c>
      <c r="AE20" s="73">
        <v>0</v>
      </c>
      <c r="AF20" s="73">
        <v>0</v>
      </c>
      <c r="AG20" s="73">
        <v>24.925999999999998</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19.739999999999998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3.0169999999999999</v>
      </c>
      <c r="DZ20" s="73">
        <v>0</v>
      </c>
      <c r="EA20" s="73">
        <v>0</v>
      </c>
      <c r="EB20" s="73">
        <v>0</v>
      </c>
      <c r="EC20" s="73">
        <v>0</v>
      </c>
      <c r="ED20" s="73">
        <v>0</v>
      </c>
      <c r="EE20" s="73">
        <v>0</v>
      </c>
      <c r="EF20" s="73">
        <v>0</v>
      </c>
      <c r="EG20" s="73">
        <v>0</v>
      </c>
      <c r="EH20" s="73">
        <v>24.925999999999998</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19.739999999999998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27.943000000000001</v>
      </c>
      <c r="HL20" s="73">
        <v>0</v>
      </c>
      <c r="HM20" s="73">
        <v>0</v>
      </c>
      <c r="HN20" s="73">
        <v>0</v>
      </c>
      <c r="HO20" s="73">
        <v>0</v>
      </c>
      <c r="HP20" s="73">
        <v>0</v>
      </c>
      <c r="HQ20" s="73">
        <v>0</v>
      </c>
      <c r="HR20" s="73">
        <v>0</v>
      </c>
      <c r="HS20" s="73">
        <v>0</v>
      </c>
      <c r="HT20" s="73">
        <v>0</v>
      </c>
      <c r="HU20" s="73">
        <v>0</v>
      </c>
      <c r="HV20" s="73">
        <v>0</v>
      </c>
      <c r="HW20" s="73">
        <v>0</v>
      </c>
      <c r="HX20" s="73">
        <v>19.739999999999998</v>
      </c>
      <c r="HY20" s="73">
        <v>0</v>
      </c>
      <c r="HZ20" s="73">
        <v>0</v>
      </c>
      <c r="IA20" s="73">
        <v>0</v>
      </c>
      <c r="IB20" s="73">
        <v>0</v>
      </c>
      <c r="IC20" s="73">
        <v>0</v>
      </c>
      <c r="ID20" s="73">
        <v>0</v>
      </c>
      <c r="IE20" s="73">
        <v>0</v>
      </c>
      <c r="IF20" s="73">
        <v>27.943000000000001</v>
      </c>
      <c r="IG20" s="73">
        <v>0</v>
      </c>
      <c r="IH20" s="73">
        <v>0</v>
      </c>
      <c r="II20" s="73">
        <v>0</v>
      </c>
      <c r="IJ20" s="73">
        <v>0</v>
      </c>
      <c r="IK20" s="73">
        <v>0</v>
      </c>
      <c r="IL20" s="73">
        <v>0</v>
      </c>
      <c r="IM20" s="73">
        <v>0</v>
      </c>
      <c r="IN20" s="73">
        <v>0</v>
      </c>
      <c r="IO20" s="73">
        <v>0</v>
      </c>
      <c r="IP20" s="73">
        <v>0</v>
      </c>
      <c r="IQ20" s="73">
        <v>0</v>
      </c>
      <c r="IR20" s="73">
        <v>0</v>
      </c>
      <c r="IS20" s="73">
        <v>19.739999999999998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3</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3</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1814</v>
      </c>
      <c r="B21" s="70">
        <v>13</v>
      </c>
      <c r="C21" s="70">
        <v>13</v>
      </c>
      <c r="D21" s="70">
        <v>1</v>
      </c>
      <c r="E21" s="70">
        <v>2016</v>
      </c>
      <c r="F21" s="70" t="s">
        <v>155</v>
      </c>
      <c r="G21" s="1073" t="s">
        <v>1801</v>
      </c>
      <c r="H21" s="70" t="s">
        <v>1802</v>
      </c>
      <c r="I21" s="1066"/>
      <c r="J21" s="73">
        <v>0</v>
      </c>
      <c r="K21" s="73">
        <v>0</v>
      </c>
      <c r="L21" s="73">
        <v>0</v>
      </c>
      <c r="M21" s="73">
        <v>0</v>
      </c>
      <c r="N21" s="73">
        <v>0</v>
      </c>
      <c r="O21" s="73">
        <v>0</v>
      </c>
      <c r="P21" s="73">
        <v>0</v>
      </c>
      <c r="Q21" s="73">
        <v>0</v>
      </c>
      <c r="R21" s="73">
        <v>0</v>
      </c>
      <c r="S21" s="73">
        <v>0</v>
      </c>
      <c r="T21" s="73">
        <v>0</v>
      </c>
      <c r="U21" s="73">
        <v>0</v>
      </c>
      <c r="V21" s="73">
        <v>0</v>
      </c>
      <c r="W21" s="73">
        <v>0</v>
      </c>
      <c r="X21" s="73">
        <v>2.8530000000000002</v>
      </c>
      <c r="Y21" s="73">
        <v>0</v>
      </c>
      <c r="Z21" s="73">
        <v>0</v>
      </c>
      <c r="AA21" s="73">
        <v>0</v>
      </c>
      <c r="AB21" s="73">
        <v>0</v>
      </c>
      <c r="AC21" s="73">
        <v>0</v>
      </c>
      <c r="AD21" s="73">
        <v>0</v>
      </c>
      <c r="AE21" s="73">
        <v>0</v>
      </c>
      <c r="AF21" s="73">
        <v>0</v>
      </c>
      <c r="AG21" s="73">
        <v>25.553000000000001</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19.792999999999999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2.8530000000000002</v>
      </c>
      <c r="DZ21" s="73">
        <v>0</v>
      </c>
      <c r="EA21" s="73">
        <v>0</v>
      </c>
      <c r="EB21" s="73">
        <v>0</v>
      </c>
      <c r="EC21" s="73">
        <v>0</v>
      </c>
      <c r="ED21" s="73">
        <v>0</v>
      </c>
      <c r="EE21" s="73">
        <v>0</v>
      </c>
      <c r="EF21" s="73">
        <v>0</v>
      </c>
      <c r="EG21" s="73">
        <v>0</v>
      </c>
      <c r="EH21" s="73">
        <v>25.553000000000001</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19.792999999999999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28.405999999999999</v>
      </c>
      <c r="HL21" s="73">
        <v>0</v>
      </c>
      <c r="HM21" s="73">
        <v>0</v>
      </c>
      <c r="HN21" s="73">
        <v>0</v>
      </c>
      <c r="HO21" s="73">
        <v>0</v>
      </c>
      <c r="HP21" s="73">
        <v>0</v>
      </c>
      <c r="HQ21" s="73">
        <v>0</v>
      </c>
      <c r="HR21" s="73">
        <v>0</v>
      </c>
      <c r="HS21" s="73">
        <v>0</v>
      </c>
      <c r="HT21" s="73">
        <v>0</v>
      </c>
      <c r="HU21" s="73">
        <v>0</v>
      </c>
      <c r="HV21" s="73">
        <v>0</v>
      </c>
      <c r="HW21" s="73">
        <v>0</v>
      </c>
      <c r="HX21" s="73">
        <v>19.792999999999999</v>
      </c>
      <c r="HY21" s="73">
        <v>0</v>
      </c>
      <c r="HZ21" s="73">
        <v>0</v>
      </c>
      <c r="IA21" s="73">
        <v>0</v>
      </c>
      <c r="IB21" s="73">
        <v>0</v>
      </c>
      <c r="IC21" s="73">
        <v>0</v>
      </c>
      <c r="ID21" s="73">
        <v>0</v>
      </c>
      <c r="IE21" s="73">
        <v>0</v>
      </c>
      <c r="IF21" s="73">
        <v>28.405999999999999</v>
      </c>
      <c r="IG21" s="73">
        <v>0</v>
      </c>
      <c r="IH21" s="73">
        <v>0</v>
      </c>
      <c r="II21" s="73">
        <v>0</v>
      </c>
      <c r="IJ21" s="73">
        <v>0</v>
      </c>
      <c r="IK21" s="73">
        <v>0</v>
      </c>
      <c r="IL21" s="73">
        <v>0</v>
      </c>
      <c r="IM21" s="73">
        <v>0</v>
      </c>
      <c r="IN21" s="73">
        <v>0</v>
      </c>
      <c r="IO21" s="73">
        <v>0</v>
      </c>
      <c r="IP21" s="73">
        <v>0</v>
      </c>
      <c r="IQ21" s="73">
        <v>0</v>
      </c>
      <c r="IR21" s="73">
        <v>0</v>
      </c>
      <c r="IS21" s="73">
        <v>19.792999999999999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3</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3</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1815</v>
      </c>
      <c r="B22" s="70">
        <v>14</v>
      </c>
      <c r="C22" s="70">
        <v>14</v>
      </c>
      <c r="D22" s="70">
        <v>1</v>
      </c>
      <c r="E22" s="70">
        <v>2017</v>
      </c>
      <c r="F22" s="70" t="s">
        <v>156</v>
      </c>
      <c r="G22" s="1073" t="s">
        <v>1801</v>
      </c>
      <c r="H22" s="70" t="s">
        <v>1802</v>
      </c>
      <c r="I22" s="1066"/>
      <c r="J22" s="73">
        <v>0</v>
      </c>
      <c r="K22" s="73">
        <v>0</v>
      </c>
      <c r="L22" s="73">
        <v>0</v>
      </c>
      <c r="M22" s="73">
        <v>0</v>
      </c>
      <c r="N22" s="73">
        <v>0</v>
      </c>
      <c r="O22" s="73">
        <v>0</v>
      </c>
      <c r="P22" s="73">
        <v>0</v>
      </c>
      <c r="Q22" s="73">
        <v>0</v>
      </c>
      <c r="R22" s="73">
        <v>0</v>
      </c>
      <c r="S22" s="73">
        <v>0</v>
      </c>
      <c r="T22" s="73">
        <v>0</v>
      </c>
      <c r="U22" s="73">
        <v>0</v>
      </c>
      <c r="V22" s="73">
        <v>0</v>
      </c>
      <c r="W22" s="73">
        <v>0</v>
      </c>
      <c r="X22" s="73">
        <v>2.492</v>
      </c>
      <c r="Y22" s="73">
        <v>0</v>
      </c>
      <c r="Z22" s="73">
        <v>0</v>
      </c>
      <c r="AA22" s="73">
        <v>0</v>
      </c>
      <c r="AB22" s="73">
        <v>0</v>
      </c>
      <c r="AC22" s="73">
        <v>0</v>
      </c>
      <c r="AD22" s="73">
        <v>0</v>
      </c>
      <c r="AE22" s="73">
        <v>0</v>
      </c>
      <c r="AF22" s="73">
        <v>0</v>
      </c>
      <c r="AG22" s="73">
        <v>26.518999999999998</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25.542000000000002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2.492</v>
      </c>
      <c r="DZ22" s="73">
        <v>0</v>
      </c>
      <c r="EA22" s="73">
        <v>0</v>
      </c>
      <c r="EB22" s="73">
        <v>0</v>
      </c>
      <c r="EC22" s="73">
        <v>0</v>
      </c>
      <c r="ED22" s="73">
        <v>0</v>
      </c>
      <c r="EE22" s="73">
        <v>0</v>
      </c>
      <c r="EF22" s="73">
        <v>0</v>
      </c>
      <c r="EG22" s="73">
        <v>0</v>
      </c>
      <c r="EH22" s="73">
        <v>26.518999999999998</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25.542000000000002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29.010999999999999</v>
      </c>
      <c r="HL22" s="73">
        <v>0</v>
      </c>
      <c r="HM22" s="73">
        <v>0</v>
      </c>
      <c r="HN22" s="73">
        <v>0</v>
      </c>
      <c r="HO22" s="73">
        <v>0</v>
      </c>
      <c r="HP22" s="73">
        <v>0</v>
      </c>
      <c r="HQ22" s="73">
        <v>0</v>
      </c>
      <c r="HR22" s="73">
        <v>0</v>
      </c>
      <c r="HS22" s="73">
        <v>0</v>
      </c>
      <c r="HT22" s="73">
        <v>0</v>
      </c>
      <c r="HU22" s="73">
        <v>0</v>
      </c>
      <c r="HV22" s="73">
        <v>0</v>
      </c>
      <c r="HW22" s="73">
        <v>0</v>
      </c>
      <c r="HX22" s="73">
        <v>25.542000000000002</v>
      </c>
      <c r="HY22" s="73">
        <v>0</v>
      </c>
      <c r="HZ22" s="73">
        <v>0</v>
      </c>
      <c r="IA22" s="73">
        <v>0</v>
      </c>
      <c r="IB22" s="73">
        <v>0</v>
      </c>
      <c r="IC22" s="73">
        <v>0</v>
      </c>
      <c r="ID22" s="73">
        <v>0</v>
      </c>
      <c r="IE22" s="73">
        <v>0</v>
      </c>
      <c r="IF22" s="73">
        <v>29.010999999999999</v>
      </c>
      <c r="IG22" s="73">
        <v>0</v>
      </c>
      <c r="IH22" s="73">
        <v>0</v>
      </c>
      <c r="II22" s="73">
        <v>0</v>
      </c>
      <c r="IJ22" s="73">
        <v>0</v>
      </c>
      <c r="IK22" s="73">
        <v>0</v>
      </c>
      <c r="IL22" s="73">
        <v>0</v>
      </c>
      <c r="IM22" s="73">
        <v>0</v>
      </c>
      <c r="IN22" s="73">
        <v>0</v>
      </c>
      <c r="IO22" s="73">
        <v>0</v>
      </c>
      <c r="IP22" s="73">
        <v>0</v>
      </c>
      <c r="IQ22" s="73">
        <v>0</v>
      </c>
      <c r="IR22" s="73">
        <v>0</v>
      </c>
      <c r="IS22" s="73">
        <v>25.542000000000002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3</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3</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1816</v>
      </c>
      <c r="B23" s="70">
        <v>15</v>
      </c>
      <c r="C23" s="70">
        <v>15</v>
      </c>
      <c r="D23" s="70">
        <v>1</v>
      </c>
      <c r="E23" s="70">
        <v>2018</v>
      </c>
      <c r="F23" s="70" t="s">
        <v>183</v>
      </c>
      <c r="G23" s="1073" t="s">
        <v>1801</v>
      </c>
      <c r="H23" s="70" t="s">
        <v>1802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25.905999999999999</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27.504999999999999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25.905999999999999</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27.504999999999999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25.905999999999999</v>
      </c>
      <c r="HL23" s="73">
        <v>0</v>
      </c>
      <c r="HM23" s="73">
        <v>0</v>
      </c>
      <c r="HN23" s="73">
        <v>0</v>
      </c>
      <c r="HO23" s="73">
        <v>0</v>
      </c>
      <c r="HP23" s="73">
        <v>0</v>
      </c>
      <c r="HQ23" s="73">
        <v>0</v>
      </c>
      <c r="HR23" s="73">
        <v>0</v>
      </c>
      <c r="HS23" s="73">
        <v>0</v>
      </c>
      <c r="HT23" s="73">
        <v>0</v>
      </c>
      <c r="HU23" s="73">
        <v>0</v>
      </c>
      <c r="HV23" s="73">
        <v>0</v>
      </c>
      <c r="HW23" s="73">
        <v>0</v>
      </c>
      <c r="HX23" s="73">
        <v>27.504999999999999</v>
      </c>
      <c r="HY23" s="73">
        <v>0</v>
      </c>
      <c r="HZ23" s="73">
        <v>0</v>
      </c>
      <c r="IA23" s="73">
        <v>0</v>
      </c>
      <c r="IB23" s="73">
        <v>0</v>
      </c>
      <c r="IC23" s="73">
        <v>0</v>
      </c>
      <c r="ID23" s="73">
        <v>0</v>
      </c>
      <c r="IE23" s="73">
        <v>0</v>
      </c>
      <c r="IF23" s="73">
        <v>25.905999999999999</v>
      </c>
      <c r="IG23" s="73">
        <v>0</v>
      </c>
      <c r="IH23" s="73">
        <v>0</v>
      </c>
      <c r="II23" s="73">
        <v>0</v>
      </c>
      <c r="IJ23" s="73">
        <v>0</v>
      </c>
      <c r="IK23" s="73">
        <v>0</v>
      </c>
      <c r="IL23" s="73">
        <v>0</v>
      </c>
      <c r="IM23" s="73">
        <v>0</v>
      </c>
      <c r="IN23" s="73">
        <v>0</v>
      </c>
      <c r="IO23" s="73">
        <v>0</v>
      </c>
      <c r="IP23" s="73">
        <v>0</v>
      </c>
      <c r="IQ23" s="73">
        <v>0</v>
      </c>
      <c r="IR23" s="73">
        <v>0</v>
      </c>
      <c r="IS23" s="73">
        <v>27.504999999999999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3</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3</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1817</v>
      </c>
      <c r="B24" s="70">
        <v>16</v>
      </c>
      <c r="C24" s="70">
        <v>16</v>
      </c>
      <c r="D24" s="70">
        <v>1</v>
      </c>
      <c r="E24" s="70">
        <v>2019</v>
      </c>
      <c r="F24" s="70" t="s">
        <v>158</v>
      </c>
      <c r="G24" s="1073" t="s">
        <v>1801</v>
      </c>
      <c r="H24" s="70" t="s">
        <v>1802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25.03</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34.162999999999997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25.03</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34.162999999999997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25.03</v>
      </c>
      <c r="HL24" s="73">
        <v>0</v>
      </c>
      <c r="HM24" s="73">
        <v>0</v>
      </c>
      <c r="HN24" s="73">
        <v>0</v>
      </c>
      <c r="HO24" s="73">
        <v>0</v>
      </c>
      <c r="HP24" s="73">
        <v>0</v>
      </c>
      <c r="HQ24" s="73">
        <v>0</v>
      </c>
      <c r="HR24" s="73">
        <v>0</v>
      </c>
      <c r="HS24" s="73">
        <v>0</v>
      </c>
      <c r="HT24" s="73">
        <v>0</v>
      </c>
      <c r="HU24" s="73">
        <v>0</v>
      </c>
      <c r="HV24" s="73">
        <v>0</v>
      </c>
      <c r="HW24" s="73">
        <v>0</v>
      </c>
      <c r="HX24" s="73">
        <v>34.162999999999997</v>
      </c>
      <c r="HY24" s="73">
        <v>0</v>
      </c>
      <c r="HZ24" s="73">
        <v>0</v>
      </c>
      <c r="IA24" s="73">
        <v>0</v>
      </c>
      <c r="IB24" s="73">
        <v>0</v>
      </c>
      <c r="IC24" s="73">
        <v>0</v>
      </c>
      <c r="ID24" s="73">
        <v>0</v>
      </c>
      <c r="IE24" s="73">
        <v>0</v>
      </c>
      <c r="IF24" s="73">
        <v>25.03</v>
      </c>
      <c r="IG24" s="73">
        <v>0</v>
      </c>
      <c r="IH24" s="73">
        <v>0</v>
      </c>
      <c r="II24" s="73">
        <v>0</v>
      </c>
      <c r="IJ24" s="73">
        <v>0</v>
      </c>
      <c r="IK24" s="73">
        <v>0</v>
      </c>
      <c r="IL24" s="73">
        <v>0</v>
      </c>
      <c r="IM24" s="73">
        <v>0</v>
      </c>
      <c r="IN24" s="73">
        <v>0</v>
      </c>
      <c r="IO24" s="73">
        <v>0</v>
      </c>
      <c r="IP24" s="73">
        <v>0</v>
      </c>
      <c r="IQ24" s="73">
        <v>0</v>
      </c>
      <c r="IR24" s="73">
        <v>0</v>
      </c>
      <c r="IS24" s="73">
        <v>34.162999999999997</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3</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3</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1818</v>
      </c>
      <c r="B25" s="70">
        <v>17</v>
      </c>
      <c r="C25" s="70">
        <v>17</v>
      </c>
      <c r="D25" s="70">
        <v>1</v>
      </c>
      <c r="E25" s="70">
        <v>2020</v>
      </c>
      <c r="F25" s="70" t="s">
        <v>159</v>
      </c>
      <c r="G25" s="1073" t="s">
        <v>1801</v>
      </c>
      <c r="H25" s="70" t="s">
        <v>1802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21.988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25.597000000000001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21.988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25.597000000000001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21.988</v>
      </c>
      <c r="HL25" s="73">
        <v>0</v>
      </c>
      <c r="HM25" s="73">
        <v>0</v>
      </c>
      <c r="HN25" s="73">
        <v>0</v>
      </c>
      <c r="HO25" s="73">
        <v>0</v>
      </c>
      <c r="HP25" s="73">
        <v>0</v>
      </c>
      <c r="HQ25" s="73">
        <v>0</v>
      </c>
      <c r="HR25" s="73">
        <v>0</v>
      </c>
      <c r="HS25" s="73">
        <v>0</v>
      </c>
      <c r="HT25" s="73">
        <v>0</v>
      </c>
      <c r="HU25" s="73">
        <v>0</v>
      </c>
      <c r="HV25" s="73">
        <v>0</v>
      </c>
      <c r="HW25" s="73">
        <v>0</v>
      </c>
      <c r="HX25" s="73">
        <v>25.597000000000001</v>
      </c>
      <c r="HY25" s="73">
        <v>0</v>
      </c>
      <c r="HZ25" s="73">
        <v>0</v>
      </c>
      <c r="IA25" s="73">
        <v>0</v>
      </c>
      <c r="IB25" s="73">
        <v>0</v>
      </c>
      <c r="IC25" s="73">
        <v>0</v>
      </c>
      <c r="ID25" s="73">
        <v>0</v>
      </c>
      <c r="IE25" s="73">
        <v>0</v>
      </c>
      <c r="IF25" s="73">
        <v>21.988</v>
      </c>
      <c r="IG25" s="73">
        <v>0</v>
      </c>
      <c r="IH25" s="73">
        <v>0</v>
      </c>
      <c r="II25" s="73">
        <v>0</v>
      </c>
      <c r="IJ25" s="73">
        <v>0</v>
      </c>
      <c r="IK25" s="73">
        <v>0</v>
      </c>
      <c r="IL25" s="73">
        <v>0</v>
      </c>
      <c r="IM25" s="73">
        <v>0</v>
      </c>
      <c r="IN25" s="73">
        <v>0</v>
      </c>
      <c r="IO25" s="73">
        <v>0</v>
      </c>
      <c r="IP25" s="73">
        <v>0</v>
      </c>
      <c r="IQ25" s="73">
        <v>0</v>
      </c>
      <c r="IR25" s="73">
        <v>0</v>
      </c>
      <c r="IS25" s="73">
        <v>25.597000000000001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3</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3</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1819</v>
      </c>
      <c r="B26" s="70">
        <v>18</v>
      </c>
      <c r="C26" s="70">
        <v>18</v>
      </c>
      <c r="D26" s="70">
        <v>1</v>
      </c>
      <c r="E26" s="70">
        <v>2021</v>
      </c>
      <c r="F26" s="70" t="s">
        <v>160</v>
      </c>
      <c r="G26" s="1073" t="s">
        <v>1801</v>
      </c>
      <c r="H26" s="70" t="s">
        <v>1802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22.422000000000001</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9.3390000000000004</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21.326000000000001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22.422000000000001</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9.3390000000000004</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21.326000000000001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22.422000000000001</v>
      </c>
      <c r="HL26" s="73">
        <v>0</v>
      </c>
      <c r="HM26" s="73">
        <v>0</v>
      </c>
      <c r="HN26" s="73">
        <v>0</v>
      </c>
      <c r="HO26" s="73">
        <v>0</v>
      </c>
      <c r="HP26" s="73">
        <v>0</v>
      </c>
      <c r="HQ26" s="73">
        <v>9.3390000000000004</v>
      </c>
      <c r="HR26" s="73">
        <v>0</v>
      </c>
      <c r="HS26" s="73">
        <v>0</v>
      </c>
      <c r="HT26" s="73">
        <v>0</v>
      </c>
      <c r="HU26" s="73">
        <v>0</v>
      </c>
      <c r="HV26" s="73">
        <v>0</v>
      </c>
      <c r="HW26" s="73">
        <v>0</v>
      </c>
      <c r="HX26" s="73">
        <v>21.326000000000001</v>
      </c>
      <c r="HY26" s="73">
        <v>0</v>
      </c>
      <c r="HZ26" s="73">
        <v>0</v>
      </c>
      <c r="IA26" s="73">
        <v>0</v>
      </c>
      <c r="IB26" s="73">
        <v>0</v>
      </c>
      <c r="IC26" s="73">
        <v>0</v>
      </c>
      <c r="ID26" s="73">
        <v>0</v>
      </c>
      <c r="IE26" s="73">
        <v>0</v>
      </c>
      <c r="IF26" s="73">
        <v>22.422000000000001</v>
      </c>
      <c r="IG26" s="73">
        <v>0</v>
      </c>
      <c r="IH26" s="73">
        <v>0</v>
      </c>
      <c r="II26" s="73">
        <v>0</v>
      </c>
      <c r="IJ26" s="73">
        <v>0</v>
      </c>
      <c r="IK26" s="73">
        <v>0</v>
      </c>
      <c r="IL26" s="73">
        <v>9.3390000000000004</v>
      </c>
      <c r="IM26" s="73">
        <v>0</v>
      </c>
      <c r="IN26" s="73">
        <v>0</v>
      </c>
      <c r="IO26" s="73">
        <v>0</v>
      </c>
      <c r="IP26" s="73">
        <v>0</v>
      </c>
      <c r="IQ26" s="73">
        <v>0</v>
      </c>
      <c r="IR26" s="73">
        <v>0</v>
      </c>
      <c r="IS26" s="73">
        <v>21.326000000000001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3</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3</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1</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1</v>
      </c>
      <c r="RZ26" s="71">
        <v>0</v>
      </c>
      <c r="SA26" s="71">
        <v>0</v>
      </c>
      <c r="SB26" s="71">
        <v>0</v>
      </c>
      <c r="SC26" s="71">
        <v>0</v>
      </c>
      <c r="SD26" s="71">
        <v>0</v>
      </c>
      <c r="SE26" s="71">
        <v>0</v>
      </c>
      <c r="SF26" s="71">
        <v>1</v>
      </c>
      <c r="SG26" s="71">
        <v>0</v>
      </c>
      <c r="SH26" s="71">
        <v>0</v>
      </c>
    </row>
    <row r="27" spans="1:502">
      <c r="A27" s="16" t="s">
        <v>1820</v>
      </c>
      <c r="B27" s="70">
        <v>19</v>
      </c>
      <c r="C27" s="70">
        <v>19</v>
      </c>
      <c r="D27" s="70">
        <v>1</v>
      </c>
      <c r="E27" s="70">
        <v>2022</v>
      </c>
      <c r="F27" s="70" t="s">
        <v>161</v>
      </c>
      <c r="G27" s="1073" t="s">
        <v>1801</v>
      </c>
      <c r="H27" s="70" t="s">
        <v>1802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1821</v>
      </c>
      <c r="B28" s="70">
        <v>20</v>
      </c>
      <c r="C28" s="70">
        <v>20</v>
      </c>
      <c r="D28" s="70">
        <v>1</v>
      </c>
      <c r="E28" s="70">
        <v>2023</v>
      </c>
      <c r="F28" s="70" t="s">
        <v>1539</v>
      </c>
      <c r="G28" s="1073" t="s">
        <v>1801</v>
      </c>
      <c r="H28" s="70" t="s">
        <v>1802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1822</v>
      </c>
      <c r="B29" s="70">
        <v>21</v>
      </c>
      <c r="C29" s="70">
        <v>21</v>
      </c>
      <c r="D29" s="70">
        <v>1</v>
      </c>
      <c r="E29" s="70">
        <v>2024</v>
      </c>
      <c r="F29" s="70" t="s">
        <v>1554</v>
      </c>
      <c r="G29" s="1073" t="s">
        <v>1801</v>
      </c>
      <c r="H29" s="70" t="s">
        <v>1802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1560</v>
      </c>
      <c r="G30" s="1073" t="s">
        <v>1801</v>
      </c>
      <c r="H30" s="70" t="s">
        <v>1802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1561</v>
      </c>
      <c r="G31" s="1073" t="s">
        <v>1801</v>
      </c>
      <c r="H31" s="70" t="s">
        <v>1802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1562</v>
      </c>
      <c r="G32" s="1073" t="s">
        <v>1801</v>
      </c>
      <c r="H32" s="70" t="s">
        <v>1802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1563</v>
      </c>
      <c r="G33" s="1073" t="s">
        <v>1801</v>
      </c>
      <c r="H33" s="70" t="s">
        <v>1802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1564</v>
      </c>
      <c r="G34" s="1073" t="s">
        <v>1801</v>
      </c>
      <c r="H34" s="70" t="s">
        <v>1802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1565</v>
      </c>
      <c r="G35" s="1073" t="s">
        <v>1801</v>
      </c>
      <c r="H35" s="70" t="s">
        <v>1802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2430</v>
      </c>
      <c r="B11" s="70">
        <v>3</v>
      </c>
      <c r="C11" s="70">
        <v>18</v>
      </c>
      <c r="D11" s="70">
        <v>3</v>
      </c>
      <c r="E11" s="70">
        <v>2024</v>
      </c>
      <c r="F11" s="70" t="s">
        <v>1554</v>
      </c>
      <c r="G11" s="1073" t="s">
        <v>2427</v>
      </c>
      <c r="H11" s="70" t="s">
        <v>2428</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2442</v>
      </c>
      <c r="B12" s="70">
        <v>4</v>
      </c>
      <c r="C12" s="70">
        <v>18</v>
      </c>
      <c r="D12" s="70">
        <v>4</v>
      </c>
      <c r="E12" s="70">
        <v>2024</v>
      </c>
      <c r="F12" s="70" t="s">
        <v>1554</v>
      </c>
      <c r="G12" s="1073" t="s">
        <v>2439</v>
      </c>
      <c r="H12" s="70" t="s">
        <v>2440</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2466</v>
      </c>
      <c r="B17" s="70">
        <v>9</v>
      </c>
      <c r="C17" s="70">
        <v>18</v>
      </c>
      <c r="D17" s="70">
        <v>9</v>
      </c>
      <c r="E17" s="70">
        <v>2024</v>
      </c>
      <c r="F17" s="70" t="s">
        <v>1554</v>
      </c>
      <c r="G17" s="1073" t="s">
        <v>2463</v>
      </c>
      <c r="H17" s="70" t="s">
        <v>2464</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2474</v>
      </c>
      <c r="B19" s="70">
        <v>11</v>
      </c>
      <c r="C19" s="70">
        <v>18</v>
      </c>
      <c r="D19" s="70">
        <v>11</v>
      </c>
      <c r="E19" s="70">
        <v>2024</v>
      </c>
      <c r="F19" s="70" t="s">
        <v>1554</v>
      </c>
      <c r="G19" s="1073" t="s">
        <v>2471</v>
      </c>
      <c r="H19" s="70" t="s">
        <v>2472</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2435</v>
      </c>
      <c r="H20" s="70" t="s">
        <v>2436</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2450</v>
      </c>
      <c r="B22" s="70">
        <v>14</v>
      </c>
      <c r="C22" s="70">
        <v>18</v>
      </c>
      <c r="D22" s="70">
        <v>14</v>
      </c>
      <c r="E22" s="70">
        <v>2024</v>
      </c>
      <c r="F22" s="70" t="s">
        <v>1554</v>
      </c>
      <c r="G22" s="1073" t="s">
        <v>2447</v>
      </c>
      <c r="H22" s="70" t="s">
        <v>2448</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2478</v>
      </c>
      <c r="B26" s="70">
        <v>18</v>
      </c>
      <c r="C26" s="70">
        <v>18</v>
      </c>
      <c r="D26" s="70">
        <v>18</v>
      </c>
      <c r="E26" s="70">
        <v>2024</v>
      </c>
      <c r="F26" s="70" t="s">
        <v>1554</v>
      </c>
      <c r="G26" s="1073" t="s">
        <v>2475</v>
      </c>
      <c r="H26" s="70" t="s">
        <v>2476</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2251</v>
      </c>
      <c r="B29" s="70">
        <v>21</v>
      </c>
      <c r="C29" s="70">
        <v>18</v>
      </c>
      <c r="D29" s="70">
        <v>21</v>
      </c>
      <c r="E29" s="70">
        <v>2024</v>
      </c>
      <c r="F29" s="70" t="s">
        <v>1554</v>
      </c>
      <c r="G29" s="1073" t="s">
        <v>2230</v>
      </c>
      <c r="H29" s="70" t="s">
        <v>2231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2482</v>
      </c>
      <c r="B31" s="70">
        <v>23</v>
      </c>
      <c r="C31" s="70">
        <v>18</v>
      </c>
      <c r="D31" s="70">
        <v>23</v>
      </c>
      <c r="E31" s="70">
        <v>2024</v>
      </c>
      <c r="F31" s="70" t="s">
        <v>1554</v>
      </c>
      <c r="G31" s="1073" t="s">
        <v>2479</v>
      </c>
      <c r="H31" s="70" t="s">
        <v>2480</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2048</v>
      </c>
      <c r="B33" s="70">
        <v>25</v>
      </c>
      <c r="C33" s="70">
        <v>18</v>
      </c>
      <c r="D33" s="70">
        <v>25</v>
      </c>
      <c r="E33" s="70">
        <v>2024</v>
      </c>
      <c r="F33" s="70" t="s">
        <v>1554</v>
      </c>
      <c r="G33" s="1073" t="s">
        <v>2027</v>
      </c>
      <c r="H33" s="70" t="s">
        <v>2028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1676</v>
      </c>
      <c r="B34" s="70">
        <v>26</v>
      </c>
      <c r="C34" s="70">
        <v>18</v>
      </c>
      <c r="D34" s="70">
        <v>26</v>
      </c>
      <c r="E34" s="70">
        <v>2024</v>
      </c>
      <c r="F34" s="70" t="s">
        <v>1554</v>
      </c>
      <c r="G34" s="1073" t="s">
        <v>1673</v>
      </c>
      <c r="H34" s="70" t="s">
        <v>1674</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2462</v>
      </c>
      <c r="B35" s="70">
        <v>27</v>
      </c>
      <c r="C35" s="70">
        <v>18</v>
      </c>
      <c r="D35" s="70">
        <v>27</v>
      </c>
      <c r="E35" s="70">
        <v>2024</v>
      </c>
      <c r="F35" s="70" t="s">
        <v>1554</v>
      </c>
      <c r="G35" s="1073" t="s">
        <v>2459</v>
      </c>
      <c r="H35" s="70" t="s">
        <v>2460</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1554</v>
      </c>
      <c r="G41" s="1073" t="s">
        <v>2367</v>
      </c>
      <c r="H41" s="70" t="s">
        <v>2368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1822</v>
      </c>
      <c r="B43" s="70">
        <v>35</v>
      </c>
      <c r="C43" s="70">
        <v>18</v>
      </c>
      <c r="D43" s="70">
        <v>35</v>
      </c>
      <c r="E43" s="70">
        <v>2024</v>
      </c>
      <c r="F43" s="70" t="s">
        <v>1554</v>
      </c>
      <c r="G43" s="1073" t="s">
        <v>1801</v>
      </c>
      <c r="H43" s="70" t="s">
        <v>1802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2426</v>
      </c>
      <c r="B44" s="70">
        <v>36</v>
      </c>
      <c r="C44" s="70">
        <v>18</v>
      </c>
      <c r="D44" s="70">
        <v>36</v>
      </c>
      <c r="E44" s="70">
        <v>2024</v>
      </c>
      <c r="F44" s="70" t="s">
        <v>1554</v>
      </c>
      <c r="G44" s="1073" t="s">
        <v>2423</v>
      </c>
      <c r="H44" s="70" t="s">
        <v>2424</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2398</v>
      </c>
      <c r="B47" s="70">
        <v>39</v>
      </c>
      <c r="C47" s="70">
        <v>18</v>
      </c>
      <c r="D47" s="70">
        <v>39</v>
      </c>
      <c r="E47" s="70">
        <v>2024</v>
      </c>
      <c r="F47" s="70" t="s">
        <v>1554</v>
      </c>
      <c r="G47" s="1073" t="s">
        <v>2395</v>
      </c>
      <c r="H47" s="70" t="s">
        <v>2396</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2486</v>
      </c>
      <c r="B48" s="70">
        <v>40</v>
      </c>
      <c r="C48" s="70">
        <v>18</v>
      </c>
      <c r="D48" s="70">
        <v>40</v>
      </c>
      <c r="E48" s="70">
        <v>2024</v>
      </c>
      <c r="F48" s="70" t="s">
        <v>1554</v>
      </c>
      <c r="G48" s="1073" t="s">
        <v>2483</v>
      </c>
      <c r="H48" s="70" t="s">
        <v>2484</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2390</v>
      </c>
      <c r="B51" s="70">
        <v>43</v>
      </c>
      <c r="C51" s="70">
        <v>18</v>
      </c>
      <c r="D51" s="70">
        <v>43</v>
      </c>
      <c r="E51" s="70">
        <v>2024</v>
      </c>
      <c r="F51" s="70" t="s">
        <v>1554</v>
      </c>
      <c r="G51" s="1073" t="s">
        <v>2387</v>
      </c>
      <c r="H51" s="70" t="s">
        <v>2388</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2434</v>
      </c>
      <c r="B55" s="70">
        <v>47</v>
      </c>
      <c r="C55" s="70">
        <v>18</v>
      </c>
      <c r="D55" s="70">
        <v>47</v>
      </c>
      <c r="E55" s="70">
        <v>2024</v>
      </c>
      <c r="F55" s="70" t="s">
        <v>1554</v>
      </c>
      <c r="G55" s="1073" t="s">
        <v>2431</v>
      </c>
      <c r="H55" s="70" t="s">
        <v>2432</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2402</v>
      </c>
      <c r="B57" s="70">
        <v>49</v>
      </c>
      <c r="C57" s="70">
        <v>18</v>
      </c>
      <c r="D57" s="70">
        <v>49</v>
      </c>
      <c r="E57" s="70">
        <v>2024</v>
      </c>
      <c r="F57" s="70" t="s">
        <v>1554</v>
      </c>
      <c r="G57" s="1073" t="s">
        <v>2399</v>
      </c>
      <c r="H57" s="70" t="s">
        <v>2400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1695</v>
      </c>
      <c r="B59" s="70">
        <v>51</v>
      </c>
      <c r="C59" s="70">
        <v>18</v>
      </c>
      <c r="D59" s="70">
        <v>51</v>
      </c>
      <c r="E59" s="70">
        <v>2024</v>
      </c>
      <c r="F59" s="70" t="s">
        <v>1554</v>
      </c>
      <c r="G59" s="1073" t="s">
        <v>1692</v>
      </c>
      <c r="H59" s="70" t="s">
        <v>1693</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2386</v>
      </c>
      <c r="B60" s="70">
        <v>52</v>
      </c>
      <c r="C60" s="70">
        <v>18</v>
      </c>
      <c r="D60" s="70">
        <v>52</v>
      </c>
      <c r="E60" s="70">
        <v>2024</v>
      </c>
      <c r="F60" s="70" t="s">
        <v>1554</v>
      </c>
      <c r="G60" s="1073" t="s">
        <v>2383</v>
      </c>
      <c r="H60" s="70" t="s">
        <v>2384</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1683</v>
      </c>
      <c r="B61" s="70">
        <v>53</v>
      </c>
      <c r="C61" s="70">
        <v>18</v>
      </c>
      <c r="D61" s="70">
        <v>53</v>
      </c>
      <c r="E61" s="70">
        <v>2024</v>
      </c>
      <c r="F61" s="70" t="s">
        <v>1554</v>
      </c>
      <c r="G61" s="1073" t="s">
        <v>1681</v>
      </c>
      <c r="H61" s="70" t="s">
        <v>1668</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2406</v>
      </c>
      <c r="B62" s="70">
        <v>54</v>
      </c>
      <c r="C62" s="70">
        <v>18</v>
      </c>
      <c r="D62" s="70">
        <v>54</v>
      </c>
      <c r="E62" s="70">
        <v>2024</v>
      </c>
      <c r="F62" s="70" t="s">
        <v>1554</v>
      </c>
      <c r="G62" s="1073" t="s">
        <v>2403</v>
      </c>
      <c r="H62" s="70" t="s">
        <v>2404</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1891</v>
      </c>
      <c r="B63" s="70">
        <v>55</v>
      </c>
      <c r="C63" s="70">
        <v>18</v>
      </c>
      <c r="D63" s="70">
        <v>55</v>
      </c>
      <c r="E63" s="70">
        <v>2024</v>
      </c>
      <c r="F63" s="70" t="s">
        <v>1554</v>
      </c>
      <c r="G63" s="1073" t="s">
        <v>1870</v>
      </c>
      <c r="H63" s="70" t="s">
        <v>1871</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2429</v>
      </c>
      <c r="B191" s="70">
        <v>183</v>
      </c>
      <c r="C191" s="70">
        <v>16</v>
      </c>
      <c r="D191" s="70">
        <v>3</v>
      </c>
      <c r="E191" s="70">
        <v>2022</v>
      </c>
      <c r="F191" s="70" t="s">
        <v>161</v>
      </c>
      <c r="G191" s="1073" t="s">
        <v>2427</v>
      </c>
      <c r="H191" s="70" t="s">
        <v>2428</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2441</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2465</v>
      </c>
      <c r="B197" s="70">
        <v>189</v>
      </c>
      <c r="C197" s="70">
        <v>16</v>
      </c>
      <c r="D197" s="70">
        <v>9</v>
      </c>
      <c r="E197" s="70">
        <v>2022</v>
      </c>
      <c r="F197" s="70" t="s">
        <v>161</v>
      </c>
      <c r="G197" s="1073" t="s">
        <v>2463</v>
      </c>
      <c r="H197" s="70" t="s">
        <v>2464</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2473</v>
      </c>
      <c r="B199" s="70">
        <v>191</v>
      </c>
      <c r="C199" s="70">
        <v>16</v>
      </c>
      <c r="D199" s="70">
        <v>11</v>
      </c>
      <c r="E199" s="70">
        <v>2022</v>
      </c>
      <c r="F199" s="70" t="s">
        <v>161</v>
      </c>
      <c r="G199" s="1073" t="s">
        <v>2471</v>
      </c>
      <c r="H199" s="70" t="s">
        <v>2472</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2437</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2449</v>
      </c>
      <c r="B202" s="70">
        <v>194</v>
      </c>
      <c r="C202" s="70">
        <v>16</v>
      </c>
      <c r="D202" s="70">
        <v>14</v>
      </c>
      <c r="E202" s="70">
        <v>2022</v>
      </c>
      <c r="F202" s="70" t="s">
        <v>161</v>
      </c>
      <c r="G202" s="1073" t="s">
        <v>2447</v>
      </c>
      <c r="H202" s="70" t="s">
        <v>2448</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2477</v>
      </c>
      <c r="B206" s="70">
        <v>198</v>
      </c>
      <c r="C206" s="70">
        <v>16</v>
      </c>
      <c r="D206" s="70">
        <v>18</v>
      </c>
      <c r="E206" s="70">
        <v>2022</v>
      </c>
      <c r="F206" s="70" t="s">
        <v>161</v>
      </c>
      <c r="G206" s="1073" t="s">
        <v>2475</v>
      </c>
      <c r="H206" s="70" t="s">
        <v>2476</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2249</v>
      </c>
      <c r="B209" s="70">
        <v>201</v>
      </c>
      <c r="C209" s="70">
        <v>16</v>
      </c>
      <c r="D209" s="70">
        <v>21</v>
      </c>
      <c r="E209" s="70">
        <v>2022</v>
      </c>
      <c r="F209" s="70" t="s">
        <v>161</v>
      </c>
      <c r="G209" s="1073" t="s">
        <v>2230</v>
      </c>
      <c r="H209" s="70" t="s">
        <v>2231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2479</v>
      </c>
      <c r="H211" s="70" t="s">
        <v>2480</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2046</v>
      </c>
      <c r="B213" s="70">
        <v>205</v>
      </c>
      <c r="C213" s="70">
        <v>16</v>
      </c>
      <c r="D213" s="70">
        <v>25</v>
      </c>
      <c r="E213" s="70">
        <v>2022</v>
      </c>
      <c r="F213" s="70" t="s">
        <v>161</v>
      </c>
      <c r="G213" s="1073" t="s">
        <v>2027</v>
      </c>
      <c r="H213" s="70" t="s">
        <v>2028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1675</v>
      </c>
      <c r="B214" s="70">
        <v>206</v>
      </c>
      <c r="C214" s="70">
        <v>16</v>
      </c>
      <c r="D214" s="70">
        <v>26</v>
      </c>
      <c r="E214" s="70">
        <v>2022</v>
      </c>
      <c r="F214" s="70" t="s">
        <v>161</v>
      </c>
      <c r="G214" s="1073" t="s">
        <v>1673</v>
      </c>
      <c r="H214" s="70" t="s">
        <v>1674</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2461</v>
      </c>
      <c r="B215" s="70">
        <v>207</v>
      </c>
      <c r="C215" s="70">
        <v>16</v>
      </c>
      <c r="D215" s="70">
        <v>27</v>
      </c>
      <c r="E215" s="70">
        <v>2022</v>
      </c>
      <c r="F215" s="70" t="s">
        <v>161</v>
      </c>
      <c r="G215" s="1073" t="s">
        <v>2459</v>
      </c>
      <c r="H215" s="70" t="s">
        <v>2460</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1820</v>
      </c>
      <c r="B223" s="70">
        <v>215</v>
      </c>
      <c r="C223" s="70">
        <v>16</v>
      </c>
      <c r="D223" s="70">
        <v>35</v>
      </c>
      <c r="E223" s="70">
        <v>2022</v>
      </c>
      <c r="F223" s="70" t="s">
        <v>161</v>
      </c>
      <c r="G223" s="1073" t="s">
        <v>1801</v>
      </c>
      <c r="H223" s="70" t="s">
        <v>1802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2425</v>
      </c>
      <c r="B224" s="70">
        <v>216</v>
      </c>
      <c r="C224" s="70">
        <v>16</v>
      </c>
      <c r="D224" s="70">
        <v>36</v>
      </c>
      <c r="E224" s="70">
        <v>2022</v>
      </c>
      <c r="F224" s="70" t="s">
        <v>161</v>
      </c>
      <c r="G224" s="1073" t="s">
        <v>2423</v>
      </c>
      <c r="H224" s="70" t="s">
        <v>2424</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2397</v>
      </c>
      <c r="B227" s="70">
        <v>219</v>
      </c>
      <c r="C227" s="70">
        <v>16</v>
      </c>
      <c r="D227" s="70">
        <v>39</v>
      </c>
      <c r="E227" s="70">
        <v>2022</v>
      </c>
      <c r="F227" s="70" t="s">
        <v>161</v>
      </c>
      <c r="G227" s="1073" t="s">
        <v>2395</v>
      </c>
      <c r="H227" s="70" t="s">
        <v>2396</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2485</v>
      </c>
      <c r="B228" s="70">
        <v>220</v>
      </c>
      <c r="C228" s="70">
        <v>16</v>
      </c>
      <c r="D228" s="70">
        <v>40</v>
      </c>
      <c r="E228" s="70">
        <v>2022</v>
      </c>
      <c r="F228" s="70" t="s">
        <v>161</v>
      </c>
      <c r="G228" s="1073" t="s">
        <v>2483</v>
      </c>
      <c r="H228" s="70" t="s">
        <v>2484</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2389</v>
      </c>
      <c r="B231" s="70">
        <v>223</v>
      </c>
      <c r="C231" s="70">
        <v>16</v>
      </c>
      <c r="D231" s="70">
        <v>43</v>
      </c>
      <c r="E231" s="70">
        <v>2022</v>
      </c>
      <c r="F231" s="70" t="s">
        <v>161</v>
      </c>
      <c r="G231" s="1073" t="s">
        <v>2387</v>
      </c>
      <c r="H231" s="70" t="s">
        <v>2388</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2433</v>
      </c>
      <c r="B235" s="70">
        <v>227</v>
      </c>
      <c r="C235" s="70">
        <v>16</v>
      </c>
      <c r="D235" s="70">
        <v>47</v>
      </c>
      <c r="E235" s="70">
        <v>2022</v>
      </c>
      <c r="F235" s="70" t="s">
        <v>161</v>
      </c>
      <c r="G235" s="1073" t="s">
        <v>2431</v>
      </c>
      <c r="H235" s="70" t="s">
        <v>2432</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2401</v>
      </c>
      <c r="B237" s="70">
        <v>229</v>
      </c>
      <c r="C237" s="70">
        <v>16</v>
      </c>
      <c r="D237" s="70">
        <v>49</v>
      </c>
      <c r="E237" s="70">
        <v>2022</v>
      </c>
      <c r="F237" s="70" t="s">
        <v>161</v>
      </c>
      <c r="G237" s="1073" t="s">
        <v>2399</v>
      </c>
      <c r="H237" s="70" t="s">
        <v>2400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1694</v>
      </c>
      <c r="B239" s="70">
        <v>231</v>
      </c>
      <c r="C239" s="70">
        <v>16</v>
      </c>
      <c r="D239" s="70">
        <v>51</v>
      </c>
      <c r="E239" s="70">
        <v>2022</v>
      </c>
      <c r="F239" s="70" t="s">
        <v>161</v>
      </c>
      <c r="G239" s="1073" t="s">
        <v>1692</v>
      </c>
      <c r="H239" s="70" t="s">
        <v>1693</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2385</v>
      </c>
      <c r="B240" s="70">
        <v>232</v>
      </c>
      <c r="C240" s="70">
        <v>16</v>
      </c>
      <c r="D240" s="70">
        <v>52</v>
      </c>
      <c r="E240" s="70">
        <v>2022</v>
      </c>
      <c r="F240" s="70" t="s">
        <v>161</v>
      </c>
      <c r="G240" s="1073" t="s">
        <v>2383</v>
      </c>
      <c r="H240" s="70" t="s">
        <v>2384</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1682</v>
      </c>
      <c r="B241" s="70">
        <v>233</v>
      </c>
      <c r="C241" s="70">
        <v>16</v>
      </c>
      <c r="D241" s="70">
        <v>53</v>
      </c>
      <c r="E241" s="70">
        <v>2022</v>
      </c>
      <c r="F241" s="70" t="s">
        <v>161</v>
      </c>
      <c r="G241" s="1073" t="s">
        <v>1681</v>
      </c>
      <c r="H241" s="70" t="s">
        <v>1668</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2405</v>
      </c>
      <c r="B242" s="70">
        <v>234</v>
      </c>
      <c r="C242" s="70">
        <v>16</v>
      </c>
      <c r="D242" s="70">
        <v>54</v>
      </c>
      <c r="E242" s="70">
        <v>2022</v>
      </c>
      <c r="F242" s="70" t="s">
        <v>161</v>
      </c>
      <c r="G242" s="1073" t="s">
        <v>2403</v>
      </c>
      <c r="H242" s="70" t="s">
        <v>2404</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1889</v>
      </c>
      <c r="B243" s="70">
        <v>235</v>
      </c>
      <c r="C243" s="70">
        <v>16</v>
      </c>
      <c r="D243" s="70">
        <v>55</v>
      </c>
      <c r="E243" s="70">
        <v>2022</v>
      </c>
      <c r="F243" s="70" t="s">
        <v>161</v>
      </c>
      <c r="G243" s="1073" t="s">
        <v>1870</v>
      </c>
      <c r="H243" s="70" t="s">
        <v>1871</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1801</v>
      </c>
      <c r="H6" s="77" t="s">
        <v>1802</v>
      </c>
      <c r="I6" s="77" t="s">
        <v>2492</v>
      </c>
      <c r="J6" s="77" t="s">
        <v>2493</v>
      </c>
      <c r="K6" s="1080">
        <v>22</v>
      </c>
      <c r="L6" s="1081">
        <v>26</v>
      </c>
      <c r="M6" s="1044"/>
      <c r="N6" s="988">
        <v>1</v>
      </c>
      <c r="O6" s="77" t="s">
        <v>1709</v>
      </c>
      <c r="P6" s="77" t="s">
        <v>1710</v>
      </c>
      <c r="Q6" s="77" t="s">
        <v>1501</v>
      </c>
      <c r="R6" s="16"/>
      <c r="S6" s="77">
        <v>1</v>
      </c>
      <c r="T6" s="77" t="s">
        <v>1801</v>
      </c>
      <c r="U6" s="77" t="s">
        <v>1802</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2427</v>
      </c>
      <c r="AE8" s="77" t="s">
        <v>2428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2439</v>
      </c>
      <c r="AE9" s="77" t="s">
        <v>2440</v>
      </c>
      <c r="AF9" s="77" t="s">
        <v>1501</v>
      </c>
    </row>
    <row r="10" spans="1:32" ht="12">
      <c r="A10" s="16"/>
      <c r="B10" s="16"/>
      <c r="C10" s="16"/>
      <c r="D10" s="16"/>
      <c r="F10" s="75" t="s">
        <v>1501</v>
      </c>
      <c r="G10" s="76" t="s">
        <v>1801</v>
      </c>
      <c r="H10" s="77" t="s">
        <v>1802</v>
      </c>
      <c r="I10" s="77" t="s">
        <v>2492</v>
      </c>
      <c r="J10" s="77" t="s">
        <v>2493</v>
      </c>
      <c r="K10" s="1079">
        <v>22</v>
      </c>
      <c r="L10" s="1045">
        <v>26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1640</v>
      </c>
      <c r="AE11" s="77" t="s">
        <v>1641</v>
      </c>
      <c r="AF11" s="77" t="s">
        <v>1501</v>
      </c>
    </row>
    <row r="12" spans="1:32" ht="12">
      <c r="A12" s="16"/>
      <c r="B12" s="16"/>
      <c r="C12" s="16"/>
      <c r="D12" s="16"/>
      <c r="F12" s="75" t="s">
        <v>1505</v>
      </c>
      <c r="G12" s="76" t="s">
        <v>1801</v>
      </c>
      <c r="H12" s="77"/>
      <c r="I12" s="77" t="s">
        <v>1801</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2463</v>
      </c>
      <c r="AE14" s="77" t="s">
        <v>2464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2471</v>
      </c>
      <c r="AE16" s="77" t="s">
        <v>2472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2447</v>
      </c>
      <c r="AE19" s="77" t="s">
        <v>2448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2475</v>
      </c>
      <c r="AE23" s="77" t="s">
        <v>2476</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2230</v>
      </c>
      <c r="AE26" s="77" t="s">
        <v>2231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2479</v>
      </c>
      <c r="AE28" s="77" t="s">
        <v>2480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2027</v>
      </c>
      <c r="AE30" s="77" t="s">
        <v>2028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1673</v>
      </c>
      <c r="AE31" s="77" t="s">
        <v>1674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2459</v>
      </c>
      <c r="AE32" s="77" t="s">
        <v>2460</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2492</v>
      </c>
      <c r="P36" s="77" t="s">
        <v>2493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1801</v>
      </c>
      <c r="AE40" s="77" t="s">
        <v>1802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2423</v>
      </c>
      <c r="AE41" s="77" t="s">
        <v>2424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2395</v>
      </c>
      <c r="AE44" s="77" t="s">
        <v>2396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2483</v>
      </c>
      <c r="AE45" s="77" t="s">
        <v>2484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2387</v>
      </c>
      <c r="AE48" s="77" t="s">
        <v>2388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2431</v>
      </c>
      <c r="AE52" s="77" t="s">
        <v>2432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2399</v>
      </c>
      <c r="AE54" s="77" t="s">
        <v>2400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1692</v>
      </c>
      <c r="AE56" s="77" t="s">
        <v>1693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2383</v>
      </c>
      <c r="AE57" s="77" t="s">
        <v>2384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1681</v>
      </c>
      <c r="AE58" s="77" t="s">
        <v>1668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2403</v>
      </c>
      <c r="AE59" s="77" t="s">
        <v>2404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1870</v>
      </c>
      <c r="AE60" s="77" t="s">
        <v>1871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東郷町</v>
      </c>
      <c r="K4" s="70" t="str">
        <f>HLOOKUP(K3,比較地域マスタ!$E$5:$L$6,2,0)</f>
        <v>23302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122.26841573465555</v>
      </c>
      <c r="BB5" s="29"/>
      <c r="BC5" s="17"/>
      <c r="BD5" s="1005">
        <f>SUM(BC6:BC8)</f>
        <v>114.0172574372569</v>
      </c>
      <c r="BE5" s="29"/>
      <c r="BF5" s="17"/>
      <c r="BG5" s="1005">
        <f>AK35</f>
        <v>92.286394836851443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119.6466143284178</v>
      </c>
      <c r="BA6" s="17"/>
      <c r="BB6" s="29"/>
      <c r="BC6" s="1005">
        <f>O32</f>
        <v>112.00079994801339</v>
      </c>
      <c r="BD6" s="17"/>
      <c r="BE6" s="29"/>
      <c r="BF6" s="1005">
        <f>AK36</f>
        <v>87.82561700746848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2.319204949138471</v>
      </c>
      <c r="BA7" s="17"/>
      <c r="BB7" s="29"/>
      <c r="BC7" s="1005">
        <f>O33</f>
        <v>1.772122995723121</v>
      </c>
      <c r="BD7" s="17"/>
      <c r="BE7" s="29"/>
      <c r="BF7" s="1005">
        <f t="shared" ref="BF7:BF8" si="0">AK37</f>
        <v>1.670653770199233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0.30259645709927901</v>
      </c>
      <c r="BA8" s="17"/>
      <c r="BB8" s="29"/>
      <c r="BC8" s="1005">
        <f>O34</f>
        <v>0.244334493520382</v>
      </c>
      <c r="BD8" s="17"/>
      <c r="BE8" s="29"/>
      <c r="BF8" s="1005">
        <f t="shared" si="0"/>
        <v>2.7901240591837269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278.58636396491971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27.094049520011811</v>
      </c>
      <c r="BA9" s="1005">
        <f>AZ9</f>
        <v>27.094049520011811</v>
      </c>
      <c r="BB9" s="29"/>
      <c r="BC9" s="1005">
        <f>O35</f>
        <v>43.092697978836853</v>
      </c>
      <c r="BD9" s="1005">
        <f>BC9</f>
        <v>43.092697978836853</v>
      </c>
      <c r="BE9" s="29"/>
      <c r="BF9" s="1005">
        <f>AK39</f>
        <v>40.151466340166387</v>
      </c>
      <c r="BG9" s="1005">
        <f>AK39</f>
        <v>40.151466340166387</v>
      </c>
      <c r="BH9" s="29"/>
    </row>
    <row r="10" spans="1:62" ht="17.100000000000001" customHeight="1" thickBot="1">
      <c r="B10" s="323"/>
      <c r="C10" s="324"/>
      <c r="D10" s="326"/>
      <c r="E10" s="326"/>
      <c r="F10" s="326"/>
      <c r="G10" s="325"/>
      <c r="H10" s="325"/>
      <c r="I10" s="326"/>
      <c r="J10" s="327"/>
      <c r="K10" s="334"/>
      <c r="L10" s="246" t="s">
        <v>114</v>
      </c>
      <c r="M10" s="246"/>
      <c r="N10" s="563"/>
      <c r="O10" s="906">
        <f>SUM(O11:O13)</f>
        <v>122.26841573465555</v>
      </c>
      <c r="P10" s="453">
        <f t="shared" ref="P10:P22" si="1">O10/$O$9</f>
        <v>0.43888873092888314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51.617069641637819</v>
      </c>
      <c r="BA10" s="1005">
        <f>AZ10</f>
        <v>51.617069641637819</v>
      </c>
      <c r="BB10" s="29"/>
      <c r="BC10" s="1005">
        <f>O36</f>
        <v>54.993140828533313</v>
      </c>
      <c r="BD10" s="1005">
        <f>BC10</f>
        <v>54.993140828533313</v>
      </c>
      <c r="BE10" s="29"/>
      <c r="BF10" s="1005">
        <f>AK40</f>
        <v>45.493794248104081</v>
      </c>
      <c r="BG10" s="1005">
        <f>AK40</f>
        <v>45.493794248104081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119.6466143284178</v>
      </c>
      <c r="P11" s="454">
        <f t="shared" si="1"/>
        <v>0.42947764070564487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73.549908080636399</v>
      </c>
      <c r="BB11" s="29"/>
      <c r="BC11" s="1005"/>
      <c r="BD11" s="1005">
        <f>SUM(BC12:BC14)</f>
        <v>71.584868254525063</v>
      </c>
      <c r="BE11" s="29"/>
      <c r="BF11" s="17"/>
      <c r="BG11" s="1005">
        <f>AK41</f>
        <v>63.561284040733938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2.319204949138471</v>
      </c>
      <c r="P12" s="454">
        <f t="shared" si="1"/>
        <v>8.3249047660872277E-3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71.237756797990443</v>
      </c>
      <c r="BA12" s="17"/>
      <c r="BB12" s="29"/>
      <c r="BC12" s="1005">
        <f>O38</f>
        <v>68.313607150701387</v>
      </c>
      <c r="BD12" s="17"/>
      <c r="BE12" s="29"/>
      <c r="BF12" s="1005">
        <f>AK42</f>
        <v>60.983726856403763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0.30259645709927901</v>
      </c>
      <c r="P13" s="454">
        <f t="shared" si="1"/>
        <v>1.0861854571510281E-3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2.3121512826459498</v>
      </c>
      <c r="BA13" s="17"/>
      <c r="BB13" s="29"/>
      <c r="BC13" s="1005">
        <f>O41</f>
        <v>3.2712611038236798</v>
      </c>
      <c r="BD13" s="17"/>
      <c r="BE13" s="29"/>
      <c r="BF13" s="1005">
        <f>AK45</f>
        <v>2.5775571843301779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27.094049520011811</v>
      </c>
      <c r="P14" s="453">
        <f t="shared" si="1"/>
        <v>9.7255476306886149E-2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51.617069641637819</v>
      </c>
      <c r="P15" s="453">
        <f t="shared" si="1"/>
        <v>0.1852821111091337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4.0569209879781427</v>
      </c>
      <c r="BA15" s="1005">
        <f>AZ15</f>
        <v>4.0569209879781427</v>
      </c>
      <c r="BB15" s="29"/>
      <c r="BC15" s="1005">
        <f>O43</f>
        <v>4.4503730033754687</v>
      </c>
      <c r="BD15" s="1005">
        <f>BC15</f>
        <v>4.4503730033754687</v>
      </c>
      <c r="BE15" s="29"/>
      <c r="BF15" s="1005">
        <f>AK47</f>
        <v>5.7900599815009413</v>
      </c>
      <c r="BG15" s="1005">
        <f>AK47</f>
        <v>5.7900599815009413</v>
      </c>
      <c r="BH15" s="29"/>
    </row>
    <row r="16" spans="1:62" ht="17.100000000000001" customHeight="1" thickBot="1">
      <c r="B16" s="323"/>
      <c r="C16" s="324"/>
      <c r="D16" s="326"/>
      <c r="E16" s="326"/>
      <c r="F16" s="326"/>
      <c r="G16" s="325"/>
      <c r="H16" s="325"/>
      <c r="I16" s="326"/>
      <c r="J16" s="327"/>
      <c r="K16" s="335"/>
      <c r="L16" s="246" t="s">
        <v>128</v>
      </c>
      <c r="M16" s="344"/>
      <c r="N16" s="345"/>
      <c r="O16" s="906">
        <f>SUM(O18:O21)</f>
        <v>73.549908080636399</v>
      </c>
      <c r="P16" s="453">
        <f t="shared" si="1"/>
        <v>0.26401115630303423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71.237756797990443</v>
      </c>
      <c r="P17" s="454">
        <f t="shared" si="1"/>
        <v>0.25571157103353731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49.629589703967397</v>
      </c>
      <c r="P18" s="454">
        <f t="shared" si="1"/>
        <v>0.17814795023570099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21.608167094023049</v>
      </c>
      <c r="P19" s="454">
        <f t="shared" si="1"/>
        <v>7.7563620797836338E-2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2.3121512826459498</v>
      </c>
      <c r="P20" s="454">
        <f t="shared" si="1"/>
        <v>8.2995852694969004E-3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4.0569209879781427</v>
      </c>
      <c r="P22" s="612">
        <f t="shared" si="1"/>
        <v>1.4562525352062818E-2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109.0587943694194</v>
      </c>
      <c r="AZ22" s="1005">
        <f t="shared" si="3"/>
        <v>128.62011314548639</v>
      </c>
      <c r="BA22" s="1005">
        <f t="shared" si="3"/>
        <v>129.17487755654943</v>
      </c>
      <c r="BB22" s="1005">
        <f t="shared" si="3"/>
        <v>122.6429104918372</v>
      </c>
      <c r="BC22" s="1005">
        <f t="shared" si="3"/>
        <v>114.0172574372569</v>
      </c>
      <c r="BD22" s="1005">
        <f t="shared" si="3"/>
        <v>116.26144310051315</v>
      </c>
      <c r="BE22" s="1005">
        <f t="shared" si="3"/>
        <v>120.41895043677185</v>
      </c>
      <c r="BF22" s="1005">
        <f t="shared" si="3"/>
        <v>120.32074765273626</v>
      </c>
      <c r="BG22" s="1005">
        <f t="shared" si="3"/>
        <v>123.63934621311284</v>
      </c>
      <c r="BH22" s="1005">
        <f t="shared" si="3"/>
        <v>129.06628794430588</v>
      </c>
      <c r="BI22" s="1005">
        <f t="shared" si="3"/>
        <v>120.62374625244692</v>
      </c>
      <c r="BJ22" s="1005">
        <f t="shared" si="3"/>
        <v>113.61145273351242</v>
      </c>
      <c r="BK22" s="1005">
        <f t="shared" si="3"/>
        <v>105.68102384791068</v>
      </c>
      <c r="BL22" s="1005">
        <f t="shared" si="3"/>
        <v>92.286394836851443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36.849590112435948</v>
      </c>
      <c r="AZ23" s="1005">
        <f t="shared" ref="AZ23:BL23" si="4">Y39</f>
        <v>37.830559890742542</v>
      </c>
      <c r="BA23" s="1005">
        <f t="shared" si="4"/>
        <v>40.971365965915311</v>
      </c>
      <c r="BB23" s="1005">
        <f t="shared" si="4"/>
        <v>43.284640003482579</v>
      </c>
      <c r="BC23" s="1005">
        <f t="shared" si="4"/>
        <v>43.092697978836853</v>
      </c>
      <c r="BD23" s="1005">
        <f t="shared" si="4"/>
        <v>41.068590694217512</v>
      </c>
      <c r="BE23" s="1005">
        <f t="shared" si="4"/>
        <v>39.148441789743963</v>
      </c>
      <c r="BF23" s="1005">
        <f t="shared" si="4"/>
        <v>33.963015041351795</v>
      </c>
      <c r="BG23" s="1005">
        <f t="shared" si="4"/>
        <v>33.658326766008329</v>
      </c>
      <c r="BH23" s="1005">
        <f t="shared" si="4"/>
        <v>34.181977336451688</v>
      </c>
      <c r="BI23" s="1005">
        <f t="shared" si="4"/>
        <v>32.584235296669917</v>
      </c>
      <c r="BJ23" s="1005">
        <f t="shared" si="4"/>
        <v>37.562855122897943</v>
      </c>
      <c r="BK23" s="1005">
        <f t="shared" si="4"/>
        <v>42.513505035880549</v>
      </c>
      <c r="BL23" s="1005">
        <f t="shared" si="4"/>
        <v>40.151466340166387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50.62570714296811</v>
      </c>
      <c r="AZ24" s="1005">
        <f t="shared" ref="AZ24:BL24" si="5">Y40</f>
        <v>56.306645994762228</v>
      </c>
      <c r="BA24" s="1005">
        <f t="shared" si="5"/>
        <v>57.492714276400143</v>
      </c>
      <c r="BB24" s="1005">
        <f t="shared" si="5"/>
        <v>60.153702939699137</v>
      </c>
      <c r="BC24" s="1005">
        <f t="shared" si="5"/>
        <v>54.993140828533313</v>
      </c>
      <c r="BD24" s="1005">
        <f t="shared" si="5"/>
        <v>53.372342241532387</v>
      </c>
      <c r="BE24" s="1005">
        <f t="shared" si="5"/>
        <v>48.788633078550241</v>
      </c>
      <c r="BF24" s="1005">
        <f t="shared" si="5"/>
        <v>48.885266528951476</v>
      </c>
      <c r="BG24" s="1005">
        <f t="shared" si="5"/>
        <v>50.752608696811649</v>
      </c>
      <c r="BH24" s="1005">
        <f t="shared" si="5"/>
        <v>46.957101926263952</v>
      </c>
      <c r="BI24" s="1005">
        <f t="shared" si="5"/>
        <v>46.540601027755251</v>
      </c>
      <c r="BJ24" s="1005">
        <f t="shared" si="5"/>
        <v>46.464036244345259</v>
      </c>
      <c r="BK24" s="1005">
        <f t="shared" si="5"/>
        <v>45.679289057459584</v>
      </c>
      <c r="BL24" s="1005">
        <f t="shared" si="5"/>
        <v>45.493794248104081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71.347650466655864</v>
      </c>
      <c r="AZ25" s="1005">
        <f t="shared" ref="AZ25:BL25" si="6">Y41</f>
        <v>71.875027220921979</v>
      </c>
      <c r="BA25" s="1005">
        <f t="shared" si="6"/>
        <v>71.649355033126383</v>
      </c>
      <c r="BB25" s="1005">
        <f t="shared" si="6"/>
        <v>72.627761352159752</v>
      </c>
      <c r="BC25" s="1005">
        <f t="shared" si="6"/>
        <v>71.584868254525063</v>
      </c>
      <c r="BD25" s="1005">
        <f t="shared" si="6"/>
        <v>69.724641488043105</v>
      </c>
      <c r="BE25" s="1005">
        <f t="shared" si="6"/>
        <v>69.778482891834798</v>
      </c>
      <c r="BF25" s="1005">
        <f t="shared" si="6"/>
        <v>70.336705231193932</v>
      </c>
      <c r="BG25" s="1005">
        <f t="shared" si="6"/>
        <v>69.714239843184259</v>
      </c>
      <c r="BH25" s="1005">
        <f t="shared" si="6"/>
        <v>68.705644415442222</v>
      </c>
      <c r="BI25" s="1005">
        <f t="shared" si="6"/>
        <v>67.597085205222498</v>
      </c>
      <c r="BJ25" s="1005">
        <f t="shared" si="6"/>
        <v>61.246275317383294</v>
      </c>
      <c r="BK25" s="1005">
        <f t="shared" si="6"/>
        <v>61.128991582944565</v>
      </c>
      <c r="BL25" s="1005">
        <f t="shared" si="6"/>
        <v>63.561284040733938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3.7670284609668752</v>
      </c>
      <c r="AZ26" s="1005">
        <f t="shared" si="7"/>
        <v>6.2775914106397668</v>
      </c>
      <c r="BA26" s="1005">
        <f t="shared" si="7"/>
        <v>4.5691944804162032</v>
      </c>
      <c r="BB26" s="1005">
        <f t="shared" si="7"/>
        <v>4.7876740192129583</v>
      </c>
      <c r="BC26" s="1005">
        <f t="shared" si="7"/>
        <v>4.4503730033754687</v>
      </c>
      <c r="BD26" s="1005">
        <f t="shared" si="7"/>
        <v>2.836712903891129</v>
      </c>
      <c r="BE26" s="1005">
        <f t="shared" si="7"/>
        <v>4.0706767839617184</v>
      </c>
      <c r="BF26" s="1005">
        <f t="shared" si="7"/>
        <v>4.2963495326611216</v>
      </c>
      <c r="BG26" s="1005">
        <f t="shared" si="7"/>
        <v>5.6990841735538327</v>
      </c>
      <c r="BH26" s="1005">
        <f t="shared" si="7"/>
        <v>6.2486521412124425</v>
      </c>
      <c r="BI26" s="1005">
        <f t="shared" si="7"/>
        <v>5.0797506901024052</v>
      </c>
      <c r="BJ26" s="1005">
        <f t="shared" si="7"/>
        <v>5.1692080530639428</v>
      </c>
      <c r="BK26" s="1005">
        <f t="shared" si="7"/>
        <v>4.2919941783934359</v>
      </c>
      <c r="BL26" s="1005">
        <f t="shared" si="7"/>
        <v>5.7900599815009413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271.64877055244619</v>
      </c>
      <c r="AZ27" s="1005">
        <f t="shared" si="8"/>
        <v>300.90993766255292</v>
      </c>
      <c r="BA27" s="1005">
        <f t="shared" si="8"/>
        <v>303.85750731240751</v>
      </c>
      <c r="BB27" s="1005">
        <f t="shared" si="8"/>
        <v>303.49668880639166</v>
      </c>
      <c r="BC27" s="1005">
        <f t="shared" si="8"/>
        <v>288.13833750252763</v>
      </c>
      <c r="BD27" s="1005">
        <f t="shared" si="8"/>
        <v>283.26373042819728</v>
      </c>
      <c r="BE27" s="1005">
        <f t="shared" si="8"/>
        <v>282.20518498086261</v>
      </c>
      <c r="BF27" s="1005">
        <f t="shared" si="8"/>
        <v>277.80208398689462</v>
      </c>
      <c r="BG27" s="1005">
        <f t="shared" si="8"/>
        <v>283.46360569267091</v>
      </c>
      <c r="BH27" s="1005">
        <f t="shared" si="8"/>
        <v>285.15966376367624</v>
      </c>
      <c r="BI27" s="1005">
        <f t="shared" si="8"/>
        <v>272.42541847219695</v>
      </c>
      <c r="BJ27" s="1005">
        <f t="shared" si="8"/>
        <v>264.05382747120285</v>
      </c>
      <c r="BK27" s="1005">
        <f t="shared" si="8"/>
        <v>259.29480370258881</v>
      </c>
      <c r="BL27" s="1005">
        <f t="shared" si="8"/>
        <v>247.28299944735679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288.13833750252763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114.0172574372569</v>
      </c>
      <c r="P31" s="453">
        <f t="shared" ref="P31:P43" si="9">O31/$O$30</f>
        <v>0.39570318349690869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112.00079994801339</v>
      </c>
      <c r="P32" s="454">
        <f t="shared" si="9"/>
        <v>0.38870495651079717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1.772122995723121</v>
      </c>
      <c r="P33" s="454">
        <f t="shared" si="9"/>
        <v>6.1502506437817409E-3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0.244334493520382</v>
      </c>
      <c r="P34" s="454">
        <f t="shared" si="9"/>
        <v>8.4797634232979717E-4</v>
      </c>
      <c r="Q34" s="328"/>
      <c r="R34" s="13"/>
      <c r="S34" s="323"/>
      <c r="T34" s="563" t="s">
        <v>112</v>
      </c>
      <c r="U34" s="332"/>
      <c r="V34" s="332"/>
      <c r="W34" s="332"/>
      <c r="X34" s="893">
        <f>X35+X39+X40+X41+X47</f>
        <v>271.64877055244619</v>
      </c>
      <c r="Y34" s="894">
        <f t="shared" ref="Y34:AK34" si="10">Y35+Y39+Y40+Y41+Y47</f>
        <v>300.90993766255292</v>
      </c>
      <c r="Z34" s="894">
        <f t="shared" si="10"/>
        <v>303.85750731240751</v>
      </c>
      <c r="AA34" s="894">
        <f t="shared" si="10"/>
        <v>303.49668880639166</v>
      </c>
      <c r="AB34" s="894">
        <f t="shared" si="10"/>
        <v>288.13833750252763</v>
      </c>
      <c r="AC34" s="894">
        <f t="shared" si="10"/>
        <v>283.26373042819728</v>
      </c>
      <c r="AD34" s="894">
        <f t="shared" si="10"/>
        <v>282.20518498086261</v>
      </c>
      <c r="AE34" s="894">
        <f t="shared" si="10"/>
        <v>277.80208398689462</v>
      </c>
      <c r="AF34" s="894">
        <f t="shared" si="10"/>
        <v>283.46360569267091</v>
      </c>
      <c r="AG34" s="894">
        <f t="shared" si="10"/>
        <v>285.15966376367624</v>
      </c>
      <c r="AH34" s="894">
        <f t="shared" si="10"/>
        <v>272.42541847219695</v>
      </c>
      <c r="AI34" s="894">
        <f t="shared" si="10"/>
        <v>264.05382747120285</v>
      </c>
      <c r="AJ34" s="894">
        <f t="shared" si="10"/>
        <v>259.29480370258881</v>
      </c>
      <c r="AK34" s="895">
        <f t="shared" si="10"/>
        <v>247.28299944735679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43.092697978836853</v>
      </c>
      <c r="P35" s="453">
        <f t="shared" si="9"/>
        <v>0.14955558622413037</v>
      </c>
      <c r="Q35" s="328"/>
      <c r="R35" s="13"/>
      <c r="S35" s="323"/>
      <c r="T35" s="334"/>
      <c r="U35" s="246" t="s">
        <v>114</v>
      </c>
      <c r="V35" s="344"/>
      <c r="W35" s="344"/>
      <c r="X35" s="896">
        <f>SUM(X36:X38)</f>
        <v>109.0587943694194</v>
      </c>
      <c r="Y35" s="897">
        <f t="shared" ref="Y35:AK35" si="11">SUM(Y36:Y38)</f>
        <v>128.62011314548639</v>
      </c>
      <c r="Z35" s="897">
        <f t="shared" si="11"/>
        <v>129.17487755654943</v>
      </c>
      <c r="AA35" s="897">
        <f t="shared" si="11"/>
        <v>122.6429104918372</v>
      </c>
      <c r="AB35" s="897">
        <f t="shared" si="11"/>
        <v>114.0172574372569</v>
      </c>
      <c r="AC35" s="897">
        <f t="shared" si="11"/>
        <v>116.26144310051315</v>
      </c>
      <c r="AD35" s="897">
        <f t="shared" si="11"/>
        <v>120.41895043677185</v>
      </c>
      <c r="AE35" s="897">
        <f t="shared" si="11"/>
        <v>120.32074765273626</v>
      </c>
      <c r="AF35" s="897">
        <f t="shared" si="11"/>
        <v>123.63934621311284</v>
      </c>
      <c r="AG35" s="897">
        <f t="shared" si="11"/>
        <v>129.06628794430588</v>
      </c>
      <c r="AH35" s="897">
        <f t="shared" si="11"/>
        <v>120.62374625244692</v>
      </c>
      <c r="AI35" s="897">
        <f t="shared" si="11"/>
        <v>113.61145273351242</v>
      </c>
      <c r="AJ35" s="897">
        <f t="shared" si="11"/>
        <v>105.68102384791068</v>
      </c>
      <c r="AK35" s="898">
        <f t="shared" si="11"/>
        <v>92.286394836851443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54.993140828533313</v>
      </c>
      <c r="P36" s="453">
        <f t="shared" si="9"/>
        <v>0.19085672980969046</v>
      </c>
      <c r="Q36" s="328"/>
      <c r="R36" s="13"/>
      <c r="S36" s="356" t="s">
        <v>184</v>
      </c>
      <c r="T36" s="335"/>
      <c r="U36" s="346"/>
      <c r="V36" s="336" t="s">
        <v>184</v>
      </c>
      <c r="W36" s="357"/>
      <c r="X36" s="899">
        <f>VLOOKUP(年度マスタ!$K$4&amp;"_"&amp;X$33,データシート1!$A:$BT,MATCH("aa_"&amp;$S36,データシート1!$A$1:$BT$1,0),0)</f>
        <v>107.171766468858</v>
      </c>
      <c r="Y36" s="900">
        <f>VLOOKUP(年度マスタ!$K$4&amp;"_"&amp;Y$33,データシート1!$A:$BT,MATCH("aa_"&amp;$S36,データシート1!$A$1:$BT$1,0),0)</f>
        <v>126.6411453438257</v>
      </c>
      <c r="Z36" s="900">
        <f>VLOOKUP(年度マスタ!$K$4&amp;"_"&amp;Z$33,データシート1!$A:$BT,MATCH("aa_"&amp;$S36,データシート1!$A$1:$BT$1,0),0)</f>
        <v>126.5711729500545</v>
      </c>
      <c r="AA36" s="900">
        <f>VLOOKUP(年度マスタ!$K$4&amp;"_"&amp;AA$33,データシート1!$A:$BT,MATCH("aa_"&amp;$S36,データシート1!$A$1:$BT$1,0),0)</f>
        <v>120.292724043625</v>
      </c>
      <c r="AB36" s="900">
        <f>VLOOKUP(年度マスタ!$K$4&amp;"_"&amp;AB$33,データシート1!$A:$BT,MATCH("aa_"&amp;$S36,データシート1!$A$1:$BT$1,0),0)</f>
        <v>112.00079994801339</v>
      </c>
      <c r="AC36" s="900">
        <f>VLOOKUP(年度マスタ!$K$4&amp;"_"&amp;AC$33,データシート1!$A:$BT,MATCH("aa_"&amp;$S36,データシート1!$A$1:$BT$1,0),0)</f>
        <v>112.9461727317903</v>
      </c>
      <c r="AD36" s="900">
        <f>VLOOKUP(年度マスタ!$K$4&amp;"_"&amp;AD$33,データシート1!$A:$BT,MATCH("aa_"&amp;$S36,データシート1!$A$1:$BT$1,0),0)</f>
        <v>116.86142971735239</v>
      </c>
      <c r="AE36" s="900">
        <f>VLOOKUP(年度マスタ!$K$4&amp;"_"&amp;AE$33,データシート1!$A:$BT,MATCH("aa_"&amp;$S36,データシート1!$A$1:$BT$1,0),0)</f>
        <v>116.63776401838791</v>
      </c>
      <c r="AF36" s="900">
        <f>VLOOKUP(年度マスタ!$K$4&amp;"_"&amp;AF$33,データシート1!$A:$BT,MATCH("aa_"&amp;$S36,データシート1!$A$1:$BT$1,0),0)</f>
        <v>120.0674339804967</v>
      </c>
      <c r="AG36" s="900">
        <f>VLOOKUP(年度マスタ!$K$4&amp;"_"&amp;AG$33,データシート1!$A:$BT,MATCH("aa_"&amp;$S36,データシート1!$A$1:$BT$1,0),0)</f>
        <v>125.73611470171781</v>
      </c>
      <c r="AH36" s="900">
        <f>VLOOKUP(年度マスタ!$K$4&amp;"_"&amp;AH$33,データシート1!$A:$BT,MATCH("aa_"&amp;$S36,データシート1!$A$1:$BT$1,0),0)</f>
        <v>117.44135156715305</v>
      </c>
      <c r="AI36" s="900">
        <f>VLOOKUP(年度マスタ!$K$4&amp;"_"&amp;AI$33,データシート1!$A:$BT,MATCH("aa_"&amp;$S36,データシート1!$A$1:$BT$1,0),0)</f>
        <v>108.8464752730293</v>
      </c>
      <c r="AJ36" s="900">
        <f>VLOOKUP(年度マスタ!$K$4&amp;"_"&amp;AJ$33,データシート1!$A:$BT,MATCH("aa_"&amp;$S36,データシート1!$A$1:$BT$1,0),0)</f>
        <v>100.84381376072317</v>
      </c>
      <c r="AK36" s="901">
        <f>VLOOKUP(年度マスタ!$K$4&amp;"_"&amp;AK$33,データシート1!$A:$BT,MATCH("aa_"&amp;$S36,データシート1!$A$1:$BT$1,0),0)</f>
        <v>87.82561700746848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71.584868254525063</v>
      </c>
      <c r="P37" s="453">
        <f t="shared" si="9"/>
        <v>0.24843923538601351</v>
      </c>
      <c r="Q37" s="328"/>
      <c r="R37" s="13"/>
      <c r="S37" s="356" t="s">
        <v>187</v>
      </c>
      <c r="T37" s="335"/>
      <c r="U37" s="346"/>
      <c r="V37" s="336" t="s">
        <v>194</v>
      </c>
      <c r="W37" s="357"/>
      <c r="X37" s="899">
        <f>VLOOKUP(年度マスタ!$K$4&amp;"_"&amp;X$33,データシート1!$A:$BT,MATCH("aa_"&amp;$S37,データシート1!$A$1:$BT$1,0),0)</f>
        <v>1.609518172918275</v>
      </c>
      <c r="Y37" s="900">
        <f>VLOOKUP(年度マスタ!$K$4&amp;"_"&amp;Y$33,データシート1!$A:$BT,MATCH("aa_"&amp;$S37,データシート1!$A$1:$BT$1,0),0)</f>
        <v>1.717184224935473</v>
      </c>
      <c r="Z37" s="900">
        <f>VLOOKUP(年度マスタ!$K$4&amp;"_"&amp;Z$33,データシート1!$A:$BT,MATCH("aa_"&amp;$S37,データシート1!$A$1:$BT$1,0),0)</f>
        <v>2.331870169711153</v>
      </c>
      <c r="AA37" s="900">
        <f>VLOOKUP(年度マスタ!$K$4&amp;"_"&amp;AA$33,データシート1!$A:$BT,MATCH("aa_"&amp;$S37,データシート1!$A$1:$BT$1,0),0)</f>
        <v>2.0853878847501282</v>
      </c>
      <c r="AB37" s="900">
        <f>VLOOKUP(年度マスタ!$K$4&amp;"_"&amp;AB$33,データシート1!$A:$BT,MATCH("aa_"&amp;$S37,データシート1!$A$1:$BT$1,0),0)</f>
        <v>1.772122995723121</v>
      </c>
      <c r="AC37" s="900">
        <f>VLOOKUP(年度マスタ!$K$4&amp;"_"&amp;AC$33,データシート1!$A:$BT,MATCH("aa_"&amp;$S37,データシート1!$A$1:$BT$1,0),0)</f>
        <v>1.6470271569357591</v>
      </c>
      <c r="AD37" s="900">
        <f>VLOOKUP(年度マスタ!$K$4&amp;"_"&amp;AD$33,データシート1!$A:$BT,MATCH("aa_"&amp;$S37,データシート1!$A$1:$BT$1,0),0)</f>
        <v>1.597025421295202</v>
      </c>
      <c r="AE37" s="900">
        <f>VLOOKUP(年度マスタ!$K$4&amp;"_"&amp;AE$33,データシート1!$A:$BT,MATCH("aa_"&amp;$S37,データシート1!$A$1:$BT$1,0),0)</f>
        <v>1.6072285528710215</v>
      </c>
      <c r="AF37" s="900">
        <f>VLOOKUP(年度マスタ!$K$4&amp;"_"&amp;AF$33,データシート1!$A:$BT,MATCH("aa_"&amp;$S37,データシート1!$A$1:$BT$1,0),0)</f>
        <v>1.6409118116757746</v>
      </c>
      <c r="AG37" s="900">
        <f>VLOOKUP(年度マスタ!$K$4&amp;"_"&amp;AG$33,データシート1!$A:$BT,MATCH("aa_"&amp;$S37,データシート1!$A$1:$BT$1,0),0)</f>
        <v>1.5319554081541675</v>
      </c>
      <c r="AH37" s="900">
        <f>VLOOKUP(年度マスタ!$K$4&amp;"_"&amp;AH$33,データシート1!$A:$BT,MATCH("aa_"&amp;$S37,データシート1!$A$1:$BT$1,0),0)</f>
        <v>1.3745114301439323</v>
      </c>
      <c r="AI37" s="900">
        <f>VLOOKUP(年度マスタ!$K$4&amp;"_"&amp;AI$33,データシート1!$A:$BT,MATCH("aa_"&amp;$S37,データシート1!$A$1:$BT$1,0),0)</f>
        <v>1.6370509412131233</v>
      </c>
      <c r="AJ37" s="900">
        <f>VLOOKUP(年度マスタ!$K$4&amp;"_"&amp;AJ$33,データシート1!$A:$BT,MATCH("aa_"&amp;$S37,データシート1!$A$1:$BT$1,0),0)</f>
        <v>1.8549477153737706</v>
      </c>
      <c r="AK37" s="901">
        <f>VLOOKUP(年度マスタ!$K$4&amp;"_"&amp;AK$33,データシート1!$A:$BT,MATCH("aa_"&amp;$S37,データシート1!$A$1:$BT$1,0),0)</f>
        <v>1.670653770199233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68.313607150701387</v>
      </c>
      <c r="P38" s="454">
        <f t="shared" si="9"/>
        <v>0.23708614321446247</v>
      </c>
      <c r="Q38" s="328"/>
      <c r="R38" s="13"/>
      <c r="S38" s="356" t="s">
        <v>188</v>
      </c>
      <c r="T38" s="335"/>
      <c r="U38" s="348"/>
      <c r="V38" s="358" t="s">
        <v>197</v>
      </c>
      <c r="W38" s="358"/>
      <c r="X38" s="899">
        <f>VLOOKUP(年度マスタ!$K$4&amp;"_"&amp;X$33,データシート1!$A:$BT,MATCH("aa_"&amp;$S38,データシート1!$A$1:$BT$1,0),0)</f>
        <v>0.27750972764313347</v>
      </c>
      <c r="Y38" s="900">
        <f>VLOOKUP(年度マスタ!$K$4&amp;"_"&amp;Y$33,データシート1!$A:$BT,MATCH("aa_"&amp;$S38,データシート1!$A$1:$BT$1,0),0)</f>
        <v>0.2617835767252073</v>
      </c>
      <c r="Z38" s="900">
        <f>VLOOKUP(年度マスタ!$K$4&amp;"_"&amp;Z$33,データシート1!$A:$BT,MATCH("aa_"&amp;$S38,データシート1!$A$1:$BT$1,0),0)</f>
        <v>0.2718344367837644</v>
      </c>
      <c r="AA38" s="900">
        <f>VLOOKUP(年度マスタ!$K$4&amp;"_"&amp;AA$33,データシート1!$A:$BT,MATCH("aa_"&amp;$S38,データシート1!$A$1:$BT$1,0),0)</f>
        <v>0.2647985634620641</v>
      </c>
      <c r="AB38" s="900">
        <f>VLOOKUP(年度マスタ!$K$4&amp;"_"&amp;AB$33,データシート1!$A:$BT,MATCH("aa_"&amp;$S38,データシート1!$A$1:$BT$1,0),0)</f>
        <v>0.244334493520382</v>
      </c>
      <c r="AC38" s="900">
        <f>VLOOKUP(年度マスタ!$K$4&amp;"_"&amp;AC$33,データシート1!$A:$BT,MATCH("aa_"&amp;$S38,データシート1!$A$1:$BT$1,0),0)</f>
        <v>1.6682432117870929</v>
      </c>
      <c r="AD38" s="900">
        <f>VLOOKUP(年度マスタ!$K$4&amp;"_"&amp;AD$33,データシート1!$A:$BT,MATCH("aa_"&amp;$S38,データシート1!$A$1:$BT$1,0),0)</f>
        <v>1.960495298124262</v>
      </c>
      <c r="AE38" s="900">
        <f>VLOOKUP(年度マスタ!$K$4&amp;"_"&amp;AE$33,データシート1!$A:$BT,MATCH("aa_"&amp;$S38,データシート1!$A$1:$BT$1,0),0)</f>
        <v>2.0757550814773245</v>
      </c>
      <c r="AF38" s="900">
        <f>VLOOKUP(年度マスタ!$K$4&amp;"_"&amp;AF$33,データシート1!$A:$BT,MATCH("aa_"&amp;$S38,データシート1!$A$1:$BT$1,0),0)</f>
        <v>1.93100042094036</v>
      </c>
      <c r="AG38" s="900">
        <f>VLOOKUP(年度マスタ!$K$4&amp;"_"&amp;AG$33,データシート1!$A:$BT,MATCH("aa_"&amp;$S38,データシート1!$A$1:$BT$1,0),0)</f>
        <v>1.7982178344339015</v>
      </c>
      <c r="AH38" s="900">
        <f>VLOOKUP(年度マスタ!$K$4&amp;"_"&amp;AH$33,データシート1!$A:$BT,MATCH("aa_"&amp;$S38,データシート1!$A$1:$BT$1,0),0)</f>
        <v>1.807883255149948</v>
      </c>
      <c r="AI38" s="900">
        <f>VLOOKUP(年度マスタ!$K$4&amp;"_"&amp;AI$33,データシート1!$A:$BT,MATCH("aa_"&amp;$S38,データシート1!$A$1:$BT$1,0),0)</f>
        <v>3.1279265192700088</v>
      </c>
      <c r="AJ38" s="900">
        <f>VLOOKUP(年度マスタ!$K$4&amp;"_"&amp;AJ$33,データシート1!$A:$BT,MATCH("aa_"&amp;$S38,データシート1!$A$1:$BT$1,0),0)</f>
        <v>2.9822623718137513</v>
      </c>
      <c r="AK38" s="901">
        <f>VLOOKUP(年度マスタ!$K$4&amp;"_"&amp;AK$33,データシート1!$A:$BT,MATCH("aa_"&amp;$S38,データシート1!$A$1:$BT$1,0),0)</f>
        <v>2.7901240591837269</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47.417999873812676</v>
      </c>
      <c r="P39" s="454">
        <f t="shared" si="9"/>
        <v>0.16456678512416525</v>
      </c>
      <c r="Q39" s="328"/>
      <c r="R39" s="13"/>
      <c r="S39" s="356" t="s">
        <v>189</v>
      </c>
      <c r="T39" s="335"/>
      <c r="U39" s="343" t="s">
        <v>199</v>
      </c>
      <c r="V39" s="344"/>
      <c r="W39" s="344"/>
      <c r="X39" s="896">
        <f>VLOOKUP(年度マスタ!$K$4&amp;"_"&amp;X$33,データシート1!$A:$BT,MATCH("aa_"&amp;$S39,データシート1!$A$1:$BT$1,0),0)</f>
        <v>36.849590112435948</v>
      </c>
      <c r="Y39" s="897">
        <f>VLOOKUP(年度マスタ!$K$4&amp;"_"&amp;Y$33,データシート1!$A:$BT,MATCH("aa_"&amp;$S39,データシート1!$A$1:$BT$1,0),0)</f>
        <v>37.830559890742542</v>
      </c>
      <c r="Z39" s="897">
        <f>VLOOKUP(年度マスタ!$K$4&amp;"_"&amp;Z$33,データシート1!$A:$BT,MATCH("aa_"&amp;$S39,データシート1!$A$1:$BT$1,0),0)</f>
        <v>40.971365965915311</v>
      </c>
      <c r="AA39" s="897">
        <f>VLOOKUP(年度マスタ!$K$4&amp;"_"&amp;AA$33,データシート1!$A:$BT,MATCH("aa_"&amp;$S39,データシート1!$A$1:$BT$1,0),0)</f>
        <v>43.284640003482579</v>
      </c>
      <c r="AB39" s="897">
        <f>VLOOKUP(年度マスタ!$K$4&amp;"_"&amp;AB$33,データシート1!$A:$BT,MATCH("aa_"&amp;$S39,データシート1!$A$1:$BT$1,0),0)</f>
        <v>43.092697978836853</v>
      </c>
      <c r="AC39" s="897">
        <f>VLOOKUP(年度マスタ!$K$4&amp;"_"&amp;AC$33,データシート1!$A:$BT,MATCH("aa_"&amp;$S39,データシート1!$A$1:$BT$1,0),0)</f>
        <v>41.068590694217512</v>
      </c>
      <c r="AD39" s="897">
        <f>VLOOKUP(年度マスタ!$K$4&amp;"_"&amp;AD$33,データシート1!$A:$BT,MATCH("aa_"&amp;$S39,データシート1!$A$1:$BT$1,0),0)</f>
        <v>39.148441789743963</v>
      </c>
      <c r="AE39" s="897">
        <f>VLOOKUP(年度マスタ!$K$4&amp;"_"&amp;AE$33,データシート1!$A:$BT,MATCH("aa_"&amp;$S39,データシート1!$A$1:$BT$1,0),0)</f>
        <v>33.963015041351795</v>
      </c>
      <c r="AF39" s="897">
        <f>VLOOKUP(年度マスタ!$K$4&amp;"_"&amp;AF$33,データシート1!$A:$BT,MATCH("aa_"&amp;$S39,データシート1!$A$1:$BT$1,0),0)</f>
        <v>33.658326766008329</v>
      </c>
      <c r="AG39" s="897">
        <f>VLOOKUP(年度マスタ!$K$4&amp;"_"&amp;AG$33,データシート1!$A:$BT,MATCH("aa_"&amp;$S39,データシート1!$A$1:$BT$1,0),0)</f>
        <v>34.181977336451688</v>
      </c>
      <c r="AH39" s="897">
        <f>VLOOKUP(年度マスタ!$K$4&amp;"_"&amp;AH$33,データシート1!$A:$BT,MATCH("aa_"&amp;$S39,データシート1!$A$1:$BT$1,0),0)</f>
        <v>32.584235296669917</v>
      </c>
      <c r="AI39" s="897">
        <f>VLOOKUP(年度マスタ!$K$4&amp;"_"&amp;AI$33,データシート1!$A:$BT,MATCH("aa_"&amp;$S39,データシート1!$A$1:$BT$1,0),0)</f>
        <v>37.562855122897943</v>
      </c>
      <c r="AJ39" s="897">
        <f>VLOOKUP(年度マスタ!$K$4&amp;"_"&amp;AJ$33,データシート1!$A:$BT,MATCH("aa_"&amp;$S39,データシート1!$A$1:$BT$1,0),0)</f>
        <v>42.513505035880549</v>
      </c>
      <c r="AK39" s="898">
        <f>VLOOKUP(年度マスタ!$K$4&amp;"_"&amp;AK$33,データシート1!$A:$BT,MATCH("aa_"&amp;$S39,データシート1!$A$1:$BT$1,0),0)</f>
        <v>40.151466340166387</v>
      </c>
      <c r="AL39" s="330"/>
      <c r="AW39" s="17" t="str">
        <f>年度マスタ!K4</f>
        <v>23302</v>
      </c>
      <c r="AX39" s="17" t="s">
        <v>200</v>
      </c>
      <c r="AY39" s="17">
        <f>VLOOKUP($AW39&amp;"_"&amp;$AY$34,データシート1!$A:$BT,MATCH($AY$31&amp;"_"&amp;AY$36,データシート1!$A$1:$BT$1,0),0)</f>
        <v>87.82561700746848</v>
      </c>
      <c r="AZ39" s="17">
        <f>VLOOKUP($AW39&amp;"_"&amp;$AY$34,データシート1!$A:$BT,MATCH($AY$31&amp;"_"&amp;AZ$36,データシート1!$A$1:$BT$1,0),0)</f>
        <v>1.670653770199233</v>
      </c>
      <c r="BA39" s="17">
        <f>VLOOKUP($AW39&amp;"_"&amp;$AY$34,データシート1!$A:$BT,MATCH($AY$31&amp;"_"&amp;BA$36,データシート1!$A$1:$BT$1,0),0)</f>
        <v>2.7901240591837269</v>
      </c>
      <c r="BB39" s="17">
        <f>VLOOKUP($AW39&amp;"_"&amp;$AY$34,データシート1!$A:$BT,MATCH($AY$31&amp;"_"&amp;BB$36,データシート1!$A$1:$BT$1,0),0)</f>
        <v>40.151466340166387</v>
      </c>
      <c r="BC39" s="17">
        <f>VLOOKUP($AW39&amp;"_"&amp;$AY$34,データシート1!$A:$BT,MATCH($AY$31&amp;"_"&amp;BC$36,データシート1!$A$1:$BT$1,0),0)</f>
        <v>45.493794248104081</v>
      </c>
      <c r="BD39" s="17">
        <f>VLOOKUP($AW39&amp;"_"&amp;$AY$34,データシート1!$A:$BT,MATCH($AY$31&amp;"_"&amp;BD$36,データシート1!$A$1:$BT$1,0),0)</f>
        <v>39.715157671290555</v>
      </c>
      <c r="BE39" s="17">
        <f>VLOOKUP($AW39&amp;"_"&amp;$AY$34,データシート1!$A:$BT,MATCH($AY$31&amp;"_"&amp;BE$36,データシート1!$A$1:$BT$1,0),0)</f>
        <v>21.268569185113211</v>
      </c>
      <c r="BF39" s="17">
        <f>VLOOKUP($AW39&amp;"_"&amp;$AY$34,データシート1!$A:$BT,MATCH($AY$31&amp;"_"&amp;BF$36,データシート1!$A$1:$BT$1,0),0)</f>
        <v>2.5775571843301779</v>
      </c>
      <c r="BG39" s="17">
        <f>VLOOKUP($AW39&amp;"_"&amp;$AY$34,データシート1!$A:$BT,MATCH($AY$31&amp;"_"&amp;BG$36,データシート1!$A$1:$BT$1,0),0)</f>
        <v>0</v>
      </c>
      <c r="BH39" s="17">
        <f>VLOOKUP($AW39&amp;"_"&amp;$AY$34,データシート1!$A:$BT,MATCH($AY$31&amp;"_"&amp;BH$36,データシート1!$A$1:$BT$1,0),0)</f>
        <v>5.7900599815009413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20.895607276888704</v>
      </c>
      <c r="P40" s="454">
        <f t="shared" si="9"/>
        <v>7.2519358090297165E-2</v>
      </c>
      <c r="Q40" s="328"/>
      <c r="R40" s="13"/>
      <c r="S40" s="356" t="s">
        <v>165</v>
      </c>
      <c r="T40" s="335"/>
      <c r="U40" s="343" t="s">
        <v>165</v>
      </c>
      <c r="V40" s="344"/>
      <c r="W40" s="344"/>
      <c r="X40" s="896">
        <f>VLOOKUP(年度マスタ!$K$4&amp;"_"&amp;X$33,データシート1!$A:$BT,MATCH("aa_"&amp;$S40,データシート1!$A$1:$BT$1,0),0)</f>
        <v>50.62570714296811</v>
      </c>
      <c r="Y40" s="897">
        <f>VLOOKUP(年度マスタ!$K$4&amp;"_"&amp;Y$33,データシート1!$A:$BT,MATCH("aa_"&amp;$S40,データシート1!$A$1:$BT$1,0),0)</f>
        <v>56.306645994762228</v>
      </c>
      <c r="Z40" s="897">
        <f>VLOOKUP(年度マスタ!$K$4&amp;"_"&amp;Z$33,データシート1!$A:$BT,MATCH("aa_"&amp;$S40,データシート1!$A$1:$BT$1,0),0)</f>
        <v>57.492714276400143</v>
      </c>
      <c r="AA40" s="897">
        <f>VLOOKUP(年度マスタ!$K$4&amp;"_"&amp;AA$33,データシート1!$A:$BT,MATCH("aa_"&amp;$S40,データシート1!$A$1:$BT$1,0),0)</f>
        <v>60.153702939699137</v>
      </c>
      <c r="AB40" s="897">
        <f>VLOOKUP(年度マスタ!$K$4&amp;"_"&amp;AB$33,データシート1!$A:$BT,MATCH("aa_"&amp;$S40,データシート1!$A$1:$BT$1,0),0)</f>
        <v>54.993140828533313</v>
      </c>
      <c r="AC40" s="897">
        <f>VLOOKUP(年度マスタ!$K$4&amp;"_"&amp;AC$33,データシート1!$A:$BT,MATCH("aa_"&amp;$S40,データシート1!$A$1:$BT$1,0),0)</f>
        <v>53.372342241532387</v>
      </c>
      <c r="AD40" s="897">
        <f>VLOOKUP(年度マスタ!$K$4&amp;"_"&amp;AD$33,データシート1!$A:$BT,MATCH("aa_"&amp;$S40,データシート1!$A$1:$BT$1,0),0)</f>
        <v>48.788633078550241</v>
      </c>
      <c r="AE40" s="897">
        <f>VLOOKUP(年度マスタ!$K$4&amp;"_"&amp;AE$33,データシート1!$A:$BT,MATCH("aa_"&amp;$S40,データシート1!$A$1:$BT$1,0),0)</f>
        <v>48.885266528951476</v>
      </c>
      <c r="AF40" s="897">
        <f>VLOOKUP(年度マスタ!$K$4&amp;"_"&amp;AF$33,データシート1!$A:$BT,MATCH("aa_"&amp;$S40,データシート1!$A$1:$BT$1,0),0)</f>
        <v>50.752608696811649</v>
      </c>
      <c r="AG40" s="897">
        <f>VLOOKUP(年度マスタ!$K$4&amp;"_"&amp;AG$33,データシート1!$A:$BT,MATCH("aa_"&amp;$S40,データシート1!$A$1:$BT$1,0),0)</f>
        <v>46.957101926263952</v>
      </c>
      <c r="AH40" s="897">
        <f>VLOOKUP(年度マスタ!$K$4&amp;"_"&amp;AH$33,データシート1!$A:$BT,MATCH("aa_"&amp;$S40,データシート1!$A$1:$BT$1,0),0)</f>
        <v>46.540601027755251</v>
      </c>
      <c r="AI40" s="897">
        <f>VLOOKUP(年度マスタ!$K$4&amp;"_"&amp;AI$33,データシート1!$A:$BT,MATCH("aa_"&amp;$S40,データシート1!$A$1:$BT$1,0),0)</f>
        <v>46.464036244345259</v>
      </c>
      <c r="AJ40" s="897">
        <f>VLOOKUP(年度マスタ!$K$4&amp;"_"&amp;AJ$33,データシート1!$A:$BT,MATCH("aa_"&amp;$S40,データシート1!$A$1:$BT$1,0),0)</f>
        <v>45.679289057459584</v>
      </c>
      <c r="AK40" s="898">
        <f>VLOOKUP(年度マスタ!$K$4&amp;"_"&amp;AK$33,データシート1!$A:$BT,MATCH("aa_"&amp;$S40,データシート1!$A$1:$BT$1,0),0)</f>
        <v>45.493794248104081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3.2712611038236798</v>
      </c>
      <c r="P41" s="454">
        <f t="shared" si="9"/>
        <v>1.1353092171551046E-2</v>
      </c>
      <c r="Q41" s="328"/>
      <c r="R41" s="13"/>
      <c r="S41" s="356" t="s">
        <v>201</v>
      </c>
      <c r="T41" s="335"/>
      <c r="U41" s="246" t="s">
        <v>128</v>
      </c>
      <c r="V41" s="344"/>
      <c r="W41" s="344"/>
      <c r="X41" s="896">
        <f>X42+X45+X46</f>
        <v>71.347650466655864</v>
      </c>
      <c r="Y41" s="897">
        <f t="shared" ref="Y41:AH41" si="12">Y42+Y45+Y46</f>
        <v>71.875027220921979</v>
      </c>
      <c r="Z41" s="897">
        <f t="shared" si="12"/>
        <v>71.649355033126383</v>
      </c>
      <c r="AA41" s="897">
        <f t="shared" si="12"/>
        <v>72.627761352159752</v>
      </c>
      <c r="AB41" s="897">
        <f t="shared" si="12"/>
        <v>71.584868254525063</v>
      </c>
      <c r="AC41" s="897">
        <f t="shared" si="12"/>
        <v>69.724641488043105</v>
      </c>
      <c r="AD41" s="897">
        <f t="shared" si="12"/>
        <v>69.778482891834798</v>
      </c>
      <c r="AE41" s="897">
        <f t="shared" si="12"/>
        <v>70.336705231193932</v>
      </c>
      <c r="AF41" s="897">
        <f t="shared" si="12"/>
        <v>69.714239843184259</v>
      </c>
      <c r="AG41" s="897">
        <f t="shared" si="12"/>
        <v>68.705644415442222</v>
      </c>
      <c r="AH41" s="897">
        <f t="shared" si="12"/>
        <v>67.597085205222498</v>
      </c>
      <c r="AI41" s="897">
        <f>AI42+AI45+AI46</f>
        <v>61.246275317383294</v>
      </c>
      <c r="AJ41" s="897">
        <f>AJ42+AJ45+AJ46</f>
        <v>61.128991582944565</v>
      </c>
      <c r="AK41" s="898">
        <f>AK42+AK45+AK46</f>
        <v>63.561284040733938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68.980427933228</v>
      </c>
      <c r="Y42" s="900">
        <f t="shared" ref="Y42:AK42" si="13">SUM(Y43:Y44)</f>
        <v>69.386591825367091</v>
      </c>
      <c r="Z42" s="900">
        <f t="shared" si="13"/>
        <v>68.767183926250667</v>
      </c>
      <c r="AA42" s="900">
        <f t="shared" si="13"/>
        <v>69.419484610868821</v>
      </c>
      <c r="AB42" s="900">
        <f t="shared" si="13"/>
        <v>68.313607150701387</v>
      </c>
      <c r="AC42" s="900">
        <f t="shared" si="13"/>
        <v>66.565354647794493</v>
      </c>
      <c r="AD42" s="900">
        <f t="shared" si="13"/>
        <v>66.66874363653767</v>
      </c>
      <c r="AE42" s="900">
        <f t="shared" si="13"/>
        <v>67.2819406586528</v>
      </c>
      <c r="AF42" s="900">
        <f t="shared" si="13"/>
        <v>66.749832488589419</v>
      </c>
      <c r="AG42" s="900">
        <f t="shared" si="13"/>
        <v>65.934507618393155</v>
      </c>
      <c r="AH42" s="900">
        <f t="shared" si="13"/>
        <v>64.876590176626394</v>
      </c>
      <c r="AI42" s="900">
        <f t="shared" si="13"/>
        <v>58.651178037703232</v>
      </c>
      <c r="AJ42" s="900">
        <f t="shared" si="13"/>
        <v>58.574146924554952</v>
      </c>
      <c r="AK42" s="901">
        <f t="shared" si="13"/>
        <v>60.983726856403763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4.4503730033754687</v>
      </c>
      <c r="P43" s="612">
        <f t="shared" si="9"/>
        <v>1.5445265083256852E-2</v>
      </c>
      <c r="Q43" s="328"/>
      <c r="R43" s="13"/>
      <c r="S43" s="356" t="s">
        <v>190</v>
      </c>
      <c r="T43" s="359"/>
      <c r="U43" s="346"/>
      <c r="V43" s="360"/>
      <c r="W43" s="347" t="s">
        <v>190</v>
      </c>
      <c r="X43" s="899">
        <f>VLOOKUP(年度マスタ!$K$4&amp;"_"&amp;X$33,データシート1!$A:$BT,MATCH("aa_"&amp;$S43,データシート1!$A$1:$BT$1,0),0)</f>
        <v>48.644533930022867</v>
      </c>
      <c r="Y43" s="900">
        <f>VLOOKUP(年度マスタ!$K$4&amp;"_"&amp;Y$33,データシート1!$A:$BT,MATCH("aa_"&amp;$S43,データシート1!$A$1:$BT$1,0),0)</f>
        <v>48.789708965632968</v>
      </c>
      <c r="Z43" s="900">
        <f>VLOOKUP(年度マスタ!$K$4&amp;"_"&amp;Z$33,データシート1!$A:$BT,MATCH("aa_"&amp;$S43,データシート1!$A$1:$BT$1,0),0)</f>
        <v>48.453764910967628</v>
      </c>
      <c r="AA43" s="900">
        <f>VLOOKUP(年度マスタ!$K$4&amp;"_"&amp;AA$33,データシート1!$A:$BT,MATCH("aa_"&amp;$S43,データシート1!$A$1:$BT$1,0),0)</f>
        <v>48.741661710381358</v>
      </c>
      <c r="AB43" s="900">
        <f>VLOOKUP(年度マスタ!$K$4&amp;"_"&amp;AB$33,データシート1!$A:$BT,MATCH("aa_"&amp;$S43,データシート1!$A$1:$BT$1,0),0)</f>
        <v>47.417999873812676</v>
      </c>
      <c r="AC43" s="900">
        <f>VLOOKUP(年度マスタ!$K$4&amp;"_"&amp;AC$33,データシート1!$A:$BT,MATCH("aa_"&amp;$S43,データシート1!$A$1:$BT$1,0),0)</f>
        <v>45.440623298240276</v>
      </c>
      <c r="AD43" s="900">
        <f>VLOOKUP(年度マスタ!$K$4&amp;"_"&amp;AD$33,データシート1!$A:$BT,MATCH("aa_"&amp;$S43,データシート1!$A$1:$BT$1,0),0)</f>
        <v>45.341386555295117</v>
      </c>
      <c r="AE43" s="900">
        <f>VLOOKUP(年度マスタ!$K$4&amp;"_"&amp;AE$33,データシート1!$A:$BT,MATCH("aa_"&amp;$S43,データシート1!$A$1:$BT$1,0),0)</f>
        <v>45.510007672126719</v>
      </c>
      <c r="AF43" s="900">
        <f>VLOOKUP(年度マスタ!$K$4&amp;"_"&amp;AF$33,データシート1!$A:$BT,MATCH("aa_"&amp;$S43,データシート1!$A$1:$BT$1,0),0)</f>
        <v>45.086849261063094</v>
      </c>
      <c r="AG43" s="900">
        <f>VLOOKUP(年度マスタ!$K$4&amp;"_"&amp;AG$33,データシート1!$A:$BT,MATCH("aa_"&amp;$S43,データシート1!$A$1:$BT$1,0),0)</f>
        <v>44.582760571140163</v>
      </c>
      <c r="AH43" s="900">
        <f>VLOOKUP(年度マスタ!$K$4&amp;"_"&amp;AH$33,データシート1!$A:$BT,MATCH("aa_"&amp;$S43,データシート1!$A$1:$BT$1,0),0)</f>
        <v>43.792436541754206</v>
      </c>
      <c r="AI43" s="900">
        <f>VLOOKUP(年度マスタ!$K$4&amp;"_"&amp;AI$33,データシート1!$A:$BT,MATCH("aa_"&amp;$S43,データシート1!$A$1:$BT$1,0),0)</f>
        <v>38.683239254874863</v>
      </c>
      <c r="AJ43" s="900">
        <f>VLOOKUP(年度マスタ!$K$4&amp;"_"&amp;AJ$33,データシート1!$A:$BT,MATCH("aa_"&amp;$S43,データシート1!$A$1:$BT$1,0),0)</f>
        <v>37.608643048409661</v>
      </c>
      <c r="AK43" s="901">
        <f>VLOOKUP(年度マスタ!$K$4&amp;"_"&amp;AK$33,データシート1!$A:$BT,MATCH("aa_"&amp;$S43,データシート1!$A$1:$BT$1,0),0)</f>
        <v>39.715157671290555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20.33589400320513</v>
      </c>
      <c r="Y44" s="900">
        <f>VLOOKUP(年度マスタ!$K$4&amp;"_"&amp;Y$33,データシート1!$A:$BT,MATCH("aa_"&amp;$S44,データシート1!$A$1:$BT$1,0),0)</f>
        <v>20.596882859734119</v>
      </c>
      <c r="Z44" s="900">
        <f>VLOOKUP(年度マスタ!$K$4&amp;"_"&amp;Z$33,データシート1!$A:$BT,MATCH("aa_"&amp;$S44,データシート1!$A$1:$BT$1,0),0)</f>
        <v>20.313419015283039</v>
      </c>
      <c r="AA44" s="900">
        <f>VLOOKUP(年度マスタ!$K$4&amp;"_"&amp;AA$33,データシート1!$A:$BT,MATCH("aa_"&amp;$S44,データシート1!$A$1:$BT$1,0),0)</f>
        <v>20.677822900487463</v>
      </c>
      <c r="AB44" s="900">
        <f>VLOOKUP(年度マスタ!$K$4&amp;"_"&amp;AB$33,データシート1!$A:$BT,MATCH("aa_"&amp;$S44,データシート1!$A$1:$BT$1,0),0)</f>
        <v>20.895607276888704</v>
      </c>
      <c r="AC44" s="900">
        <f>VLOOKUP(年度マスタ!$K$4&amp;"_"&amp;AC$33,データシート1!$A:$BT,MATCH("aa_"&amp;$S44,データシート1!$A$1:$BT$1,0),0)</f>
        <v>21.124731349554224</v>
      </c>
      <c r="AD44" s="900">
        <f>VLOOKUP(年度マスタ!$K$4&amp;"_"&amp;AD$33,データシート1!$A:$BT,MATCH("aa_"&amp;$S44,データシート1!$A$1:$BT$1,0),0)</f>
        <v>21.32735708124256</v>
      </c>
      <c r="AE44" s="900">
        <f>VLOOKUP(年度マスタ!$K$4&amp;"_"&amp;AE$33,データシート1!$A:$BT,MATCH("aa_"&amp;$S44,データシート1!$A$1:$BT$1,0),0)</f>
        <v>21.771932986526082</v>
      </c>
      <c r="AF44" s="900">
        <f>VLOOKUP(年度マスタ!$K$4&amp;"_"&amp;AF$33,データシート1!$A:$BT,MATCH("aa_"&amp;$S44,データシート1!$A$1:$BT$1,0),0)</f>
        <v>21.662983227526318</v>
      </c>
      <c r="AG44" s="900">
        <f>VLOOKUP(年度マスタ!$K$4&amp;"_"&amp;AG$33,データシート1!$A:$BT,MATCH("aa_"&amp;$S44,データシート1!$A$1:$BT$1,0),0)</f>
        <v>21.351747047252992</v>
      </c>
      <c r="AH44" s="900">
        <f>VLOOKUP(年度マスタ!$K$4&amp;"_"&amp;AH$33,データシート1!$A:$BT,MATCH("aa_"&amp;$S44,データシート1!$A$1:$BT$1,0),0)</f>
        <v>21.084153634872187</v>
      </c>
      <c r="AI44" s="900">
        <f>VLOOKUP(年度マスタ!$K$4&amp;"_"&amp;AI$33,データシート1!$A:$BT,MATCH("aa_"&amp;$S44,データシート1!$A$1:$BT$1,0),0)</f>
        <v>19.967938782828366</v>
      </c>
      <c r="AJ44" s="900">
        <f>VLOOKUP(年度マスタ!$K$4&amp;"_"&amp;AJ$33,データシート1!$A:$BT,MATCH("aa_"&amp;$S44,データシート1!$A$1:$BT$1,0),0)</f>
        <v>20.965503876145291</v>
      </c>
      <c r="AK44" s="901">
        <f>VLOOKUP(年度マスタ!$K$4&amp;"_"&amp;AK$33,データシート1!$A:$BT,MATCH("aa_"&amp;$S44,データシート1!$A$1:$BT$1,0),0)</f>
        <v>21.268569185113211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2.3672225334278698</v>
      </c>
      <c r="Y45" s="900">
        <f>VLOOKUP(年度マスタ!$K$4&amp;"_"&amp;Y$33,データシート1!$A:$BT,MATCH("aa_"&amp;$S45,データシート1!$A$1:$BT$1,0),0)</f>
        <v>2.4884353955548901</v>
      </c>
      <c r="Z45" s="900">
        <f>VLOOKUP(年度マスタ!$K$4&amp;"_"&amp;Z$33,データシート1!$A:$BT,MATCH("aa_"&amp;$S45,データシート1!$A$1:$BT$1,0),0)</f>
        <v>2.8821711068757101</v>
      </c>
      <c r="AA45" s="900">
        <f>VLOOKUP(年度マスタ!$K$4&amp;"_"&amp;AA$33,データシート1!$A:$BT,MATCH("aa_"&amp;$S45,データシート1!$A$1:$BT$1,0),0)</f>
        <v>3.2082767412909301</v>
      </c>
      <c r="AB45" s="900">
        <f>VLOOKUP(年度マスタ!$K$4&amp;"_"&amp;AB$33,データシート1!$A:$BT,MATCH("aa_"&amp;$S45,データシート1!$A$1:$BT$1,0),0)</f>
        <v>3.2712611038236798</v>
      </c>
      <c r="AC45" s="900">
        <f>VLOOKUP(年度マスタ!$K$4&amp;"_"&amp;AC$33,データシート1!$A:$BT,MATCH("aa_"&amp;$S45,データシート1!$A$1:$BT$1,0),0)</f>
        <v>3.1592868402486101</v>
      </c>
      <c r="AD45" s="900">
        <f>VLOOKUP(年度マスタ!$K$4&amp;"_"&amp;AD$33,データシート1!$A:$BT,MATCH("aa_"&amp;$S45,データシート1!$A$1:$BT$1,0),0)</f>
        <v>3.1097392552971299</v>
      </c>
      <c r="AE45" s="900">
        <f>VLOOKUP(年度マスタ!$K$4&amp;"_"&amp;AE$33,データシート1!$A:$BT,MATCH("aa_"&amp;$S45,データシート1!$A$1:$BT$1,0),0)</f>
        <v>3.0547645725411363</v>
      </c>
      <c r="AF45" s="900">
        <f>VLOOKUP(年度マスタ!$K$4&amp;"_"&amp;AF$33,データシート1!$A:$BT,MATCH("aa_"&amp;$S45,データシート1!$A$1:$BT$1,0),0)</f>
        <v>2.9644073545948402</v>
      </c>
      <c r="AG45" s="900">
        <f>VLOOKUP(年度マスタ!$K$4&amp;"_"&amp;AG$33,データシート1!$A:$BT,MATCH("aa_"&amp;$S45,データシート1!$A$1:$BT$1,0),0)</f>
        <v>2.7711367970490701</v>
      </c>
      <c r="AH45" s="900">
        <f>VLOOKUP(年度マスタ!$K$4&amp;"_"&amp;AH$33,データシート1!$A:$BT,MATCH("aa_"&amp;$S45,データシート1!$A$1:$BT$1,0),0)</f>
        <v>2.72049502859611</v>
      </c>
      <c r="AI45" s="900">
        <f>VLOOKUP(年度マスタ!$K$4&amp;"_"&amp;AI$33,データシート1!$A:$BT,MATCH("aa_"&amp;$S45,データシート1!$A$1:$BT$1,0),0)</f>
        <v>2.59509727968006</v>
      </c>
      <c r="AJ45" s="900">
        <f>VLOOKUP(年度マスタ!$K$4&amp;"_"&amp;AJ$33,データシート1!$A:$BT,MATCH("aa_"&amp;$S45,データシート1!$A$1:$BT$1,0),0)</f>
        <v>2.5548446583896101</v>
      </c>
      <c r="AK45" s="901">
        <f>VLOOKUP(年度マスタ!$K$4&amp;"_"&amp;AK$33,データシート1!$A:$BT,MATCH("aa_"&amp;$S45,データシート1!$A$1:$BT$1,0),0)</f>
        <v>2.5775571843301779</v>
      </c>
      <c r="AL45" s="330"/>
      <c r="AW45" s="17" t="str">
        <f>AW48</f>
        <v>東郷町</v>
      </c>
      <c r="AX45" s="1010">
        <f t="shared" ref="AX45:BB45" si="15">AX48/$BC48</f>
        <v>0.37320153444878434</v>
      </c>
      <c r="AY45" s="1010">
        <f t="shared" si="15"/>
        <v>0.1623705084049423</v>
      </c>
      <c r="AZ45" s="1010">
        <f t="shared" si="15"/>
        <v>0.1839746134986085</v>
      </c>
      <c r="BA45" s="1010">
        <f t="shared" si="15"/>
        <v>0.25703863259012788</v>
      </c>
      <c r="BB45" s="1010">
        <f t="shared" si="15"/>
        <v>2.3414711057537001E-2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3.7670284609668752</v>
      </c>
      <c r="Y47" s="903">
        <f>VLOOKUP(年度マスタ!$K$4&amp;"_"&amp;Y$33,データシート1!$A:$BT,MATCH("aa_"&amp;$S47,データシート1!$A$1:$BT$1,0),0)</f>
        <v>6.2775914106397668</v>
      </c>
      <c r="Z47" s="903">
        <f>VLOOKUP(年度マスタ!$K$4&amp;"_"&amp;Z$33,データシート1!$A:$BT,MATCH("aa_"&amp;$S47,データシート1!$A$1:$BT$1,0),0)</f>
        <v>4.5691944804162032</v>
      </c>
      <c r="AA47" s="903">
        <f>VLOOKUP(年度マスタ!$K$4&amp;"_"&amp;AA$33,データシート1!$A:$BT,MATCH("aa_"&amp;$S47,データシート1!$A$1:$BT$1,0),0)</f>
        <v>4.7876740192129583</v>
      </c>
      <c r="AB47" s="903">
        <f>VLOOKUP(年度マスタ!$K$4&amp;"_"&amp;AB$33,データシート1!$A:$BT,MATCH("aa_"&amp;$S47,データシート1!$A$1:$BT$1,0),0)</f>
        <v>4.4503730033754687</v>
      </c>
      <c r="AC47" s="903">
        <f>VLOOKUP(年度マスタ!$K$4&amp;"_"&amp;AC$33,データシート1!$A:$BT,MATCH("aa_"&amp;$S47,データシート1!$A$1:$BT$1,0),0)</f>
        <v>2.836712903891129</v>
      </c>
      <c r="AD47" s="903">
        <f>VLOOKUP(年度マスタ!$K$4&amp;"_"&amp;AD$33,データシート1!$A:$BT,MATCH("aa_"&amp;$S47,データシート1!$A$1:$BT$1,0),0)</f>
        <v>4.0706767839617184</v>
      </c>
      <c r="AE47" s="903">
        <f>VLOOKUP(年度マスタ!$K$4&amp;"_"&amp;AE$33,データシート1!$A:$BT,MATCH("aa_"&amp;$S47,データシート1!$A$1:$BT$1,0),0)</f>
        <v>4.2963495326611216</v>
      </c>
      <c r="AF47" s="903">
        <f>VLOOKUP(年度マスタ!$K$4&amp;"_"&amp;AF$33,データシート1!$A:$BT,MATCH("aa_"&amp;$S47,データシート1!$A$1:$BT$1,0),0)</f>
        <v>5.6990841735538327</v>
      </c>
      <c r="AG47" s="903">
        <f>VLOOKUP(年度マスタ!$K$4&amp;"_"&amp;AG$33,データシート1!$A:$BT,MATCH("aa_"&amp;$S47,データシート1!$A$1:$BT$1,0),0)</f>
        <v>6.2486521412124425</v>
      </c>
      <c r="AH47" s="903">
        <f>VLOOKUP(年度マスタ!$K$4&amp;"_"&amp;AH$33,データシート1!$A:$BT,MATCH("aa_"&amp;$S47,データシート1!$A$1:$BT$1,0),0)</f>
        <v>5.0797506901024052</v>
      </c>
      <c r="AI47" s="903">
        <f>VLOOKUP(年度マスタ!$K$4&amp;"_"&amp;AI$33,データシート1!$A:$BT,MATCH("aa_"&amp;$S47,データシート1!$A$1:$BT$1,0),0)</f>
        <v>5.1692080530639428</v>
      </c>
      <c r="AJ47" s="903">
        <f>VLOOKUP(年度マスタ!$K$4&amp;"_"&amp;AJ$33,データシート1!$A:$BT,MATCH("aa_"&amp;$S47,データシート1!$A$1:$BT$1,0),0)</f>
        <v>4.2919941783934359</v>
      </c>
      <c r="AK47" s="904">
        <f>VLOOKUP(年度マスタ!$K$4&amp;"_"&amp;AK$33,データシート1!$A:$BT,MATCH("aa_"&amp;$S47,データシート1!$A$1:$BT$1,0),0)</f>
        <v>5.7900599815009413</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東郷町</v>
      </c>
      <c r="AX48" s="1011">
        <f>SUM(AY39:BA39)</f>
        <v>92.286394836851443</v>
      </c>
      <c r="AY48" s="1011">
        <f>BB39</f>
        <v>40.151466340166387</v>
      </c>
      <c r="AZ48" s="1011">
        <f>BC39</f>
        <v>45.493794248104081</v>
      </c>
      <c r="BA48" s="1011">
        <f>SUM(BD39:BG39)</f>
        <v>63.561284040733938</v>
      </c>
      <c r="BB48" s="1011">
        <f>BH39</f>
        <v>5.7900599815009413</v>
      </c>
      <c r="BC48" s="1011">
        <f>SUM(AX48:BB48)</f>
        <v>247.28299944735679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247.28299944735679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92.286394836851443</v>
      </c>
      <c r="P52" s="453">
        <f t="shared" ref="P52:P64" si="18">O52/$O$51</f>
        <v>0.37320153444878434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87.82561700746848</v>
      </c>
      <c r="P53" s="454">
        <f t="shared" si="18"/>
        <v>0.3551623734900764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1.670653770199233</v>
      </c>
      <c r="P54" s="454">
        <f t="shared" si="18"/>
        <v>6.7560397355779104E-3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2.7901240591837269</v>
      </c>
      <c r="P55" s="454">
        <f t="shared" si="18"/>
        <v>1.1283121223130046E-2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40.151466340166387</v>
      </c>
      <c r="P56" s="453">
        <f t="shared" si="18"/>
        <v>0.1623705084049423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45.493794248104081</v>
      </c>
      <c r="P57" s="453">
        <f t="shared" si="18"/>
        <v>0.1839746134986085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63.561284040733938</v>
      </c>
      <c r="P58" s="453">
        <f t="shared" si="18"/>
        <v>0.25703863259012788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60.983726856403763</v>
      </c>
      <c r="P59" s="454">
        <f t="shared" si="18"/>
        <v>0.24661512110696626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39.715157671290555</v>
      </c>
      <c r="P60" s="454">
        <f t="shared" si="18"/>
        <v>0.1606060981145021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21.268569185113211</v>
      </c>
      <c r="P61" s="454">
        <f t="shared" si="18"/>
        <v>8.6009022992464157E-2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2.5775571843301779</v>
      </c>
      <c r="P62" s="454">
        <f t="shared" si="18"/>
        <v>1.0423511483161644E-2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5.7900599815009413</v>
      </c>
      <c r="P64" s="612">
        <f t="shared" si="18"/>
        <v>2.3414711057537001E-2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1089.1699000000001</v>
      </c>
      <c r="AI7" s="78">
        <f>VLOOKUP(年度マスタ!$K$4&amp;"_"&amp;$AG7,データシート1!$A:$BT,MATCH("ab_"&amp;AI$2,データシート1!$A$1:$BT$1,0),0)</f>
        <v>990</v>
      </c>
      <c r="AJ7" s="78">
        <f>VLOOKUP(年度マスタ!$K$4&amp;"_"&amp;$AG7,データシート1!$A:$BT,MATCH("ab_"&amp;AJ$2,データシート1!$A$1:$BT$1,0),0)</f>
        <v>6</v>
      </c>
      <c r="AK7" s="78">
        <f>VLOOKUP(年度マスタ!$K$4&amp;"_"&amp;$AG7,データシート1!$A:$BT,MATCH("ab_"&amp;AK$2,データシート1!$A$1:$BT$1,0),0)</f>
        <v>8636</v>
      </c>
      <c r="AL7" s="78">
        <f>VLOOKUP(年度マスタ!$K$4&amp;"_"&amp;$AG7,データシート1!$A:$BT,MATCH("ab_"&amp;AL$2,データシート1!$A$1:$BT$1,0),0)</f>
        <v>14959</v>
      </c>
      <c r="AM7" s="78">
        <f>VLOOKUP(年度マスタ!$K$4&amp;"_"&amp;$AG7,データシート1!$A:$BT,MATCH("ab_"&amp;AM$2,データシート1!$A$1:$BT$1,0),0)</f>
        <v>24591</v>
      </c>
      <c r="AN7" s="78">
        <f>VLOOKUP(年度マスタ!$K$4&amp;"_"&amp;$AG7,データシート1!$A:$BT,MATCH("ab_"&amp;AN$2,データシート1!$A$1:$BT$1,0),0)</f>
        <v>4093</v>
      </c>
      <c r="AO7" s="78">
        <f>VLOOKUP(年度マスタ!$K$4&amp;"_"&amp;$AG7,データシート1!$A:$BT,MATCH("ab_"&amp;AO$2,データシート1!$A$1:$BT$1,0),0)</f>
        <v>40606</v>
      </c>
      <c r="AP7" s="78">
        <f>VLOOKUP(年度マスタ!$K$4&amp;"_"&amp;$AG7,データシート1!$A:$BT,MATCH("ab_"&amp;AP$2,データシート1!$A$1:$BT$1,0),0)</f>
        <v>0</v>
      </c>
      <c r="AQ7" s="954">
        <f>VLOOKUP(年度マスタ!$K$4&amp;"_"&amp;$AG7,データシート1!$A:$BT,MATCH("ab_"&amp;AQ$2,データシート1!$A$1:$BT$1,0),0)</f>
        <v>3.7670284609668752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1303.9157</v>
      </c>
      <c r="AI8" s="78">
        <f>VLOOKUP(年度マスタ!$K$4&amp;"_"&amp;$AG8,データシート1!$A:$BT,MATCH("ab_"&amp;AI$2,データシート1!$A$1:$BT$1,0),0)</f>
        <v>990</v>
      </c>
      <c r="AJ8" s="78">
        <f>VLOOKUP(年度マスタ!$K$4&amp;"_"&amp;$AG8,データシート1!$A:$BT,MATCH("ab_"&amp;AJ$2,データシート1!$A$1:$BT$1,0),0)</f>
        <v>6</v>
      </c>
      <c r="AK8" s="78">
        <f>VLOOKUP(年度マスタ!$K$4&amp;"_"&amp;$AG8,データシート1!$A:$BT,MATCH("ab_"&amp;AK$2,データシート1!$A$1:$BT$1,0),0)</f>
        <v>8636</v>
      </c>
      <c r="AL8" s="78">
        <f>VLOOKUP(年度マスタ!$K$4&amp;"_"&amp;$AG8,データシート1!$A:$BT,MATCH("ab_"&amp;AL$2,データシート1!$A$1:$BT$1,0),0)</f>
        <v>15155</v>
      </c>
      <c r="AM8" s="78">
        <f>VLOOKUP(年度マスタ!$K$4&amp;"_"&amp;$AG8,データシート1!$A:$BT,MATCH("ab_"&amp;AM$2,データシート1!$A$1:$BT$1,0),0)</f>
        <v>24779</v>
      </c>
      <c r="AN8" s="78">
        <f>VLOOKUP(年度マスタ!$K$4&amp;"_"&amp;$AG8,データシート1!$A:$BT,MATCH("ab_"&amp;AN$2,データシート1!$A$1:$BT$1,0),0)</f>
        <v>4042</v>
      </c>
      <c r="AO8" s="78">
        <f>VLOOKUP(年度マスタ!$K$4&amp;"_"&amp;$AG8,データシート1!$A:$BT,MATCH("ab_"&amp;AO$2,データシート1!$A$1:$BT$1,0),0)</f>
        <v>40902</v>
      </c>
      <c r="AP8" s="78">
        <f>VLOOKUP(年度マスタ!$K$4&amp;"_"&amp;$AG8,データシート1!$A:$BT,MATCH("ab_"&amp;AP$2,データシート1!$A$1:$BT$1,0),0)</f>
        <v>0</v>
      </c>
      <c r="AQ8" s="954">
        <f>VLOOKUP(年度マスタ!$K$4&amp;"_"&amp;$AG8,データシート1!$A:$BT,MATCH("ab_"&amp;AQ$2,データシート1!$A$1:$BT$1,0),0)</f>
        <v>6.2775914106397668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1283.1261</v>
      </c>
      <c r="AI9" s="78">
        <f>VLOOKUP(年度マスタ!$K$4&amp;"_"&amp;$AG9,データシート1!$A:$BT,MATCH("ab_"&amp;AI$2,データシート1!$A$1:$BT$1,0),0)</f>
        <v>990</v>
      </c>
      <c r="AJ9" s="78">
        <f>VLOOKUP(年度マスタ!$K$4&amp;"_"&amp;$AG9,データシート1!$A:$BT,MATCH("ab_"&amp;AJ$2,データシート1!$A$1:$BT$1,0),0)</f>
        <v>6</v>
      </c>
      <c r="AK9" s="78">
        <f>VLOOKUP(年度マスタ!$K$4&amp;"_"&amp;$AG9,データシート1!$A:$BT,MATCH("ab_"&amp;AK$2,データシート1!$A$1:$BT$1,0),0)</f>
        <v>8636</v>
      </c>
      <c r="AL9" s="78">
        <f>VLOOKUP(年度マスタ!$K$4&amp;"_"&amp;$AG9,データシート1!$A:$BT,MATCH("ab_"&amp;AL$2,データシート1!$A$1:$BT$1,0),0)</f>
        <v>15363</v>
      </c>
      <c r="AM9" s="78">
        <f>VLOOKUP(年度マスタ!$K$4&amp;"_"&amp;$AG9,データシート1!$A:$BT,MATCH("ab_"&amp;AM$2,データシート1!$A$1:$BT$1,0),0)</f>
        <v>25143</v>
      </c>
      <c r="AN9" s="78">
        <f>VLOOKUP(年度マスタ!$K$4&amp;"_"&amp;$AG9,データシート1!$A:$BT,MATCH("ab_"&amp;AN$2,データシート1!$A$1:$BT$1,0),0)</f>
        <v>4105</v>
      </c>
      <c r="AO9" s="78">
        <f>VLOOKUP(年度マスタ!$K$4&amp;"_"&amp;$AG9,データシート1!$A:$BT,MATCH("ab_"&amp;AO$2,データシート1!$A$1:$BT$1,0),0)</f>
        <v>41070</v>
      </c>
      <c r="AP9" s="78">
        <f>VLOOKUP(年度マスタ!$K$4&amp;"_"&amp;$AG9,データシート1!$A:$BT,MATCH("ab_"&amp;AP$2,データシート1!$A$1:$BT$1,0),0)</f>
        <v>0</v>
      </c>
      <c r="AQ9" s="954">
        <f>VLOOKUP(年度マスタ!$K$4&amp;"_"&amp;$AG9,データシート1!$A:$BT,MATCH("ab_"&amp;AQ$2,データシート1!$A$1:$BT$1,0),0)</f>
        <v>4.5691944804162032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1313.0843</v>
      </c>
      <c r="AI10" s="78">
        <f>VLOOKUP(年度マスタ!$K$4&amp;"_"&amp;$AG10,データシート1!$A:$BT,MATCH("ab_"&amp;AI$2,データシート1!$A$1:$BT$1,0),0)</f>
        <v>990</v>
      </c>
      <c r="AJ10" s="78">
        <f>VLOOKUP(年度マスタ!$K$4&amp;"_"&amp;$AG10,データシート1!$A:$BT,MATCH("ab_"&amp;AJ$2,データシート1!$A$1:$BT$1,0),0)</f>
        <v>6</v>
      </c>
      <c r="AK10" s="78">
        <f>VLOOKUP(年度マスタ!$K$4&amp;"_"&amp;$AG10,データシート1!$A:$BT,MATCH("ab_"&amp;AK$2,データシート1!$A$1:$BT$1,0),0)</f>
        <v>8636</v>
      </c>
      <c r="AL10" s="78">
        <f>VLOOKUP(年度マスタ!$K$4&amp;"_"&amp;$AG10,データシート1!$A:$BT,MATCH("ab_"&amp;AL$2,データシート1!$A$1:$BT$1,0),0)</f>
        <v>15901</v>
      </c>
      <c r="AM10" s="78">
        <f>VLOOKUP(年度マスタ!$K$4&amp;"_"&amp;$AG10,データシート1!$A:$BT,MATCH("ab_"&amp;AM$2,データシート1!$A$1:$BT$1,0),0)</f>
        <v>25493</v>
      </c>
      <c r="AN10" s="78">
        <f>VLOOKUP(年度マスタ!$K$4&amp;"_"&amp;$AG10,データシート1!$A:$BT,MATCH("ab_"&amp;AN$2,データシート1!$A$1:$BT$1,0),0)</f>
        <v>4155</v>
      </c>
      <c r="AO10" s="78">
        <f>VLOOKUP(年度マスタ!$K$4&amp;"_"&amp;$AG10,データシート1!$A:$BT,MATCH("ab_"&amp;AO$2,データシート1!$A$1:$BT$1,0),0)</f>
        <v>42078</v>
      </c>
      <c r="AP10" s="78">
        <f>VLOOKUP(年度マスタ!$K$4&amp;"_"&amp;$AG10,データシート1!$A:$BT,MATCH("ab_"&amp;AP$2,データシート1!$A$1:$BT$1,0),0)</f>
        <v>0</v>
      </c>
      <c r="AQ10" s="954">
        <f>VLOOKUP(年度マスタ!$K$4&amp;"_"&amp;$AG10,データシート1!$A:$BT,MATCH("ab_"&amp;AQ$2,データシート1!$A$1:$BT$1,0),0)</f>
        <v>4.7876740192129583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1261.0808</v>
      </c>
      <c r="AI11" s="78">
        <f>VLOOKUP(年度マスタ!$K$4&amp;"_"&amp;$AG11,データシート1!$A:$BT,MATCH("ab_"&amp;AI$2,データシート1!$A$1:$BT$1,0),0)</f>
        <v>990</v>
      </c>
      <c r="AJ11" s="78">
        <f>VLOOKUP(年度マスタ!$K$4&amp;"_"&amp;$AG11,データシート1!$A:$BT,MATCH("ab_"&amp;AJ$2,データシート1!$A$1:$BT$1,0),0)</f>
        <v>6</v>
      </c>
      <c r="AK11" s="78">
        <f>VLOOKUP(年度マスタ!$K$4&amp;"_"&amp;$AG11,データシート1!$A:$BT,MATCH("ab_"&amp;AK$2,データシート1!$A$1:$BT$1,0),0)</f>
        <v>8636</v>
      </c>
      <c r="AL11" s="78">
        <f>VLOOKUP(年度マスタ!$K$4&amp;"_"&amp;$AG11,データシート1!$A:$BT,MATCH("ab_"&amp;AL$2,データシート1!$A$1:$BT$1,0),0)</f>
        <v>16087</v>
      </c>
      <c r="AM11" s="78">
        <f>VLOOKUP(年度マスタ!$K$4&amp;"_"&amp;$AG11,データシート1!$A:$BT,MATCH("ab_"&amp;AM$2,データシート1!$A$1:$BT$1,0),0)</f>
        <v>25908</v>
      </c>
      <c r="AN11" s="78">
        <f>VLOOKUP(年度マスタ!$K$4&amp;"_"&amp;$AG11,データシート1!$A:$BT,MATCH("ab_"&amp;AN$2,データシート1!$A$1:$BT$1,0),0)</f>
        <v>4183</v>
      </c>
      <c r="AO11" s="78">
        <f>VLOOKUP(年度マスタ!$K$4&amp;"_"&amp;$AG11,データシート1!$A:$BT,MATCH("ab_"&amp;AO$2,データシート1!$A$1:$BT$1,0),0)</f>
        <v>42289</v>
      </c>
      <c r="AP11" s="78">
        <f>VLOOKUP(年度マスタ!$K$4&amp;"_"&amp;$AG11,データシート1!$A:$BT,MATCH("ab_"&amp;AP$2,データシート1!$A$1:$BT$1,0),0)</f>
        <v>0</v>
      </c>
      <c r="AQ11" s="954">
        <f>VLOOKUP(年度マスタ!$K$4&amp;"_"&amp;$AG11,データシート1!$A:$BT,MATCH("ab_"&amp;AQ$2,データシート1!$A$1:$BT$1,0),0)</f>
        <v>4.4503730033754687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1388.6814999999999</v>
      </c>
      <c r="AI12" s="78">
        <f>VLOOKUP(年度マスタ!$K$4&amp;"_"&amp;$AG12,データシート1!$A:$BT,MATCH("ab_"&amp;AI$2,データシート1!$A$1:$BT$1,0),0)</f>
        <v>797</v>
      </c>
      <c r="AJ12" s="78">
        <f>VLOOKUP(年度マスタ!$K$4&amp;"_"&amp;$AG12,データシート1!$A:$BT,MATCH("ab_"&amp;AJ$2,データシート1!$A$1:$BT$1,0),0)</f>
        <v>35</v>
      </c>
      <c r="AK12" s="78">
        <f>VLOOKUP(年度マスタ!$K$4&amp;"_"&amp;$AG12,データシート1!$A:$BT,MATCH("ab_"&amp;AK$2,データシート1!$A$1:$BT$1,0),0)</f>
        <v>8817</v>
      </c>
      <c r="AL12" s="78">
        <f>VLOOKUP(年度マスタ!$K$4&amp;"_"&amp;$AG12,データシート1!$A:$BT,MATCH("ab_"&amp;AL$2,データシート1!$A$1:$BT$1,0),0)</f>
        <v>16282</v>
      </c>
      <c r="AM12" s="78">
        <f>VLOOKUP(年度マスタ!$K$4&amp;"_"&amp;$AG12,データシート1!$A:$BT,MATCH("ab_"&amp;AM$2,データシート1!$A$1:$BT$1,0),0)</f>
        <v>26149</v>
      </c>
      <c r="AN12" s="78">
        <f>VLOOKUP(年度マスタ!$K$4&amp;"_"&amp;$AG12,データシート1!$A:$BT,MATCH("ab_"&amp;AN$2,データシート1!$A$1:$BT$1,0),0)</f>
        <v>4207</v>
      </c>
      <c r="AO12" s="78">
        <f>VLOOKUP(年度マスタ!$K$4&amp;"_"&amp;$AG12,データシート1!$A:$BT,MATCH("ab_"&amp;AO$2,データシート1!$A$1:$BT$1,0),0)</f>
        <v>42568</v>
      </c>
      <c r="AP12" s="78">
        <f>VLOOKUP(年度マスタ!$K$4&amp;"_"&amp;$AG12,データシート1!$A:$BT,MATCH("ab_"&amp;AP$2,データシート1!$A$1:$BT$1,0),0)</f>
        <v>0</v>
      </c>
      <c r="AQ12" s="954">
        <f>VLOOKUP(年度マスタ!$K$4&amp;"_"&amp;$AG12,データシート1!$A:$BT,MATCH("ab_"&amp;AQ$2,データシート1!$A$1:$BT$1,0),0)</f>
        <v>2.836712903891129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1646.9172000000001</v>
      </c>
      <c r="AI13" s="78">
        <f>VLOOKUP(年度マスタ!$K$4&amp;"_"&amp;$AG13,データシート1!$A:$BT,MATCH("ab_"&amp;AI$2,データシート1!$A$1:$BT$1,0),0)</f>
        <v>797</v>
      </c>
      <c r="AJ13" s="78">
        <f>VLOOKUP(年度マスタ!$K$4&amp;"_"&amp;$AG13,データシート1!$A:$BT,MATCH("ab_"&amp;AJ$2,データシート1!$A$1:$BT$1,0),0)</f>
        <v>35</v>
      </c>
      <c r="AK13" s="78">
        <f>VLOOKUP(年度マスタ!$K$4&amp;"_"&amp;$AG13,データシート1!$A:$BT,MATCH("ab_"&amp;AK$2,データシート1!$A$1:$BT$1,0),0)</f>
        <v>8817</v>
      </c>
      <c r="AL13" s="78">
        <f>VLOOKUP(年度マスタ!$K$4&amp;"_"&amp;$AG13,データシート1!$A:$BT,MATCH("ab_"&amp;AL$2,データシート1!$A$1:$BT$1,0),0)</f>
        <v>16551</v>
      </c>
      <c r="AM13" s="78">
        <f>VLOOKUP(年度マスタ!$K$4&amp;"_"&amp;$AG13,データシート1!$A:$BT,MATCH("ab_"&amp;AM$2,データシート1!$A$1:$BT$1,0),0)</f>
        <v>26343</v>
      </c>
      <c r="AN13" s="78">
        <f>VLOOKUP(年度マスタ!$K$4&amp;"_"&amp;$AG13,データシート1!$A:$BT,MATCH("ab_"&amp;AN$2,データシート1!$A$1:$BT$1,0),0)</f>
        <v>4244</v>
      </c>
      <c r="AO13" s="78">
        <f>VLOOKUP(年度マスタ!$K$4&amp;"_"&amp;$AG13,データシート1!$A:$BT,MATCH("ab_"&amp;AO$2,データシート1!$A$1:$BT$1,0),0)</f>
        <v>42802</v>
      </c>
      <c r="AP13" s="78">
        <f>VLOOKUP(年度マスタ!$K$4&amp;"_"&amp;$AG13,データシート1!$A:$BT,MATCH("ab_"&amp;AP$2,データシート1!$A$1:$BT$1,0),0)</f>
        <v>0</v>
      </c>
      <c r="AQ13" s="954">
        <f>VLOOKUP(年度マスタ!$K$4&amp;"_"&amp;$AG13,データシート1!$A:$BT,MATCH("ab_"&amp;AQ$2,データシート1!$A$1:$BT$1,0),0)</f>
        <v>4.0706767839617184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1523.7791</v>
      </c>
      <c r="AI14" s="78">
        <f>VLOOKUP(年度マスタ!$K$4&amp;"_"&amp;$AG14,データシート1!$A:$BT,MATCH("ab_"&amp;AI$2,データシート1!$A$1:$BT$1,0),0)</f>
        <v>797</v>
      </c>
      <c r="AJ14" s="78">
        <f>VLOOKUP(年度マスタ!$K$4&amp;"_"&amp;$AG14,データシート1!$A:$BT,MATCH("ab_"&amp;AJ$2,データシート1!$A$1:$BT$1,0),0)</f>
        <v>35</v>
      </c>
      <c r="AK14" s="78">
        <f>VLOOKUP(年度マスタ!$K$4&amp;"_"&amp;$AG14,データシート1!$A:$BT,MATCH("ab_"&amp;AK$2,データシート1!$A$1:$BT$1,0),0)</f>
        <v>8817</v>
      </c>
      <c r="AL14" s="78">
        <f>VLOOKUP(年度マスタ!$K$4&amp;"_"&amp;$AG14,データシート1!$A:$BT,MATCH("ab_"&amp;AL$2,データシート1!$A$1:$BT$1,0),0)</f>
        <v>16834</v>
      </c>
      <c r="AM14" s="78">
        <f>VLOOKUP(年度マスタ!$K$4&amp;"_"&amp;$AG14,データシート1!$A:$BT,MATCH("ab_"&amp;AM$2,データシート1!$A$1:$BT$1,0),0)</f>
        <v>26766</v>
      </c>
      <c r="AN14" s="78">
        <f>VLOOKUP(年度マスタ!$K$4&amp;"_"&amp;$AG14,データシート1!$A:$BT,MATCH("ab_"&amp;AN$2,データシート1!$A$1:$BT$1,0),0)</f>
        <v>4481</v>
      </c>
      <c r="AO14" s="78">
        <f>VLOOKUP(年度マスタ!$K$4&amp;"_"&amp;$AG14,データシート1!$A:$BT,MATCH("ab_"&amp;AO$2,データシート1!$A$1:$BT$1,0),0)</f>
        <v>43249</v>
      </c>
      <c r="AP14" s="78">
        <f>VLOOKUP(年度マスタ!$K$4&amp;"_"&amp;$AG14,データシート1!$A:$BT,MATCH("ab_"&amp;AP$2,データシート1!$A$1:$BT$1,0),0)</f>
        <v>0</v>
      </c>
      <c r="AQ14" s="954">
        <f>VLOOKUP(年度マスタ!$K$4&amp;"_"&amp;$AG14,データシート1!$A:$BT,MATCH("ab_"&amp;AQ$2,データシート1!$A$1:$BT$1,0),0)</f>
        <v>4.2963495326611216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1671.2714000000001</v>
      </c>
      <c r="AI15" s="78">
        <f>VLOOKUP(年度マスタ!$K$4&amp;"_"&amp;$AG15,データシート1!$A:$BT,MATCH("ab_"&amp;AI$2,データシート1!$A$1:$BT$1,0),0)</f>
        <v>797</v>
      </c>
      <c r="AJ15" s="78">
        <f>VLOOKUP(年度マスタ!$K$4&amp;"_"&amp;$AG15,データシート1!$A:$BT,MATCH("ab_"&amp;AJ$2,データシート1!$A$1:$BT$1,0),0)</f>
        <v>35</v>
      </c>
      <c r="AK15" s="78">
        <f>VLOOKUP(年度マスタ!$K$4&amp;"_"&amp;$AG15,データシート1!$A:$BT,MATCH("ab_"&amp;AK$2,データシート1!$A$1:$BT$1,0),0)</f>
        <v>8817</v>
      </c>
      <c r="AL15" s="78">
        <f>VLOOKUP(年度マスタ!$K$4&amp;"_"&amp;$AG15,データシート1!$A:$BT,MATCH("ab_"&amp;AL$2,データシート1!$A$1:$BT$1,0),0)</f>
        <v>17085</v>
      </c>
      <c r="AM15" s="78">
        <f>VLOOKUP(年度マスタ!$K$4&amp;"_"&amp;$AG15,データシート1!$A:$BT,MATCH("ab_"&amp;AM$2,データシート1!$A$1:$BT$1,0),0)</f>
        <v>26957</v>
      </c>
      <c r="AN15" s="78">
        <f>VLOOKUP(年度マスタ!$K$4&amp;"_"&amp;$AG15,データシート1!$A:$BT,MATCH("ab_"&amp;AN$2,データシート1!$A$1:$BT$1,0),0)</f>
        <v>4487</v>
      </c>
      <c r="AO15" s="78">
        <f>VLOOKUP(年度マスタ!$K$4&amp;"_"&amp;$AG15,データシート1!$A:$BT,MATCH("ab_"&amp;AO$2,データシート1!$A$1:$BT$1,0),0)</f>
        <v>43401</v>
      </c>
      <c r="AP15" s="78">
        <f>VLOOKUP(年度マスタ!$K$4&amp;"_"&amp;$AG15,データシート1!$A:$BT,MATCH("ab_"&amp;AP$2,データシート1!$A$1:$BT$1,0),0)</f>
        <v>0</v>
      </c>
      <c r="AQ15" s="954">
        <f>VLOOKUP(年度マスタ!$K$4&amp;"_"&amp;$AG15,データシート1!$A:$BT,MATCH("ab_"&amp;AQ$2,データシート1!$A$1:$BT$1,0),0)</f>
        <v>5.6990841735538327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1826.4452000000001</v>
      </c>
      <c r="AI16" s="78">
        <f>VLOOKUP(年度マスタ!$K$4&amp;"_"&amp;$AG16,データシート1!$A:$BT,MATCH("ab_"&amp;AI$2,データシート1!$A$1:$BT$1,0),0)</f>
        <v>797</v>
      </c>
      <c r="AJ16" s="78">
        <f>VLOOKUP(年度マスタ!$K$4&amp;"_"&amp;$AG16,データシート1!$A:$BT,MATCH("ab_"&amp;AJ$2,データシート1!$A$1:$BT$1,0),0)</f>
        <v>35</v>
      </c>
      <c r="AK16" s="78">
        <f>VLOOKUP(年度マスタ!$K$4&amp;"_"&amp;$AG16,データシート1!$A:$BT,MATCH("ab_"&amp;AK$2,データシート1!$A$1:$BT$1,0),0)</f>
        <v>8817</v>
      </c>
      <c r="AL16" s="78">
        <f>VLOOKUP(年度マスタ!$K$4&amp;"_"&amp;$AG16,データシート1!$A:$BT,MATCH("ab_"&amp;AL$2,データシート1!$A$1:$BT$1,0),0)</f>
        <v>17426</v>
      </c>
      <c r="AM16" s="78">
        <f>VLOOKUP(年度マスタ!$K$4&amp;"_"&amp;$AG16,データシート1!$A:$BT,MATCH("ab_"&amp;AM$2,データシート1!$A$1:$BT$1,0),0)</f>
        <v>27166</v>
      </c>
      <c r="AN16" s="78">
        <f>VLOOKUP(年度マスタ!$K$4&amp;"_"&amp;$AG16,データシート1!$A:$BT,MATCH("ab_"&amp;AN$2,データシート1!$A$1:$BT$1,0),0)</f>
        <v>4467</v>
      </c>
      <c r="AO16" s="78">
        <f>VLOOKUP(年度マスタ!$K$4&amp;"_"&amp;$AG16,データシート1!$A:$BT,MATCH("ab_"&amp;AO$2,データシート1!$A$1:$BT$1,0),0)</f>
        <v>43722</v>
      </c>
      <c r="AP16" s="78">
        <f>VLOOKUP(年度マスタ!$K$4&amp;"_"&amp;$AG16,データシート1!$A:$BT,MATCH("ab_"&amp;AP$2,データシート1!$A$1:$BT$1,0),0)</f>
        <v>0</v>
      </c>
      <c r="AQ16" s="954">
        <f>VLOOKUP(年度マスタ!$K$4&amp;"_"&amp;$AG16,データシート1!$A:$BT,MATCH("ab_"&amp;AQ$2,データシート1!$A$1:$BT$1,0),0)</f>
        <v>6.2486521412124434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1785.2356</v>
      </c>
      <c r="AI17" s="151">
        <f>VLOOKUP(年度マスタ!$K$4&amp;"_"&amp;$AG17,データシート1!$A:$BT,MATCH("ab_"&amp;AI$2,データシート1!$A$1:$BT$1,0),0)</f>
        <v>797</v>
      </c>
      <c r="AJ17" s="151">
        <f>VLOOKUP(年度マスタ!$K$4&amp;"_"&amp;$AG17,データシート1!$A:$BT,MATCH("ab_"&amp;AJ$2,データシート1!$A$1:$BT$1,0),0)</f>
        <v>35</v>
      </c>
      <c r="AK17" s="151">
        <f>VLOOKUP(年度マスタ!$K$4&amp;"_"&amp;$AG17,データシート1!$A:$BT,MATCH("ab_"&amp;AK$2,データシート1!$A$1:$BT$1,0),0)</f>
        <v>8817</v>
      </c>
      <c r="AL17" s="151">
        <f>VLOOKUP(年度マスタ!$K$4&amp;"_"&amp;$AG17,データシート1!$A:$BT,MATCH("ab_"&amp;AL$2,データシート1!$A$1:$BT$1,0),0)</f>
        <v>17794</v>
      </c>
      <c r="AM17" s="151">
        <f>VLOOKUP(年度マスタ!$K$4&amp;"_"&amp;$AG17,データシート1!$A:$BT,MATCH("ab_"&amp;AM$2,データシート1!$A$1:$BT$1,0),0)</f>
        <v>27417</v>
      </c>
      <c r="AN17" s="151">
        <f>VLOOKUP(年度マスタ!$K$4&amp;"_"&amp;$AG17,データシート1!$A:$BT,MATCH("ab_"&amp;AN$2,データシート1!$A$1:$BT$1,0),0)</f>
        <v>4378</v>
      </c>
      <c r="AO17" s="151">
        <f>VLOOKUP(年度マスタ!$K$4&amp;"_"&amp;$AG17,データシート1!$A:$BT,MATCH("ab_"&amp;AO$2,データシート1!$A$1:$BT$1,0),0)</f>
        <v>44085</v>
      </c>
      <c r="AP17" s="151">
        <f>VLOOKUP(年度マスタ!$K$4&amp;"_"&amp;$AG17,データシート1!$A:$BT,MATCH("ab_"&amp;AP$2,データシート1!$A$1:$BT$1,0),0)</f>
        <v>0</v>
      </c>
      <c r="AQ17" s="955">
        <f>VLOOKUP(年度マスタ!$K$4&amp;"_"&amp;$AG17,データシート1!$A:$BT,MATCH("ab_"&amp;AQ$2,データシート1!$A$1:$BT$1,0),0)</f>
        <v>5.0797506901024052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1621.9428</v>
      </c>
      <c r="AI18" s="78">
        <f>VLOOKUP(年度マスタ!$K$4&amp;"_"&amp;$AG18,データシート1!$A:$BT,MATCH("ab_"&amp;AI$2,データシート1!$A$1:$BT$1,0),0)</f>
        <v>885</v>
      </c>
      <c r="AJ18" s="78">
        <f>VLOOKUP(年度マスタ!$K$4&amp;"_"&amp;$AG18,データシート1!$A:$BT,MATCH("ab_"&amp;AJ$2,データシート1!$A$1:$BT$1,0),0)</f>
        <v>67</v>
      </c>
      <c r="AK18" s="78">
        <f>VLOOKUP(年度マスタ!$K$4&amp;"_"&amp;$AG18,データシート1!$A:$BT,MATCH("ab_"&amp;AK$2,データシート1!$A$1:$BT$1,0),0)</f>
        <v>11482</v>
      </c>
      <c r="AL18" s="78">
        <f>VLOOKUP(年度マスタ!$K$4&amp;"_"&amp;$AG18,データシート1!$A:$BT,MATCH("ab_"&amp;AL$2,データシート1!$A$1:$BT$1,0),0)</f>
        <v>17938</v>
      </c>
      <c r="AM18" s="78">
        <f>VLOOKUP(年度マスタ!$K$4&amp;"_"&amp;$AG18,データシート1!$A:$BT,MATCH("ab_"&amp;AM$2,データシート1!$A$1:$BT$1,0),0)</f>
        <v>27642</v>
      </c>
      <c r="AN18" s="78">
        <f>VLOOKUP(年度マスタ!$K$4&amp;"_"&amp;$AG18,データシート1!$A:$BT,MATCH("ab_"&amp;AN$2,データシート1!$A$1:$BT$1,0),0)</f>
        <v>4407</v>
      </c>
      <c r="AO18" s="78">
        <f>VLOOKUP(年度マスタ!$K$4&amp;"_"&amp;$AG18,データシート1!$A:$BT,MATCH("ab_"&amp;AO$2,データシート1!$A$1:$BT$1,0),0)</f>
        <v>44014</v>
      </c>
      <c r="AP18" s="78">
        <f>VLOOKUP(年度マスタ!$K$4&amp;"_"&amp;$AG18,データシート1!$A:$BT,MATCH("ab_"&amp;AP$2,データシート1!$A$1:$BT$1,0),0)</f>
        <v>0</v>
      </c>
      <c r="AQ18" s="954">
        <f>VLOOKUP(年度マスタ!$K$4&amp;"_"&amp;$AG18,データシート1!$A:$BT,MATCH("ab_"&amp;AQ$2,データシート1!$A$1:$BT$1,0),0)</f>
        <v>5.1692080530639428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1582.5544</v>
      </c>
      <c r="AI19" s="78">
        <f>VLOOKUP(年度マスタ!$K$4&amp;"_"&amp;$AG19,データシート1!$A:$BT,MATCH("ab_"&amp;AI$2,データシート1!$A$1:$BT$1,0),0)</f>
        <v>885</v>
      </c>
      <c r="AJ19" s="78">
        <f>VLOOKUP(年度マスタ!$K$4&amp;"_"&amp;$AG19,データシート1!$A:$BT,MATCH("ab_"&amp;AJ$2,データシート1!$A$1:$BT$1,0),0)</f>
        <v>67</v>
      </c>
      <c r="AK19" s="78">
        <f>VLOOKUP(年度マスタ!$K$4&amp;"_"&amp;$AG19,データシート1!$A:$BT,MATCH("ab_"&amp;AK$2,データシート1!$A$1:$BT$1,0),0)</f>
        <v>11482</v>
      </c>
      <c r="AL19" s="78">
        <f>VLOOKUP(年度マスタ!$K$4&amp;"_"&amp;$AG19,データシート1!$A:$BT,MATCH("ab_"&amp;AL$2,データシート1!$A$1:$BT$1,0),0)</f>
        <v>17928</v>
      </c>
      <c r="AM19" s="78">
        <f>VLOOKUP(年度マスタ!$K$4&amp;"_"&amp;$AG19,データシート1!$A:$BT,MATCH("ab_"&amp;AM$2,データシート1!$A$1:$BT$1,0),0)</f>
        <v>27671</v>
      </c>
      <c r="AN19" s="78">
        <f>VLOOKUP(年度マスタ!$K$4&amp;"_"&amp;$AG19,データシート1!$A:$BT,MATCH("ab_"&amp;AN$2,データシート1!$A$1:$BT$1,0),0)</f>
        <v>4512</v>
      </c>
      <c r="AO19" s="78">
        <f>VLOOKUP(年度マスタ!$K$4&amp;"_"&amp;$AG19,データシート1!$A:$BT,MATCH("ab_"&amp;AO$2,データシート1!$A$1:$BT$1,0),0)</f>
        <v>43757</v>
      </c>
      <c r="AP19" s="78">
        <f>VLOOKUP(年度マスタ!$K$4&amp;"_"&amp;$AG19,データシート1!$A:$BT,MATCH("ab_"&amp;AP$2,データシート1!$A$1:$BT$1,0),0)</f>
        <v>0</v>
      </c>
      <c r="AQ19" s="954">
        <f>VLOOKUP(年度マスタ!$K$4&amp;"_"&amp;$AG19,データシート1!$A:$BT,MATCH("ab_"&amp;AQ$2,データシート1!$A$1:$BT$1,0),0)</f>
        <v>4.2919941783934359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1668.7981</v>
      </c>
      <c r="AI20" s="78">
        <f>VLOOKUP(年度マスタ!$K$4&amp;"_"&amp;$AG20,データシート1!$A:$BT,MATCH("ab_"&amp;AI$2,データシート1!$A$1:$BT$1,0),0)</f>
        <v>885</v>
      </c>
      <c r="AJ20" s="78">
        <f>VLOOKUP(年度マスタ!$K$4&amp;"_"&amp;$AG20,データシート1!$A:$BT,MATCH("ab_"&amp;AJ$2,データシート1!$A$1:$BT$1,0),0)</f>
        <v>67</v>
      </c>
      <c r="AK20" s="78">
        <f>VLOOKUP(年度マスタ!$K$4&amp;"_"&amp;$AG20,データシート1!$A:$BT,MATCH("ab_"&amp;AK$2,データシート1!$A$1:$BT$1,0),0)</f>
        <v>11482</v>
      </c>
      <c r="AL20" s="78">
        <f>VLOOKUP(年度マスタ!$K$4&amp;"_"&amp;$AG20,データシート1!$A:$BT,MATCH("ab_"&amp;AL$2,データシート1!$A$1:$BT$1,0),0)</f>
        <v>18104</v>
      </c>
      <c r="AM20" s="78">
        <f>VLOOKUP(年度マスタ!$K$4&amp;"_"&amp;$AG20,データシート1!$A:$BT,MATCH("ab_"&amp;AM$2,データシート1!$A$1:$BT$1,0),0)</f>
        <v>27763</v>
      </c>
      <c r="AN20" s="78">
        <f>VLOOKUP(年度マスタ!$K$4&amp;"_"&amp;$AG20,データシート1!$A:$BT,MATCH("ab_"&amp;AN$2,データシート1!$A$1:$BT$1,0),0)</f>
        <v>4647</v>
      </c>
      <c r="AO20" s="78">
        <f>VLOOKUP(年度マスタ!$K$4&amp;"_"&amp;$AG20,データシート1!$A:$BT,MATCH("ab_"&amp;AO$2,データシート1!$A$1:$BT$1,0),0)</f>
        <v>43784</v>
      </c>
      <c r="AP20" s="78">
        <f>VLOOKUP(年度マスタ!$K$4&amp;"_"&amp;$AG20,データシート1!$A:$BT,MATCH("ab_"&amp;AP$2,データシート1!$A$1:$BT$1,0),0)</f>
        <v>0</v>
      </c>
      <c r="AQ20" s="954">
        <f>VLOOKUP(年度マスタ!$K$4&amp;"_"&amp;$AG20,データシート1!$A:$BT,MATCH("ab_"&amp;AQ$2,データシート1!$A$1:$BT$1,0),0)</f>
        <v>5.7900599815009413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22.422000000000001</v>
      </c>
      <c r="BE13" s="70" t="str">
        <f>年度マスタ!K4</f>
        <v>23302</v>
      </c>
      <c r="BF13" s="70" t="str">
        <f>年度マスタ!K4</f>
        <v>23302</v>
      </c>
      <c r="BG13" s="70" t="str">
        <f>年度マスタ!K4</f>
        <v>23302</v>
      </c>
      <c r="BH13" s="278" t="s">
        <v>195</v>
      </c>
      <c r="BI13" s="278" t="s">
        <v>195</v>
      </c>
      <c r="BJ13" s="278" t="s">
        <v>195</v>
      </c>
      <c r="BK13" s="278" t="str">
        <f>年度マスタ!K4</f>
        <v>23302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22.422000000000001</v>
      </c>
      <c r="AY14" s="70"/>
      <c r="BE14" s="70" t="str">
        <f>AP2</f>
        <v>東郷町</v>
      </c>
      <c r="BF14" s="70" t="str">
        <f>AP2</f>
        <v>東郷町</v>
      </c>
      <c r="BG14" s="70" t="str">
        <f>AP2</f>
        <v>東郷町</v>
      </c>
      <c r="BH14" s="70" t="s">
        <v>205</v>
      </c>
      <c r="BI14" s="70" t="s">
        <v>205</v>
      </c>
      <c r="BJ14" s="70" t="s">
        <v>205</v>
      </c>
      <c r="BK14" s="70" t="str">
        <f>AP2</f>
        <v>東郷町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30.664999999999999</v>
      </c>
      <c r="AY17" s="165">
        <f>AX17</f>
        <v>30.664999999999999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41.509</v>
      </c>
      <c r="G21" s="877">
        <f t="shared" ref="G21:O21" si="5">SUM(G22,G26,G27,G28)</f>
        <v>46.120999999999995</v>
      </c>
      <c r="H21" s="877">
        <f t="shared" si="5"/>
        <v>43.587000000000003</v>
      </c>
      <c r="I21" s="877">
        <f t="shared" si="5"/>
        <v>40.658999999999999</v>
      </c>
      <c r="J21" s="877">
        <f t="shared" si="5"/>
        <v>47.683</v>
      </c>
      <c r="K21" s="877">
        <f t="shared" si="5"/>
        <v>48.198999999999998</v>
      </c>
      <c r="L21" s="877">
        <f t="shared" si="5"/>
        <v>54.552999999999997</v>
      </c>
      <c r="M21" s="877">
        <f t="shared" si="5"/>
        <v>53.411000000000001</v>
      </c>
      <c r="N21" s="877">
        <f t="shared" si="5"/>
        <v>59.192999999999998</v>
      </c>
      <c r="O21" s="877">
        <f t="shared" si="5"/>
        <v>47.585000000000001</v>
      </c>
      <c r="P21" s="878">
        <f>SUM(P22,P26,P27,P28)</f>
        <v>53.087000000000003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23.852</v>
      </c>
      <c r="G22" s="879">
        <f t="shared" ref="G22:P22" si="6">SUM(G23:G25)</f>
        <v>26.210999999999999</v>
      </c>
      <c r="H22" s="879">
        <f t="shared" si="6"/>
        <v>26.145</v>
      </c>
      <c r="I22" s="879">
        <f t="shared" si="6"/>
        <v>25.893999999999998</v>
      </c>
      <c r="J22" s="879">
        <f t="shared" si="6"/>
        <v>27.943000000000001</v>
      </c>
      <c r="K22" s="879">
        <f t="shared" si="6"/>
        <v>28.405999999999999</v>
      </c>
      <c r="L22" s="879">
        <f t="shared" si="6"/>
        <v>29.010999999999999</v>
      </c>
      <c r="M22" s="879">
        <f t="shared" si="6"/>
        <v>25.905999999999999</v>
      </c>
      <c r="N22" s="879">
        <f t="shared" si="6"/>
        <v>25.03</v>
      </c>
      <c r="O22" s="879">
        <f t="shared" si="6"/>
        <v>21.988</v>
      </c>
      <c r="P22" s="880">
        <f t="shared" si="6"/>
        <v>22.422000000000001</v>
      </c>
      <c r="Z22" s="273"/>
      <c r="AB22" s="272"/>
      <c r="AC22" s="521" t="s">
        <v>286</v>
      </c>
      <c r="AP22" s="16" t="s">
        <v>287</v>
      </c>
      <c r="AQ22" s="273"/>
      <c r="AV22" s="70" t="str">
        <f>AW22</f>
        <v>エネルギー起源CO2</v>
      </c>
      <c r="AW22" s="70" t="str">
        <f>D56</f>
        <v>エネルギー起源CO2</v>
      </c>
      <c r="AX22" s="165">
        <f>P56</f>
        <v>34.802</v>
      </c>
      <c r="AY22" s="165">
        <f>AX22</f>
        <v>34.802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23.852</v>
      </c>
      <c r="G23" s="881">
        <f>IFERROR(VLOOKUP(年度マスタ!$K$4&amp;"_"&amp;G$20,データシート1!$A:$BU,MATCH("ba_"&amp;$E23,データシート1!$A$1:$BU$1,0),0),0)</f>
        <v>26.210999999999999</v>
      </c>
      <c r="H23" s="881">
        <f>IFERROR(VLOOKUP(年度マスタ!$K$4&amp;"_"&amp;H$20,データシート1!$A:$BU,MATCH("ba_"&amp;$E23,データシート1!$A$1:$BU$1,0),0),0)</f>
        <v>26.145</v>
      </c>
      <c r="I23" s="881">
        <f>IFERROR(VLOOKUP(年度マスタ!$K$4&amp;"_"&amp;I$20,データシート1!$A:$BU,MATCH("ba_"&amp;$E23,データシート1!$A$1:$BU$1,0),0),0)</f>
        <v>25.893999999999998</v>
      </c>
      <c r="J23" s="881">
        <f>IFERROR(VLOOKUP(年度マスタ!$K$4&amp;"_"&amp;J$20,データシート1!$A:$BU,MATCH("ba_"&amp;$E23,データシート1!$A$1:$BU$1,0),0),0)</f>
        <v>27.943000000000001</v>
      </c>
      <c r="K23" s="881">
        <f>IFERROR(VLOOKUP(年度マスタ!$K$4&amp;"_"&amp;K$20,データシート1!$A:$BU,MATCH("ba_"&amp;$E23,データシート1!$A$1:$BU$1,0),0),0)</f>
        <v>28.405999999999999</v>
      </c>
      <c r="L23" s="881">
        <f>IFERROR(VLOOKUP(年度マスタ!$K$4&amp;"_"&amp;L$20,データシート1!$A:$BU,MATCH("ba_"&amp;$E23,データシート1!$A$1:$BU$1,0),0),0)</f>
        <v>29.010999999999999</v>
      </c>
      <c r="M23" s="881">
        <f>IFERROR(VLOOKUP(年度マスタ!$K$4&amp;"_"&amp;M$20,データシート1!$A:$BU,MATCH("ba_"&amp;$E23,データシート1!$A$1:$BU$1,0),0),0)</f>
        <v>25.905999999999999</v>
      </c>
      <c r="N23" s="881">
        <f>IFERROR(VLOOKUP(年度マスタ!$K$4&amp;"_"&amp;N$20,データシート1!$A:$BU,MATCH("ba_"&amp;$E23,データシート1!$A$1:$BU$1,0),0),0)</f>
        <v>25.03</v>
      </c>
      <c r="O23" s="881">
        <f>IFERROR(VLOOKUP(年度マスタ!$K$4&amp;"_"&amp;O$20,データシート1!$A:$BU,MATCH("ba_"&amp;$E23,データシート1!$A$1:$BU$1,0),0),0)</f>
        <v>21.988</v>
      </c>
      <c r="P23" s="882">
        <f>IFERROR(VLOOKUP(年度マスタ!$K$4&amp;"_"&amp;P$20,データシート1!$A:$BU,MATCH("ba_"&amp;$E23,データシート1!$A$1:$BU$1,0),0),0)</f>
        <v>22.422000000000001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18.285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170.14624352246474</v>
      </c>
      <c r="AG24" s="877">
        <f t="shared" ref="AG24:AP24" si="11">AG25+AG29</f>
        <v>165.92755049531979</v>
      </c>
      <c r="AH24" s="877">
        <f t="shared" si="11"/>
        <v>157.10995541609375</v>
      </c>
      <c r="AI24" s="877">
        <f t="shared" si="11"/>
        <v>157.33003379473067</v>
      </c>
      <c r="AJ24" s="877">
        <f t="shared" si="11"/>
        <v>159.56739222651581</v>
      </c>
      <c r="AK24" s="877">
        <f t="shared" si="11"/>
        <v>154.28376269408807</v>
      </c>
      <c r="AL24" s="877">
        <f t="shared" si="11"/>
        <v>157.29767297912116</v>
      </c>
      <c r="AM24" s="877">
        <f t="shared" si="11"/>
        <v>163.24826528075758</v>
      </c>
      <c r="AN24" s="877">
        <f t="shared" si="11"/>
        <v>153.20798154911682</v>
      </c>
      <c r="AO24" s="877">
        <f t="shared" si="11"/>
        <v>151.17430785641037</v>
      </c>
      <c r="AP24" s="878">
        <f t="shared" si="11"/>
        <v>148.19452888379124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129.17487755654943</v>
      </c>
      <c r="AG25" s="879">
        <f>①CO2排出量の現状把握!AA35</f>
        <v>122.6429104918372</v>
      </c>
      <c r="AH25" s="879">
        <f>①CO2排出量の現状把握!AB35</f>
        <v>114.0172574372569</v>
      </c>
      <c r="AI25" s="879">
        <f>①CO2排出量の現状把握!AC35</f>
        <v>116.26144310051315</v>
      </c>
      <c r="AJ25" s="879">
        <f>①CO2排出量の現状把握!AD35</f>
        <v>120.41895043677185</v>
      </c>
      <c r="AK25" s="879">
        <f>①CO2排出量の現状把握!AE35</f>
        <v>120.32074765273626</v>
      </c>
      <c r="AL25" s="879">
        <f>①CO2排出量の現状把握!AF35</f>
        <v>123.63934621311284</v>
      </c>
      <c r="AM25" s="879">
        <f>①CO2排出量の現状把握!AG35</f>
        <v>129.06628794430588</v>
      </c>
      <c r="AN25" s="879">
        <f>①CO2排出量の現状把握!AH35</f>
        <v>120.62374625244692</v>
      </c>
      <c r="AO25" s="879">
        <f>①CO2排出量の現状把握!AI35</f>
        <v>113.61145273351242</v>
      </c>
      <c r="AP25" s="880">
        <f>①CO2排出量の現状把握!AJ35</f>
        <v>105.68102384791068</v>
      </c>
      <c r="AQ25" s="273"/>
      <c r="AV25" s="70" t="str">
        <f>AW25</f>
        <v>廃棄物原燃料以外</v>
      </c>
      <c r="AW25" s="70" t="str">
        <f>E59</f>
        <v>廃棄物原燃料以外</v>
      </c>
      <c r="AX25" s="287">
        <f t="shared" si="12"/>
        <v>18.285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17.657</v>
      </c>
      <c r="G26" s="879">
        <f>IFERROR(VLOOKUP(年度マスタ!$K$4&amp;"_"&amp;G$20,データシート1!$A:$BU,MATCH("ba_"&amp;$D26,データシート1!$A$1:$BU$1,0),0),0)</f>
        <v>19.91</v>
      </c>
      <c r="H26" s="879">
        <f>IFERROR(VLOOKUP(年度マスタ!$K$4&amp;"_"&amp;H$20,データシート1!$A:$BU,MATCH("ba_"&amp;$D26,データシート1!$A$1:$BU$1,0),0),0)</f>
        <v>17.442</v>
      </c>
      <c r="I26" s="879">
        <f>IFERROR(VLOOKUP(年度マスタ!$K$4&amp;"_"&amp;I$20,データシート1!$A:$BU,MATCH("ba_"&amp;$D26,データシート1!$A$1:$BU$1,0),0),0)</f>
        <v>14.765000000000001</v>
      </c>
      <c r="J26" s="879">
        <f>IFERROR(VLOOKUP(年度マスタ!$K$4&amp;"_"&amp;J$20,データシート1!$A:$BU,MATCH("ba_"&amp;$D26,データシート1!$A$1:$BU$1,0),0),0)</f>
        <v>19.739999999999998</v>
      </c>
      <c r="K26" s="879">
        <f>IFERROR(VLOOKUP(年度マスタ!$K$4&amp;"_"&amp;K$20,データシート1!$A:$BU,MATCH("ba_"&amp;$D26,データシート1!$A$1:$BU$1,0),0),0)</f>
        <v>19.792999999999999</v>
      </c>
      <c r="L26" s="879">
        <f>IFERROR(VLOOKUP(年度マスタ!$K$4&amp;"_"&amp;L$20,データシート1!$A:$BU,MATCH("ba_"&amp;$D26,データシート1!$A$1:$BU$1,0),0),0)</f>
        <v>25.542000000000002</v>
      </c>
      <c r="M26" s="879">
        <f>IFERROR(VLOOKUP(年度マスタ!$K$4&amp;"_"&amp;M$20,データシート1!$A:$BU,MATCH("ba_"&amp;$D26,データシート1!$A$1:$BU$1,0),0),0)</f>
        <v>27.504999999999999</v>
      </c>
      <c r="N26" s="879">
        <f>IFERROR(VLOOKUP(年度マスタ!$K$4&amp;"_"&amp;N$20,データシート1!$A:$BU,MATCH("ba_"&amp;$D26,データシート1!$A$1:$BU$1,0),0),0)</f>
        <v>34.162999999999997</v>
      </c>
      <c r="O26" s="879">
        <f>IFERROR(VLOOKUP(年度マスタ!$K$4&amp;"_"&amp;O$20,データシート1!$A:$BU,MATCH("ba_"&amp;$D26,データシート1!$A$1:$BU$1,0),0),0)</f>
        <v>25.597000000000001</v>
      </c>
      <c r="P26" s="880">
        <f>IFERROR(VLOOKUP(年度マスタ!$K$4&amp;"_"&amp;P$20,データシート1!$A:$BU,MATCH("ba_"&amp;$D26,データシート1!$A$1:$BU$1,0),0),0)</f>
        <v>30.664999999999999</v>
      </c>
      <c r="Z26" s="273"/>
      <c r="AB26" s="272"/>
      <c r="AC26" s="522"/>
      <c r="AD26" s="410"/>
      <c r="AE26" s="409" t="s">
        <v>184</v>
      </c>
      <c r="AF26" s="881">
        <f>①CO2排出量の現状把握!Z36</f>
        <v>126.5711729500545</v>
      </c>
      <c r="AG26" s="881">
        <f>①CO2排出量の現状把握!AA36</f>
        <v>120.292724043625</v>
      </c>
      <c r="AH26" s="881">
        <f>①CO2排出量の現状把握!AB36</f>
        <v>112.00079994801339</v>
      </c>
      <c r="AI26" s="881">
        <f>①CO2排出量の現状把握!AC36</f>
        <v>112.9461727317903</v>
      </c>
      <c r="AJ26" s="881">
        <f>①CO2排出量の現状把握!AD36</f>
        <v>116.86142971735239</v>
      </c>
      <c r="AK26" s="881">
        <f>①CO2排出量の現状把握!AE36</f>
        <v>116.63776401838791</v>
      </c>
      <c r="AL26" s="881">
        <f>①CO2排出量の現状把握!AF36</f>
        <v>120.0674339804967</v>
      </c>
      <c r="AM26" s="881">
        <f>①CO2排出量の現状把握!AG36</f>
        <v>125.73611470171781</v>
      </c>
      <c r="AN26" s="881">
        <f>①CO2排出量の現状把握!AH36</f>
        <v>117.44135156715305</v>
      </c>
      <c r="AO26" s="881">
        <f>①CO2排出量の現状把握!AI36</f>
        <v>108.8464752730293</v>
      </c>
      <c r="AP26" s="882">
        <f>①CO2排出量の現状把握!AJ36</f>
        <v>100.84381376072317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2.331870169711153</v>
      </c>
      <c r="AG27" s="881">
        <f>①CO2排出量の現状把握!AA37</f>
        <v>2.0853878847501282</v>
      </c>
      <c r="AH27" s="881">
        <f>①CO2排出量の現状把握!AB37</f>
        <v>1.772122995723121</v>
      </c>
      <c r="AI27" s="881">
        <f>①CO2排出量の現状把握!AC37</f>
        <v>1.6470271569357591</v>
      </c>
      <c r="AJ27" s="881">
        <f>①CO2排出量の現状把握!AD37</f>
        <v>1.597025421295202</v>
      </c>
      <c r="AK27" s="881">
        <f>①CO2排出量の現状把握!AE37</f>
        <v>1.6072285528710215</v>
      </c>
      <c r="AL27" s="881">
        <f>①CO2排出量の現状把握!AF37</f>
        <v>1.6409118116757746</v>
      </c>
      <c r="AM27" s="881">
        <f>①CO2排出量の現状把握!AG37</f>
        <v>1.5319554081541675</v>
      </c>
      <c r="AN27" s="881">
        <f>①CO2排出量の現状把握!AH37</f>
        <v>1.3745114301439323</v>
      </c>
      <c r="AO27" s="881">
        <f>①CO2排出量の現状把握!AI37</f>
        <v>1.6370509412131233</v>
      </c>
      <c r="AP27" s="882">
        <f>①CO2排出量の現状把握!AJ37</f>
        <v>1.8549477153737706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0.2718344367837644</v>
      </c>
      <c r="AG28" s="881">
        <f>①CO2排出量の現状把握!AA38</f>
        <v>0.2647985634620641</v>
      </c>
      <c r="AH28" s="881">
        <f>①CO2排出量の現状把握!AB38</f>
        <v>0.244334493520382</v>
      </c>
      <c r="AI28" s="881">
        <f>①CO2排出量の現状把握!AC38</f>
        <v>1.6682432117870929</v>
      </c>
      <c r="AJ28" s="881">
        <f>①CO2排出量の現状把握!AD38</f>
        <v>1.960495298124262</v>
      </c>
      <c r="AK28" s="881">
        <f>①CO2排出量の現状把握!AE38</f>
        <v>2.0757550814773245</v>
      </c>
      <c r="AL28" s="881">
        <f>①CO2排出量の現状把握!AF38</f>
        <v>1.93100042094036</v>
      </c>
      <c r="AM28" s="881">
        <f>①CO2排出量の現状把握!AG38</f>
        <v>1.7982178344339015</v>
      </c>
      <c r="AN28" s="881">
        <f>①CO2排出量の現状把握!AH38</f>
        <v>1.807883255149948</v>
      </c>
      <c r="AO28" s="881">
        <f>①CO2排出量の現状把握!AI38</f>
        <v>3.1279265192700088</v>
      </c>
      <c r="AP28" s="882">
        <f>①CO2排出量の現状把握!AJ38</f>
        <v>2.9822623718137513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40.971365965915311</v>
      </c>
      <c r="AG29" s="883">
        <f>①CO2排出量の現状把握!AA39</f>
        <v>43.284640003482579</v>
      </c>
      <c r="AH29" s="883">
        <f>①CO2排出量の現状把握!AB39</f>
        <v>43.092697978836853</v>
      </c>
      <c r="AI29" s="883">
        <f>①CO2排出量の現状把握!AC39</f>
        <v>41.068590694217512</v>
      </c>
      <c r="AJ29" s="883">
        <f>①CO2排出量の現状把握!AD39</f>
        <v>39.148441789743963</v>
      </c>
      <c r="AK29" s="883">
        <f>①CO2排出量の現状把握!AE39</f>
        <v>33.963015041351795</v>
      </c>
      <c r="AL29" s="883">
        <f>①CO2排出量の現状把握!AF39</f>
        <v>33.658326766008329</v>
      </c>
      <c r="AM29" s="883">
        <f>①CO2排出量の現状把握!AG39</f>
        <v>34.181977336451688</v>
      </c>
      <c r="AN29" s="883">
        <f>①CO2排出量の現状把握!AH39</f>
        <v>32.584235296669917</v>
      </c>
      <c r="AO29" s="883">
        <f>①CO2排出量の現状把握!AI39</f>
        <v>37.562855122897943</v>
      </c>
      <c r="AP29" s="884">
        <f>①CO2排出量の現状把握!AJ39</f>
        <v>42.513505035880549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22.422000000000001</v>
      </c>
      <c r="BG31" s="952">
        <f t="shared" si="2"/>
        <v>7.4740000000000002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0.88262242175158412</v>
      </c>
    </row>
    <row r="32" spans="2:63" ht="15.95" customHeight="1" thickTop="1" thickBot="1">
      <c r="B32" s="285"/>
      <c r="Z32" s="273"/>
      <c r="AB32" s="272"/>
      <c r="AC32" s="1114" t="s">
        <v>290</v>
      </c>
      <c r="AD32" s="1114"/>
      <c r="AE32" s="1115"/>
      <c r="AF32" s="461">
        <f t="shared" ref="AF32:AP32" si="16">IFERROR(IF(SUM(F23:F26)/AF24&gt;1,1,SUM(F23:F26)/AF24),0)</f>
        <v>0.24396071955899212</v>
      </c>
      <c r="AG32" s="461">
        <f t="shared" si="16"/>
        <v>0.27795866245431555</v>
      </c>
      <c r="AH32" s="461">
        <f t="shared" si="16"/>
        <v>0.27742990496409442</v>
      </c>
      <c r="AI32" s="461">
        <f t="shared" si="16"/>
        <v>0.2584312671860734</v>
      </c>
      <c r="AJ32" s="461">
        <f t="shared" si="16"/>
        <v>0.29882671725505811</v>
      </c>
      <c r="AK32" s="461">
        <f t="shared" si="16"/>
        <v>0.31240487759926089</v>
      </c>
      <c r="AL32" s="461">
        <f t="shared" si="16"/>
        <v>0.34681377649649697</v>
      </c>
      <c r="AM32" s="461">
        <f t="shared" si="16"/>
        <v>0.32717652410053311</v>
      </c>
      <c r="AN32" s="461">
        <f t="shared" si="16"/>
        <v>0.38635715581843472</v>
      </c>
      <c r="AO32" s="461">
        <f t="shared" si="16"/>
        <v>0.31476909452892998</v>
      </c>
      <c r="AP32" s="461">
        <f t="shared" si="16"/>
        <v>0.35822510048011896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0.18464890736635853</v>
      </c>
      <c r="AG33" s="458">
        <f t="shared" ref="AG33:AP33" si="17">IFERROR(IF(G22/AG25&gt;1,1,G22/AG25),0)</f>
        <v>0.21371802002158563</v>
      </c>
      <c r="AH33" s="458">
        <f t="shared" si="17"/>
        <v>0.2293073924742266</v>
      </c>
      <c r="AI33" s="458">
        <f t="shared" si="17"/>
        <v>0.22272216230460423</v>
      </c>
      <c r="AJ33" s="458">
        <f t="shared" si="17"/>
        <v>0.23204819423062467</v>
      </c>
      <c r="AK33" s="458">
        <f t="shared" si="17"/>
        <v>0.23608563405859129</v>
      </c>
      <c r="AL33" s="458">
        <f t="shared" si="17"/>
        <v>0.23464213366184214</v>
      </c>
      <c r="AM33" s="458">
        <f t="shared" si="17"/>
        <v>0.20071856417826817</v>
      </c>
      <c r="AN33" s="458">
        <f>IFERROR(IF(N22/AN25&gt;1,1,N22/AN25),0)</f>
        <v>0.20750474742855413</v>
      </c>
      <c r="AO33" s="458">
        <f t="shared" si="17"/>
        <v>0.1935368263583</v>
      </c>
      <c r="AP33" s="458">
        <f t="shared" si="17"/>
        <v>0.21216675599460788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0.1884473331807717</v>
      </c>
      <c r="AG34" s="459">
        <f t="shared" ref="AG34:AP36" si="18">IFERROR(IF(G23/AG26&gt;1,1,G23/AG26),0)</f>
        <v>0.21789347783407412</v>
      </c>
      <c r="AH34" s="459">
        <f t="shared" si="18"/>
        <v>0.23343583270954793</v>
      </c>
      <c r="AI34" s="459">
        <f t="shared" si="18"/>
        <v>0.22925964974032065</v>
      </c>
      <c r="AJ34" s="459">
        <f t="shared" si="18"/>
        <v>0.23911225515197365</v>
      </c>
      <c r="AK34" s="459">
        <f t="shared" si="18"/>
        <v>0.24354033394811822</v>
      </c>
      <c r="AL34" s="459">
        <f t="shared" si="18"/>
        <v>0.24162255357862011</v>
      </c>
      <c r="AM34" s="459">
        <f t="shared" si="18"/>
        <v>0.20603467875125991</v>
      </c>
      <c r="AN34" s="459">
        <f t="shared" si="18"/>
        <v>0.21312765619601909</v>
      </c>
      <c r="AO34" s="459">
        <f t="shared" si="18"/>
        <v>0.20200929745171392</v>
      </c>
      <c r="AP34" s="459">
        <f t="shared" si="18"/>
        <v>0.22234383214821415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0.43095951486433526</v>
      </c>
      <c r="AG37" s="460">
        <f t="shared" ref="AG37:AP37" si="21">IFERROR(IF(G26/AG29&gt;1,1,G26/AG29),0)</f>
        <v>0.4599784126285465</v>
      </c>
      <c r="AH37" s="460">
        <f t="shared" si="21"/>
        <v>0.40475534877314706</v>
      </c>
      <c r="AI37" s="460">
        <f t="shared" si="21"/>
        <v>0.35952049365255973</v>
      </c>
      <c r="AJ37" s="460">
        <f t="shared" si="21"/>
        <v>0.50423462844366507</v>
      </c>
      <c r="AK37" s="460">
        <f t="shared" si="21"/>
        <v>0.58278100386261222</v>
      </c>
      <c r="AL37" s="460">
        <f t="shared" si="21"/>
        <v>0.75886125230072232</v>
      </c>
      <c r="AM37" s="460">
        <f t="shared" si="21"/>
        <v>0.80466380658057035</v>
      </c>
      <c r="AN37" s="460">
        <f t="shared" si="21"/>
        <v>1</v>
      </c>
      <c r="AO37" s="460">
        <f t="shared" si="21"/>
        <v>0.68144447263797914</v>
      </c>
      <c r="AP37" s="460">
        <f t="shared" si="21"/>
        <v>0.72130020740748979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9.3390000000000004</v>
      </c>
      <c r="BG45" s="952">
        <f t="shared" si="22"/>
        <v>9.3390000000000004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1.7315649089928176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21.326000000000001</v>
      </c>
      <c r="BG52" s="952">
        <f t="shared" ref="BG52" si="26">BF52/BE52</f>
        <v>21.326000000000001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0.79965339297229854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41.509</v>
      </c>
      <c r="G55" s="885">
        <f t="shared" ref="G55:P55" si="32">SUM(G56,G57,G60,G61,G62,G63,G64,G65,)</f>
        <v>46.121000000000002</v>
      </c>
      <c r="H55" s="885">
        <f t="shared" si="32"/>
        <v>43.587000000000003</v>
      </c>
      <c r="I55" s="885">
        <f t="shared" si="32"/>
        <v>40.658999999999999</v>
      </c>
      <c r="J55" s="885">
        <f t="shared" si="32"/>
        <v>47.683</v>
      </c>
      <c r="K55" s="885">
        <f t="shared" si="32"/>
        <v>48.198999999999998</v>
      </c>
      <c r="L55" s="885">
        <f t="shared" si="32"/>
        <v>54.552999999999997</v>
      </c>
      <c r="M55" s="885">
        <f t="shared" si="32"/>
        <v>53.411000000000001</v>
      </c>
      <c r="N55" s="885">
        <f t="shared" si="32"/>
        <v>59.192999999999998</v>
      </c>
      <c r="O55" s="885">
        <f t="shared" si="32"/>
        <v>47.585000000000001</v>
      </c>
      <c r="P55" s="886">
        <f t="shared" si="32"/>
        <v>53.087000000000003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27.652000000000001</v>
      </c>
      <c r="G56" s="887">
        <f>IFERROR(VLOOKUP(年度マスタ!$K$4&amp;"_"&amp;G$54,データシート1!$A:$CE,MATCH("bc_"&amp;$C56,データシート1!$A$1:$CE$1,0),0),0)</f>
        <v>30.507000000000001</v>
      </c>
      <c r="H56" s="887">
        <f>IFERROR(VLOOKUP(年度マスタ!$K$4&amp;"_"&amp;H$54,データシート1!$A:$CE,MATCH("bc_"&amp;$C56,データシート1!$A$1:$CE$1,0),0),0)</f>
        <v>30.555</v>
      </c>
      <c r="I56" s="887">
        <f>IFERROR(VLOOKUP(年度マスタ!$K$4&amp;"_"&amp;I$54,データシート1!$A:$CE,MATCH("bc_"&amp;$C56,データシート1!$A$1:$CE$1,0),0),0)</f>
        <v>30.094999999999999</v>
      </c>
      <c r="J56" s="887">
        <f>IFERROR(VLOOKUP(年度マスタ!$K$4&amp;"_"&amp;J$54,データシート1!$A:$CE,MATCH("bc_"&amp;$C56,データシート1!$A$1:$CE$1,0),0),0)</f>
        <v>32.119</v>
      </c>
      <c r="K56" s="887">
        <f>IFERROR(VLOOKUP(年度マスタ!$K$4&amp;"_"&amp;K$54,データシート1!$A:$CE,MATCH("bc_"&amp;$C56,データシート1!$A$1:$CE$1,0),0),0)</f>
        <v>32.448999999999998</v>
      </c>
      <c r="L56" s="887">
        <f>IFERROR(VLOOKUP(年度マスタ!$K$4&amp;"_"&amp;L$54,データシート1!$A:$CE,MATCH("bc_"&amp;$C56,データシート1!$A$1:$CE$1,0),0),0)</f>
        <v>32.872999999999998</v>
      </c>
      <c r="M56" s="887">
        <f>IFERROR(VLOOKUP(年度マスタ!$K$4&amp;"_"&amp;M$54,データシート1!$A:$CE,MATCH("bc_"&amp;$C56,データシート1!$A$1:$CE$1,0),0),0)</f>
        <v>29.425999999999998</v>
      </c>
      <c r="N56" s="887">
        <f>IFERROR(VLOOKUP(年度マスタ!$K$4&amp;"_"&amp;N$54,データシート1!$A:$CE,MATCH("bc_"&amp;$C56,データシート1!$A$1:$CE$1,0),0),0)</f>
        <v>28.416</v>
      </c>
      <c r="O56" s="887">
        <f>IFERROR(VLOOKUP(年度マスタ!$K$4&amp;"_"&amp;O$54,データシート1!$A:$CE,MATCH("bc_"&amp;$C56,データシート1!$A$1:$CE$1,0),0),0)</f>
        <v>25.207000000000001</v>
      </c>
      <c r="P56" s="888">
        <f>IFERROR(VLOOKUP(年度マスタ!$K$4&amp;"_"&amp;P$54,データシート1!$A:$CE,MATCH("bc_"&amp;$C56,データシート1!$A$1:$CE$1,0),0),0)</f>
        <v>34.802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13.856999999999999</v>
      </c>
      <c r="G57" s="887">
        <f t="shared" ref="G57:J57" si="34">SUM(G58:G59)</f>
        <v>15.614000000000001</v>
      </c>
      <c r="H57" s="887">
        <f t="shared" si="34"/>
        <v>13.032</v>
      </c>
      <c r="I57" s="887">
        <f t="shared" si="34"/>
        <v>10.564</v>
      </c>
      <c r="J57" s="887">
        <f t="shared" si="34"/>
        <v>15.564</v>
      </c>
      <c r="K57" s="887">
        <f t="shared" ref="K57:O57" si="35">SUM(K58:K59)</f>
        <v>15.75</v>
      </c>
      <c r="L57" s="887">
        <f t="shared" si="35"/>
        <v>21.68</v>
      </c>
      <c r="M57" s="887">
        <f t="shared" si="35"/>
        <v>23.984999999999999</v>
      </c>
      <c r="N57" s="887">
        <f t="shared" si="35"/>
        <v>30.777000000000001</v>
      </c>
      <c r="O57" s="887">
        <f t="shared" si="35"/>
        <v>22.378</v>
      </c>
      <c r="P57" s="888">
        <f>SUM(P58:P59)</f>
        <v>18.285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13.856999999999999</v>
      </c>
      <c r="G59" s="889">
        <f>IFERROR(VLOOKUP(年度マスタ!$K$4&amp;"_"&amp;G$54,データシート1!$A:$CE,MATCH("bc_"&amp;$C59,データシート1!$A$1:$CE$1,0),0),0)</f>
        <v>15.614000000000001</v>
      </c>
      <c r="H59" s="889">
        <f>IFERROR(VLOOKUP(年度マスタ!$K$4&amp;"_"&amp;H$54,データシート1!$A:$CE,MATCH("bc_"&amp;$C59,データシート1!$A$1:$CE$1,0),0),0)</f>
        <v>13.032</v>
      </c>
      <c r="I59" s="889">
        <f>IFERROR(VLOOKUP(年度マスタ!$K$4&amp;"_"&amp;I$54,データシート1!$A:$CE,MATCH("bc_"&amp;$C59,データシート1!$A$1:$CE$1,0),0),0)</f>
        <v>10.564</v>
      </c>
      <c r="J59" s="889">
        <f>IFERROR(VLOOKUP(年度マスタ!$K$4&amp;"_"&amp;J$54,データシート1!$A:$CE,MATCH("bc_"&amp;$C59,データシート1!$A$1:$CE$1,0),0),0)</f>
        <v>15.564</v>
      </c>
      <c r="K59" s="889">
        <f>IFERROR(VLOOKUP(年度マスタ!$K$4&amp;"_"&amp;K$54,データシート1!$A:$CE,MATCH("bc_"&amp;$C59,データシート1!$A$1:$CE$1,0),0),0)</f>
        <v>15.75</v>
      </c>
      <c r="L59" s="889">
        <f>IFERROR(VLOOKUP(年度マスタ!$K$4&amp;"_"&amp;L$54,データシート1!$A:$CE,MATCH("bc_"&amp;$C59,データシート1!$A$1:$CE$1,0),0),0)</f>
        <v>21.68</v>
      </c>
      <c r="M59" s="889">
        <f>IFERROR(VLOOKUP(年度マスタ!$K$4&amp;"_"&amp;M$54,データシート1!$A:$CE,MATCH("bc_"&amp;$C59,データシート1!$A$1:$CE$1,0),0),0)</f>
        <v>23.984999999999999</v>
      </c>
      <c r="N59" s="889">
        <f>IFERROR(VLOOKUP(年度マスタ!$K$4&amp;"_"&amp;N$54,データシート1!$A:$CE,MATCH("bc_"&amp;$C59,データシート1!$A$1:$CE$1,0),0),0)</f>
        <v>30.777000000000001</v>
      </c>
      <c r="O59" s="889">
        <f>IFERROR(VLOOKUP(年度マスタ!$K$4&amp;"_"&amp;O$54,データシート1!$A:$CE,MATCH("bc_"&amp;$C59,データシート1!$A$1:$CE$1,0),0),0)</f>
        <v>22.378</v>
      </c>
      <c r="P59" s="890">
        <f>IFERROR(VLOOKUP(年度マスタ!$K$4&amp;"_"&amp;P$54,データシート1!$A:$CE,MATCH("bc_"&amp;$C59,データシート1!$A$1:$CE$1,0),0),0)</f>
        <v>18.285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4428.5</v>
      </c>
      <c r="K6" s="619">
        <f>VLOOKUP(年度マスタ!$K$4&amp;"_"&amp;K$5,データシート1!$A:$BT,MATCH("cb_"&amp;$G6,データシート1!$A$1:$BT$1,0),0)</f>
        <v>4864.2</v>
      </c>
      <c r="L6" s="619">
        <f>VLOOKUP(年度マスタ!$K$4&amp;"_"&amp;L$5,データシート1!$A:$BT,MATCH("cb_"&amp;$G6,データシート1!$A$1:$BT$1,0),0)</f>
        <v>5188.6000000000004</v>
      </c>
      <c r="M6" s="619">
        <f>VLOOKUP(年度マスタ!$K$4&amp;"_"&amp;M$5,データシート1!$A:$BT,MATCH("cb_"&amp;$G6,データシート1!$A$1:$BT$1,0),0)</f>
        <v>5665.4</v>
      </c>
      <c r="N6" s="619">
        <f>VLOOKUP(年度マスタ!$K$4&amp;"_"&amp;N$5,データシート1!$A:$BT,MATCH("cb_"&amp;$G6,データシート1!$A$1:$BT$1,0),0)</f>
        <v>6311.5000000000045</v>
      </c>
      <c r="O6" s="619">
        <f>VLOOKUP(年度マスタ!$K$4&amp;"_"&amp;O$5,データシート1!$A:$BT,MATCH("cb_"&amp;$G6,データシート1!$A$1:$BT$1,0),0)</f>
        <v>6863.8999999999942</v>
      </c>
      <c r="P6" s="619">
        <f>VLOOKUP(年度マスタ!$K$4&amp;"_"&amp;P$5,データシート1!$A:$BT,MATCH("cb_"&amp;$G6,データシート1!$A$1:$BT$1,0),0)</f>
        <v>7514.3999999999933</v>
      </c>
      <c r="Q6" s="619">
        <f>VLOOKUP(年度マスタ!$K$4&amp;"_"&amp;Q$5,データシート1!$A:$BT,MATCH("cb_"&amp;$G6,データシート1!$A$1:$BT$1,0),0)</f>
        <v>8219.1999999999825</v>
      </c>
      <c r="R6" s="633">
        <f>VLOOKUP(年度マスタ!$K$4&amp;"_"&amp;R$5,データシート1!$A:$BT,MATCH("cb_"&amp;$G6,データシート1!$A$1:$BT$1,0),0)</f>
        <v>8868.8999999999796</v>
      </c>
      <c r="S6" s="568"/>
      <c r="T6" s="190"/>
      <c r="U6" s="581"/>
      <c r="V6" s="195"/>
      <c r="W6" s="195"/>
      <c r="X6" s="195"/>
      <c r="Y6" s="196" t="s">
        <v>372</v>
      </c>
      <c r="Z6" s="663" t="s">
        <v>373</v>
      </c>
      <c r="AA6" s="663"/>
      <c r="AB6" s="663"/>
      <c r="AC6" s="664">
        <f>SUM(AC7:AC8)</f>
        <v>200103</v>
      </c>
      <c r="AD6" s="664">
        <f>SUM(AD7:AD8)</f>
        <v>283728.26400000002</v>
      </c>
      <c r="AE6" s="665">
        <f>$AD6*3600/100000000</f>
        <v>10.214217504000001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4923.3999999999996</v>
      </c>
      <c r="K7" s="617">
        <f>VLOOKUP(年度マスタ!$K$4&amp;"_"&amp;K$5,データシート1!$A:$BT,MATCH("cb_"&amp;$G7,データシート1!$A$1:$BT$1,0),0)</f>
        <v>5612.1</v>
      </c>
      <c r="L7" s="617">
        <f>VLOOKUP(年度マスタ!$K$4&amp;"_"&amp;L$5,データシート1!$A:$BT,MATCH("cb_"&amp;$G7,データシート1!$A$1:$BT$1,0),0)</f>
        <v>6047.5999999999995</v>
      </c>
      <c r="M7" s="617">
        <f>VLOOKUP(年度マスタ!$K$4&amp;"_"&amp;M$5,データシート1!$A:$BT,MATCH("cb_"&amp;$G7,データシート1!$A$1:$BT$1,0),0)</f>
        <v>6430</v>
      </c>
      <c r="N7" s="617">
        <f>VLOOKUP(年度マスタ!$K$4&amp;"_"&amp;N$5,データシート1!$A:$BT,MATCH("cb_"&amp;$G7,データシート1!$A$1:$BT$1,0),0)</f>
        <v>7205.5</v>
      </c>
      <c r="O7" s="617">
        <f>VLOOKUP(年度マスタ!$K$4&amp;"_"&amp;O$5,データシート1!$A:$BT,MATCH("cb_"&amp;$G7,データシート1!$A$1:$BT$1,0),0)</f>
        <v>7248.2999999999956</v>
      </c>
      <c r="P7" s="617">
        <f>VLOOKUP(年度マスタ!$K$4&amp;"_"&amp;P$5,データシート1!$A:$BT,MATCH("cb_"&amp;$G7,データシート1!$A$1:$BT$1,0),0)</f>
        <v>7248.0999999999949</v>
      </c>
      <c r="Q7" s="617">
        <f>VLOOKUP(年度マスタ!$K$4&amp;"_"&amp;Q$5,データシート1!$A:$BT,MATCH("cb_"&amp;$G7,データシート1!$A$1:$BT$1,0),0)</f>
        <v>7297.5999999999949</v>
      </c>
      <c r="R7" s="634">
        <f>VLOOKUP(年度マスタ!$K$4&amp;"_"&amp;R$5,データシート1!$A:$BT,MATCH("cb_"&amp;$G7,データシート1!$A$1:$BT$1,0),0)</f>
        <v>8013.0999999999949</v>
      </c>
      <c r="S7" s="568"/>
      <c r="T7" s="190"/>
      <c r="U7" s="581"/>
      <c r="V7" s="195"/>
      <c r="W7" s="195"/>
      <c r="X7" s="195"/>
      <c r="Y7" s="196" t="s">
        <v>375</v>
      </c>
      <c r="Z7" s="212" t="s">
        <v>376</v>
      </c>
      <c r="AA7" s="212"/>
      <c r="AB7" s="212"/>
      <c r="AC7" s="1022">
        <f>VLOOKUP(年度マスタ!$K$4&amp;"_"&amp;年度マスタ!$K$9,データシート3!A:AB,MATCH("ea_"&amp;$Y7&amp;"_設備",データシート3!$A$1:$AB$1,0),0)</f>
        <v>123926</v>
      </c>
      <c r="AD7" s="1022">
        <f>VLOOKUP(年度マスタ!$K$4&amp;"_"&amp;年度マスタ!$K$9,データシート3!A:AB,MATCH("ea_"&amp;$Y7&amp;"_年間発電",データシート3!$A$1:$AB$1,0),0)/10^3</f>
        <v>176130.79300000001</v>
      </c>
      <c r="AE7" s="554">
        <f t="shared" ref="AE7:AE16" si="0">$AD7*3600/100000000</f>
        <v>6.3407085480000003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76177</v>
      </c>
      <c r="AD8" s="1022">
        <f>VLOOKUP(年度マスタ!$K$4&amp;"_"&amp;年度マスタ!$K$9,データシート3!A:AB,MATCH("ea_"&amp;$Y8&amp;"_年間発電",データシート3!$A$1:$AB$1,0),0)/10^3</f>
        <v>107597.47100000001</v>
      </c>
      <c r="AE8" s="554">
        <f t="shared" si="0"/>
        <v>3.8735089560000002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1000</v>
      </c>
      <c r="K9" s="617">
        <f>VLOOKUP(年度マスタ!$K$4&amp;"_"&amp;K$5,データシート1!$A:$BT,MATCH("cb_"&amp;$G9,データシート1!$A$1:$BT$1,0),0)</f>
        <v>1100</v>
      </c>
      <c r="L9" s="617">
        <f>VLOOKUP(年度マスタ!$K$4&amp;"_"&amp;L$5,データシート1!$A:$BT,MATCH("cb_"&amp;$G9,データシート1!$A$1:$BT$1,0),0)</f>
        <v>1100</v>
      </c>
      <c r="M9" s="617">
        <f>VLOOKUP(年度マスタ!$K$4&amp;"_"&amp;M$5,データシート1!$A:$BT,MATCH("cb_"&amp;$G9,データシート1!$A$1:$BT$1,0),0)</f>
        <v>1100</v>
      </c>
      <c r="N9" s="617">
        <f>VLOOKUP(年度マスタ!$K$4&amp;"_"&amp;N$5,データシート1!$A:$BT,MATCH("cb_"&amp;$G9,データシート1!$A$1:$BT$1,0),0)</f>
        <v>1100</v>
      </c>
      <c r="O9" s="617">
        <f>VLOOKUP(年度マスタ!$K$4&amp;"_"&amp;O$5,データシート1!$A:$BT,MATCH("cb_"&amp;$G9,データシート1!$A$1:$BT$1,0),0)</f>
        <v>1100</v>
      </c>
      <c r="P9" s="617">
        <f>VLOOKUP(年度マスタ!$K$4&amp;"_"&amp;P$5,データシート1!$A:$BT,MATCH("cb_"&amp;$G9,データシート1!$A$1:$BT$1,0),0)</f>
        <v>1100</v>
      </c>
      <c r="Q9" s="617">
        <f>VLOOKUP(年度マスタ!$K$4&amp;"_"&amp;Q$5,データシート1!$A:$BT,MATCH("cb_"&amp;$G9,データシート1!$A$1:$BT$1,0),0)</f>
        <v>1100</v>
      </c>
      <c r="R9" s="634">
        <f>VLOOKUP(年度マスタ!$K$4&amp;"_"&amp;R$5,データシート1!$A:$BT,MATCH("cb_"&amp;$G9,データシート1!$A$1:$BT$1,0),0)</f>
        <v>1100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10351.9</v>
      </c>
      <c r="K12" s="651">
        <f t="shared" ref="K12:Q12" si="1">SUM(K6:K11)</f>
        <v>11576.3</v>
      </c>
      <c r="L12" s="651">
        <f t="shared" si="1"/>
        <v>12336.2</v>
      </c>
      <c r="M12" s="651">
        <f t="shared" si="1"/>
        <v>13195.4</v>
      </c>
      <c r="N12" s="651">
        <f t="shared" si="1"/>
        <v>14617.000000000004</v>
      </c>
      <c r="O12" s="651">
        <f t="shared" si="1"/>
        <v>15212.19999999999</v>
      </c>
      <c r="P12" s="651">
        <f t="shared" si="1"/>
        <v>15862.499999999989</v>
      </c>
      <c r="Q12" s="651">
        <f t="shared" si="1"/>
        <v>16616.799999999977</v>
      </c>
      <c r="R12" s="652">
        <f t="shared" ref="R12" si="2">SUM(R6:R11)</f>
        <v>17981.999999999975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3.0611937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22.452328999999999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5314.7314200000001</v>
      </c>
      <c r="K19" s="615">
        <f>K6*別紙!$C5/100*別紙!$E5/10^3</f>
        <v>5837.6237039999987</v>
      </c>
      <c r="L19" s="615">
        <f>L6*別紙!$C5/100*別紙!$E5/10^3</f>
        <v>6226.9426320000002</v>
      </c>
      <c r="M19" s="615">
        <f>M6*別紙!$C5/100*別紙!$E5/10^3</f>
        <v>6799.1598479999993</v>
      </c>
      <c r="N19" s="615">
        <f>N6*別紙!$C5/100*別紙!$E5/10^3</f>
        <v>7574.5573800000057</v>
      </c>
      <c r="O19" s="615">
        <f>O6*別紙!$C5/100*別紙!$E5/10^3</f>
        <v>8237.5036679999939</v>
      </c>
      <c r="P19" s="615">
        <f>P6*別紙!$C5/100*別紙!$E5/10^3</f>
        <v>9018.1817279999905</v>
      </c>
      <c r="Q19" s="615">
        <f>Q6*別紙!$C5/100*別紙!$E5/10^3</f>
        <v>9864.0263039999791</v>
      </c>
      <c r="R19" s="639">
        <f>R6*別紙!$C5/100*別紙!$E5/10^3</f>
        <v>10643.744267999975</v>
      </c>
      <c r="S19" s="572"/>
      <c r="T19" s="191"/>
      <c r="U19" s="588"/>
      <c r="W19" s="201"/>
      <c r="X19" s="201"/>
      <c r="Y19" s="173"/>
      <c r="Z19" s="628" t="s">
        <v>389</v>
      </c>
      <c r="AA19" s="671"/>
      <c r="AB19" s="672"/>
      <c r="AC19" s="673">
        <f>SUM($AC$6,$AC$9,$AC$10,$AC$13)</f>
        <v>200103</v>
      </c>
      <c r="AD19" s="673">
        <f>SUM($AD$6,$AD$9,$AD$10,$AD$13)</f>
        <v>283728.26400000002</v>
      </c>
      <c r="AE19" s="674">
        <f>SUM($AE$6,$AE$9,$AE$10,$AE$13,$AE$17,$AE$18)</f>
        <v>35.727740204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6512.476584</v>
      </c>
      <c r="K20" s="617">
        <f>K7*別紙!$C6/100*別紙!$E6/10^3</f>
        <v>7423.4613960000006</v>
      </c>
      <c r="L20" s="617">
        <f>L7*別紙!$C6/100*別紙!$E6/10^3</f>
        <v>7999.5233760000001</v>
      </c>
      <c r="M20" s="617">
        <f>M7*別紙!$C6/100*別紙!$E6/10^3</f>
        <v>8505.3467999999993</v>
      </c>
      <c r="N20" s="617">
        <f>N7*別紙!$C6/100*別紙!$E6/10^3</f>
        <v>9531.1471800000018</v>
      </c>
      <c r="O20" s="617">
        <f>O7*別紙!$C6/100*別紙!$E6/10^3</f>
        <v>9587.7613079999919</v>
      </c>
      <c r="P20" s="617">
        <f>P7*別紙!$C6/100*別紙!$E6/10^3</f>
        <v>9587.4967559999932</v>
      </c>
      <c r="Q20" s="617">
        <f>Q7*別紙!$C6/100*別紙!$E6/10^3</f>
        <v>9652.9733759999945</v>
      </c>
      <c r="R20" s="634">
        <f>R7*別紙!$C6/100*別紙!$E6/10^3</f>
        <v>10599.408155999994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5256</v>
      </c>
      <c r="K22" s="617">
        <f>K9*別紙!$C8/100*別紙!$E8/10^3</f>
        <v>5781.6</v>
      </c>
      <c r="L22" s="617">
        <f>L9*別紙!$C8/100*別紙!$E8/10^3</f>
        <v>5781.6</v>
      </c>
      <c r="M22" s="617">
        <f>M9*別紙!$C8/100*別紙!$E8/10^3</f>
        <v>5781.6</v>
      </c>
      <c r="N22" s="617">
        <f>N9*別紙!$C8/100*別紙!$E8/10^3</f>
        <v>5781.6</v>
      </c>
      <c r="O22" s="617">
        <f>O9*別紙!$C8/100*別紙!$E8/10^3</f>
        <v>5781.6</v>
      </c>
      <c r="P22" s="617">
        <f>P9*別紙!$C8/100*別紙!$E8/10^3</f>
        <v>5781.6</v>
      </c>
      <c r="Q22" s="617">
        <f>Q9*別紙!$C8/100*別紙!$E8/10^3</f>
        <v>5781.6</v>
      </c>
      <c r="R22" s="634">
        <f>R9*別紙!$C8/100*別紙!$E8/10^3</f>
        <v>5781.6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17083.208004</v>
      </c>
      <c r="K25" s="657">
        <f t="shared" si="3"/>
        <v>19042.685100000002</v>
      </c>
      <c r="L25" s="657">
        <f t="shared" si="3"/>
        <v>20008.066008000002</v>
      </c>
      <c r="M25" s="657">
        <f t="shared" si="3"/>
        <v>21086.106648000001</v>
      </c>
      <c r="N25" s="657">
        <f t="shared" si="3"/>
        <v>22887.304560000004</v>
      </c>
      <c r="O25" s="657">
        <f t="shared" si="3"/>
        <v>23606.864975999983</v>
      </c>
      <c r="P25" s="657">
        <f t="shared" si="3"/>
        <v>24387.27848399998</v>
      </c>
      <c r="Q25" s="657">
        <f t="shared" si="3"/>
        <v>25298.59967999997</v>
      </c>
      <c r="R25" s="658">
        <f t="shared" ref="R25" si="4">SUM(R19:R24)</f>
        <v>27024.752423999969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219918.44383217322</v>
      </c>
      <c r="K26" s="654">
        <f>(VLOOKUP(年度マスタ!$K$4&amp;"_"&amp;K$18,データシート1!$A:$BT,MATCH("da_合計",データシート1!$A$1:$BT$1,0),0))/10^3</f>
        <v>212257.55136607183</v>
      </c>
      <c r="L26" s="654">
        <f>(VLOOKUP(年度マスタ!$K$4&amp;"_"&amp;L$18,データシート1!$A:$BT,MATCH("da_合計",データシート1!$A$1:$BT$1,0),0))/10^3</f>
        <v>226329.27679688844</v>
      </c>
      <c r="M26" s="654">
        <f>(VLOOKUP(年度マスタ!$K$4&amp;"_"&amp;M$18,データシート1!$A:$BT,MATCH("da_合計",データシート1!$A$1:$BT$1,0),0))/10^3</f>
        <v>222695.97297461628</v>
      </c>
      <c r="N26" s="654">
        <f>(VLOOKUP(年度マスタ!$K$4&amp;"_"&amp;N$18,データシート1!$A:$BT,MATCH("da_合計",データシート1!$A$1:$BT$1,0),0))/10^3</f>
        <v>226755.97210169755</v>
      </c>
      <c r="O26" s="654">
        <f>(VLOOKUP(年度マスタ!$K$4&amp;"_"&amp;O$18,データシート1!$A:$BT,MATCH("da_合計",データシート1!$A$1:$BT$1,0),0))/10^3</f>
        <v>235314.81002089722</v>
      </c>
      <c r="P26" s="654">
        <f>(VLOOKUP(年度マスタ!$K$4&amp;"_"&amp;P$18,データシート1!$A:$BT,MATCH("da_合計",データシート1!$A$1:$BT$1,0),0))/10^3</f>
        <v>225559.35561733122</v>
      </c>
      <c r="Q26" s="654">
        <f>(VLOOKUP(年度マスタ!$K$4&amp;"_"&amp;Q$18,データシート1!$A:$BT,MATCH("da_合計",データシート1!$A$1:$BT$1,0),0))/10^3</f>
        <v>219087.63429312478</v>
      </c>
      <c r="R26" s="655">
        <f>Q26</f>
        <v>219087.63429312478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7.7679742118568013E-2</v>
      </c>
      <c r="K27" s="839">
        <f t="shared" ref="K27:P27" si="5">K25/K26</f>
        <v>8.9714994719588895E-2</v>
      </c>
      <c r="L27" s="839">
        <f t="shared" si="5"/>
        <v>8.8402465165633715E-2</v>
      </c>
      <c r="M27" s="839">
        <f t="shared" si="5"/>
        <v>9.4685621685684784E-2</v>
      </c>
      <c r="N27" s="839">
        <f t="shared" si="5"/>
        <v>0.10093363516677435</v>
      </c>
      <c r="O27" s="839">
        <f t="shared" si="5"/>
        <v>0.10032035371638345</v>
      </c>
      <c r="P27" s="839">
        <f t="shared" si="5"/>
        <v>0.1081191175478165</v>
      </c>
      <c r="Q27" s="839">
        <f>Q25/Q26</f>
        <v>0.11547251291303878</v>
      </c>
      <c r="R27" s="840">
        <f>R25/R26</f>
        <v>0.12335133615000213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0.12335133615000213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1.295044628673065</v>
      </c>
      <c r="AA52" s="173"/>
      <c r="AB52" s="678" t="s">
        <v>413</v>
      </c>
      <c r="AC52" s="679">
        <f>$AD6</f>
        <v>283728.26400000002</v>
      </c>
      <c r="AD52" s="680">
        <f>R19+R20</f>
        <v>21243.152423999971</v>
      </c>
      <c r="AE52" s="681">
        <f t="shared" ref="AE52:AE54" si="6">IFERROR(AD52/AC52,"-")</f>
        <v>7.4871470767536821E-2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64640.629706875246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5781.6</v>
      </c>
      <c r="AE54" s="681" t="str">
        <f t="shared" si="6"/>
        <v>-</v>
      </c>
      <c r="AF54" s="473"/>
      <c r="AG54" s="41"/>
      <c r="AH54" s="420"/>
      <c r="AI54" s="442" t="s">
        <v>440</v>
      </c>
      <c r="AJ54" s="443">
        <f>VLOOKUP(年度マスタ!$K$4&amp;"_"&amp;AJ$53,データシート1!$A$1:$BT$2000,MATCH("ca_太陽光発電（10kW未満）",データシート1!$A$1:$BT$1,0),0)</f>
        <v>1079</v>
      </c>
      <c r="AK54" s="443">
        <f>VLOOKUP(年度マスタ!$K$4&amp;"_"&amp;AK$53,データシート1!$A$1:$BT$2000,MATCH("ca_太陽光発電（10kW未満）",データシート1!$A$1:$BT$1,0),0)</f>
        <v>1174</v>
      </c>
      <c r="AL54" s="443">
        <f>VLOOKUP(年度マスタ!$K$4&amp;"_"&amp;AL$53,データシート1!$A$1:$BT$2000,MATCH("ca_太陽光発電（10kW未満）",データシート1!$A$1:$BT$1,0),0)</f>
        <v>1247</v>
      </c>
      <c r="AM54" s="443">
        <f>VLOOKUP(年度マスタ!$K$4&amp;"_"&amp;AM$53,データシート1!$A$1:$BT$2000,MATCH("ca_太陽光発電（10kW未満）",データシート1!$A$1:$BT$1,0),0)</f>
        <v>1342</v>
      </c>
      <c r="AN54" s="443">
        <f>VLOOKUP(年度マスタ!$K$4&amp;"_"&amp;AN$53,データシート1!$A$1:$BT$2000,MATCH("ca_太陽光発電（10kW未満）",データシート1!$A$1:$BT$1,0),0)</f>
        <v>1473</v>
      </c>
      <c r="AO54" s="443">
        <f>VLOOKUP(年度マスタ!$K$4&amp;"_"&amp;AO$53,データシート1!$A$1:$BT$2000,MATCH("ca_太陽光発電（10kW未満）",データシート1!$A$1:$BT$1,0),0)</f>
        <v>1574</v>
      </c>
      <c r="AP54" s="443">
        <f>VLOOKUP(年度マスタ!$K$4&amp;"_"&amp;AP$53,データシート1!$A$1:$BT$2000,MATCH("ca_太陽光発電（10kW未満）",データシート1!$A$1:$BT$1,0),0)</f>
        <v>1694</v>
      </c>
      <c r="AQ54" s="443">
        <f>VLOOKUP(年度マスタ!$K$4&amp;"_"&amp;AQ$53,データシート1!$A$1:$BT$2000,MATCH("ca_太陽光発電（10kW未満）",データシート1!$A$1:$BT$1,0),0)</f>
        <v>1830</v>
      </c>
      <c r="AR54" s="443">
        <f>VLOOKUP(年度マスタ!$K$4&amp;"_"&amp;AR$53,データシート1!$A$1:$BT$2000,MATCH("ca_太陽光発電（10kW未満）",データシート1!$A$1:$BT$1,0),0)</f>
        <v>1956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東郷町</v>
      </c>
      <c r="AZ12" s="1023" t="str">
        <f>年度マスタ!$K4</f>
        <v>23302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東郷町</v>
      </c>
      <c r="AZ4" s="1038" t="str">
        <f>年度マスタ!$K4</f>
        <v>23302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5</v>
      </c>
      <c r="L7" s="702">
        <f t="shared" si="0"/>
        <v>5</v>
      </c>
      <c r="M7" s="702">
        <f t="shared" si="0"/>
        <v>5</v>
      </c>
      <c r="N7" s="702">
        <f t="shared" si="0"/>
        <v>4</v>
      </c>
      <c r="O7" s="702">
        <f>SUM(O8:O13)</f>
        <v>4</v>
      </c>
      <c r="P7" s="702">
        <f t="shared" si="0"/>
        <v>4</v>
      </c>
      <c r="Q7" s="703">
        <f>SUM(Q8:Q13)</f>
        <v>5</v>
      </c>
      <c r="R7" s="909">
        <f t="shared" si="0"/>
        <v>41.509</v>
      </c>
      <c r="S7" s="910">
        <f t="shared" si="0"/>
        <v>46.120999999999995</v>
      </c>
      <c r="T7" s="910">
        <f t="shared" si="0"/>
        <v>43.587000000000003</v>
      </c>
      <c r="U7" s="910">
        <f t="shared" si="0"/>
        <v>40.658999999999999</v>
      </c>
      <c r="V7" s="910">
        <f t="shared" si="0"/>
        <v>47.683</v>
      </c>
      <c r="W7" s="910">
        <f t="shared" si="0"/>
        <v>48.198999999999998</v>
      </c>
      <c r="X7" s="910">
        <f t="shared" si="0"/>
        <v>54.552999999999997</v>
      </c>
      <c r="Y7" s="910">
        <f t="shared" si="0"/>
        <v>53.411000000000001</v>
      </c>
      <c r="Z7" s="910">
        <f>SUM(Z8:Z13)</f>
        <v>59.192999999999998</v>
      </c>
      <c r="AA7" s="910">
        <f>SUM(AA8:AA13)</f>
        <v>47.585000000000001</v>
      </c>
      <c r="AB7" s="911">
        <f t="shared" si="0"/>
        <v>53.087000000000003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23.852</v>
      </c>
      <c r="S10" s="916">
        <f>VLOOKUP($D$3&amp;"_"&amp;S$3,データシート1!$A:$BU,MATCH($R$2&amp;"_"&amp;$C10,データシート1!$A$1:$BU$1,0),0)</f>
        <v>26.210999999999999</v>
      </c>
      <c r="T10" s="916">
        <f>VLOOKUP($D$3&amp;"_"&amp;T$3,データシート1!$A:$BU,MATCH($R$2&amp;"_"&amp;$C10,データシート1!$A$1:$BU$1,0),0)</f>
        <v>26.145</v>
      </c>
      <c r="U10" s="916">
        <f>VLOOKUP($D$3&amp;"_"&amp;U$3,データシート1!$A:$BU,MATCH($R$2&amp;"_"&amp;$C10,データシート1!$A$1:$BU$1,0),0)</f>
        <v>25.893999999999998</v>
      </c>
      <c r="V10" s="916">
        <f>VLOOKUP($D$3&amp;"_"&amp;V$3,データシート1!$A:$BU,MATCH($R$2&amp;"_"&amp;$C10,データシート1!$A$1:$BU$1,0),0)</f>
        <v>27.943000000000001</v>
      </c>
      <c r="W10" s="916">
        <f>VLOOKUP($D$3&amp;"_"&amp;W$3,データシート1!$A:$BU,MATCH($R$2&amp;"_"&amp;$C10,データシート1!$A$1:$BU$1,0),0)</f>
        <v>28.405999999999999</v>
      </c>
      <c r="X10" s="916">
        <f>VLOOKUP($D$3&amp;"_"&amp;X$3,データシート1!$A:$BU,MATCH($R$2&amp;"_"&amp;$C10,データシート1!$A$1:$BU$1,0),0)</f>
        <v>29.010999999999999</v>
      </c>
      <c r="Y10" s="916">
        <f>VLOOKUP($D$3&amp;"_"&amp;Y$3,データシート1!$A:$BU,MATCH($R$2&amp;"_"&amp;$C10,データシート1!$A$1:$BU$1,0),0)</f>
        <v>25.905999999999999</v>
      </c>
      <c r="Z10" s="916">
        <f>VLOOKUP($D$3&amp;"_"&amp;Z$3,データシート1!$A:$BU,MATCH($R$2&amp;"_"&amp;$C10,データシート1!$A$1:$BU$1,0),0)</f>
        <v>25.03</v>
      </c>
      <c r="AA10" s="916">
        <f>VLOOKUP($D$3&amp;"_"&amp;AA$3,データシート1!$A:$BU,MATCH($R$2&amp;"_"&amp;$C10,データシート1!$A$1:$BU$1,0),0)</f>
        <v>21.988</v>
      </c>
      <c r="AB10" s="917">
        <f>VLOOKUP($D$3&amp;"_"&amp;AB$3,データシート1!$A:$BU,MATCH($R$2&amp;"_"&amp;$C10,データシート1!$A$1:$BU$1,0),0)</f>
        <v>22.422000000000001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17.657</v>
      </c>
      <c r="S11" s="916">
        <f>VLOOKUP($D$3&amp;"_"&amp;S$3,データシート1!$A:$BU,MATCH($R$2&amp;"_"&amp;$C11,データシート1!$A$1:$BU$1,0),0)</f>
        <v>19.91</v>
      </c>
      <c r="T11" s="916">
        <f>VLOOKUP($D$3&amp;"_"&amp;T$3,データシート1!$A:$BU,MATCH($R$2&amp;"_"&amp;$C11,データシート1!$A$1:$BU$1,0),0)</f>
        <v>17.442</v>
      </c>
      <c r="U11" s="916">
        <f>VLOOKUP($D$3&amp;"_"&amp;U$3,データシート1!$A:$BU,MATCH($R$2&amp;"_"&amp;$C11,データシート1!$A$1:$BU$1,0),0)</f>
        <v>14.765000000000001</v>
      </c>
      <c r="V11" s="916">
        <f>VLOOKUP($D$3&amp;"_"&amp;V$3,データシート1!$A:$BU,MATCH($R$2&amp;"_"&amp;$C11,データシート1!$A$1:$BU$1,0),0)</f>
        <v>19.739999999999998</v>
      </c>
      <c r="W11" s="916">
        <f>VLOOKUP($D$3&amp;"_"&amp;W$3,データシート1!$A:$BU,MATCH($R$2&amp;"_"&amp;$C11,データシート1!$A$1:$BU$1,0),0)</f>
        <v>19.792999999999999</v>
      </c>
      <c r="X11" s="916">
        <f>VLOOKUP($D$3&amp;"_"&amp;X$3,データシート1!$A:$BU,MATCH($R$2&amp;"_"&amp;$C11,データシート1!$A$1:$BU$1,0),0)</f>
        <v>25.542000000000002</v>
      </c>
      <c r="Y11" s="916">
        <f>VLOOKUP($D$3&amp;"_"&amp;Y$3,データシート1!$A:$BU,MATCH($R$2&amp;"_"&amp;$C11,データシート1!$A$1:$BU$1,0),0)</f>
        <v>27.504999999999999</v>
      </c>
      <c r="Z11" s="916">
        <f>VLOOKUP($D$3&amp;"_"&amp;Z$3,データシート1!$A:$BU,MATCH($R$2&amp;"_"&amp;$C11,データシート1!$A$1:$BU$1,0),0)</f>
        <v>34.162999999999997</v>
      </c>
      <c r="AA11" s="916">
        <f>VLOOKUP($D$3&amp;"_"&amp;AA$3,データシート1!$A:$BU,MATCH($R$2&amp;"_"&amp;$C11,データシート1!$A$1:$BU$1,0),0)</f>
        <v>25.597000000000001</v>
      </c>
      <c r="AB11" s="917">
        <f>VLOOKUP($D$3&amp;"_"&amp;AB$3,データシート1!$A:$BU,MATCH($R$2&amp;"_"&amp;$C11,データシート1!$A$1:$BU$1,0),0)</f>
        <v>30.664999999999999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23.852</v>
      </c>
      <c r="S26" s="925">
        <f>VLOOKUP($D$3&amp;"_"&amp;S$3,データシート2!$A:$SI,MATCH($R$2&amp;"_"&amp;$B26,データシート2!$A$1:$SI$1,0),0)</f>
        <v>26.210999999999999</v>
      </c>
      <c r="T26" s="925">
        <f>VLOOKUP($D$3&amp;"_"&amp;T$3,データシート2!$A:$SI,MATCH($R$2&amp;"_"&amp;$B26,データシート2!$A$1:$SI$1,0),0)</f>
        <v>26.145</v>
      </c>
      <c r="U26" s="925">
        <f>VLOOKUP($D$3&amp;"_"&amp;U$3,データシート2!$A:$SI,MATCH($R$2&amp;"_"&amp;$B26,データシート2!$A$1:$SI$1,0),0)</f>
        <v>25.893999999999998</v>
      </c>
      <c r="V26" s="925">
        <f>VLOOKUP($D$3&amp;"_"&amp;V$3,データシート2!$A:$SI,MATCH($R$2&amp;"_"&amp;$B26,データシート2!$A$1:$SI$1,0),0)</f>
        <v>27.943000000000001</v>
      </c>
      <c r="W26" s="925">
        <f>VLOOKUP($D$3&amp;"_"&amp;W$3,データシート2!$A:$SI,MATCH($R$2&amp;"_"&amp;$B26,データシート2!$A$1:$SI$1,0),0)</f>
        <v>28.405999999999999</v>
      </c>
      <c r="X26" s="925">
        <f>VLOOKUP($D$3&amp;"_"&amp;X$3,データシート2!$A:$SI,MATCH($R$2&amp;"_"&amp;$B26,データシート2!$A$1:$SI$1,0),0)</f>
        <v>29.010999999999999</v>
      </c>
      <c r="Y26" s="925">
        <f>VLOOKUP($D$3&amp;"_"&amp;Y$3,データシート2!$A:$SI,MATCH($R$2&amp;"_"&amp;$B26,データシート2!$A$1:$SI$1,0),0)</f>
        <v>25.905999999999999</v>
      </c>
      <c r="Z26" s="925">
        <f>VLOOKUP($D$3&amp;"_"&amp;Z$3,データシート2!$A:$SI,MATCH($R$2&amp;"_"&amp;$B26,データシート2!$A$1:$SI$1,0),0)</f>
        <v>25.03</v>
      </c>
      <c r="AA26" s="925">
        <f>VLOOKUP($D$3&amp;"_"&amp;AA$3,データシート2!$A:$SI,MATCH($R$2&amp;"_"&amp;$B26,データシート2!$A$1:$SI$1,0),0)</f>
        <v>21.988</v>
      </c>
      <c r="AB26" s="926">
        <f>VLOOKUP($D$3&amp;"_"&amp;AB$3,データシート2!$A:$SI,MATCH($R$2&amp;"_"&amp;$B26,データシート2!$A$1:$SI$1,0),0)</f>
        <v>22.422000000000001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3.4249999999999998</v>
      </c>
      <c r="S33" s="938">
        <f>VLOOKUP($D$3&amp;"_"&amp;S$3,データシート2!$A:$SI,MATCH($R$2&amp;"_"&amp;$C33,データシート2!$A$1:$SI$1,0),0)</f>
        <v>3.6</v>
      </c>
      <c r="T33" s="938">
        <f>VLOOKUP($D$3&amp;"_"&amp;T$3,データシート2!$A:$SI,MATCH($R$2&amp;"_"&amp;$C33,データシート2!$A$1:$SI$1,0),0)</f>
        <v>3.4049999999999998</v>
      </c>
      <c r="U33" s="938">
        <f>VLOOKUP($D$3&amp;"_"&amp;U$3,データシート2!$A:$SI,MATCH($R$2&amp;"_"&amp;$C33,データシート2!$A$1:$SI$1,0),0)</f>
        <v>3.2090000000000001</v>
      </c>
      <c r="V33" s="938">
        <f>VLOOKUP($D$3&amp;"_"&amp;V$3,データシート2!$A:$SI,MATCH($R$2&amp;"_"&amp;$C33,データシート2!$A$1:$SI$1,0),0)</f>
        <v>3.0169999999999999</v>
      </c>
      <c r="W33" s="938">
        <f>VLOOKUP($D$3&amp;"_"&amp;W$3,データシート2!$A:$SI,MATCH($R$2&amp;"_"&amp;$C33,データシート2!$A$1:$SI$1,0),0)</f>
        <v>2.8530000000000002</v>
      </c>
      <c r="X33" s="938">
        <f>VLOOKUP($D$3&amp;"_"&amp;X$3,データシート2!$A:$SI,MATCH($R$2&amp;"_"&amp;$C33,データシート2!$A$1:$SI$1,0),0)</f>
        <v>2.492</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20.427</v>
      </c>
      <c r="S44" s="938">
        <f>VLOOKUP($D$3&amp;"_"&amp;S$3,データシート2!$A:$SI,MATCH($R$2&amp;"_"&amp;$C44,データシート2!$A$1:$SI$1,0),0)</f>
        <v>22.611000000000001</v>
      </c>
      <c r="T44" s="938">
        <f>VLOOKUP($D$3&amp;"_"&amp;T$3,データシート2!$A:$SI,MATCH($R$2&amp;"_"&amp;$C44,データシート2!$A$1:$SI$1,0),0)</f>
        <v>22.74</v>
      </c>
      <c r="U44" s="938">
        <f>VLOOKUP($D$3&amp;"_"&amp;U$3,データシート2!$A:$SI,MATCH($R$2&amp;"_"&amp;$C44,データシート2!$A$1:$SI$1,0),0)</f>
        <v>22.684999999999999</v>
      </c>
      <c r="V44" s="938">
        <f>VLOOKUP($D$3&amp;"_"&amp;V$3,データシート2!$A:$SI,MATCH($R$2&amp;"_"&amp;$C44,データシート2!$A$1:$SI$1,0),0)</f>
        <v>24.925999999999998</v>
      </c>
      <c r="W44" s="938">
        <f>VLOOKUP($D$3&amp;"_"&amp;W$3,データシート2!$A:$SI,MATCH($R$2&amp;"_"&amp;$C44,データシート2!$A$1:$SI$1,0),0)</f>
        <v>25.553000000000001</v>
      </c>
      <c r="X44" s="938">
        <f>VLOOKUP($D$3&amp;"_"&amp;X$3,データシート2!$A:$SI,MATCH($R$2&amp;"_"&amp;$C44,データシート2!$A$1:$SI$1,0),0)</f>
        <v>26.518999999999998</v>
      </c>
      <c r="Y44" s="938">
        <f>VLOOKUP($D$3&amp;"_"&amp;Y$3,データシート2!$A:$SI,MATCH($R$2&amp;"_"&amp;$C44,データシート2!$A$1:$SI$1,0),0)</f>
        <v>25.905999999999999</v>
      </c>
      <c r="Z44" s="938">
        <f>VLOOKUP($D$3&amp;"_"&amp;Z$3,データシート2!$A:$SI,MATCH($R$2&amp;"_"&amp;$C44,データシート2!$A$1:$SI$1,0),0)</f>
        <v>25.03</v>
      </c>
      <c r="AA44" s="938">
        <f>VLOOKUP($D$3&amp;"_"&amp;AA$3,データシート2!$A:$SI,MATCH($R$2&amp;"_"&amp;$C44,データシート2!$A$1:$SI$1,0),0)</f>
        <v>21.988</v>
      </c>
      <c r="AB44" s="939">
        <f>VLOOKUP($D$3&amp;"_"&amp;AB$3,データシート2!$A:$SI,MATCH($R$2&amp;"_"&amp;$C44,データシート2!$A$1:$SI$1,0),0)</f>
        <v>22.422000000000001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9.3390000000000004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9.3390000000000004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17.657</v>
      </c>
      <c r="S124" s="925">
        <f>VLOOKUP($D$3&amp;"_"&amp;S$3,データシート2!$A:$SI,MATCH($R$2&amp;"_"&amp;$B124,データシート2!$A$1:$SI$1,0),0)</f>
        <v>19.91</v>
      </c>
      <c r="T124" s="925">
        <f>VLOOKUP($D$3&amp;"_"&amp;T$3,データシート2!$A:$SI,MATCH($R$2&amp;"_"&amp;$B124,データシート2!$A$1:$SI$1,0),0)</f>
        <v>17.442</v>
      </c>
      <c r="U124" s="925">
        <f>VLOOKUP($D$3&amp;"_"&amp;U$3,データシート2!$A:$SI,MATCH($R$2&amp;"_"&amp;$B124,データシート2!$A$1:$SI$1,0),0)</f>
        <v>14.765000000000001</v>
      </c>
      <c r="V124" s="925">
        <f>VLOOKUP($D$3&amp;"_"&amp;V$3,データシート2!$A:$SI,MATCH($R$2&amp;"_"&amp;$B124,データシート2!$A$1:$SI$1,0),0)</f>
        <v>19.739999999999998</v>
      </c>
      <c r="W124" s="925">
        <f>VLOOKUP($D$3&amp;"_"&amp;W$3,データシート2!$A:$SI,MATCH($R$2&amp;"_"&amp;$B124,データシート2!$A$1:$SI$1,0),0)</f>
        <v>19.792999999999999</v>
      </c>
      <c r="X124" s="925">
        <f>VLOOKUP($D$3&amp;"_"&amp;X$3,データシート2!$A:$SI,MATCH($R$2&amp;"_"&amp;$B124,データシート2!$A$1:$SI$1,0),0)</f>
        <v>25.542000000000002</v>
      </c>
      <c r="Y124" s="925">
        <f>VLOOKUP($D$3&amp;"_"&amp;Y$3,データシート2!$A:$SI,MATCH($R$2&amp;"_"&amp;$B124,データシート2!$A$1:$SI$1,0),0)</f>
        <v>27.504999999999999</v>
      </c>
      <c r="Z124" s="925">
        <f>VLOOKUP($D$3&amp;"_"&amp;Z$3,データシート2!$A:$SI,MATCH($R$2&amp;"_"&amp;$B124,データシート2!$A$1:$SI$1,0),0)</f>
        <v>34.162999999999997</v>
      </c>
      <c r="AA124" s="925">
        <f>VLOOKUP($D$3&amp;"_"&amp;AA$3,データシート2!$A:$SI,MATCH($R$2&amp;"_"&amp;$B124,データシート2!$A$1:$SI$1,0),0)</f>
        <v>25.597000000000001</v>
      </c>
      <c r="AB124" s="926">
        <f>VLOOKUP($D$3&amp;"_"&amp;AB$3,データシート2!$A:$SI,MATCH($R$2&amp;"_"&amp;$B124,データシート2!$A$1:$SI$1,0),0)</f>
        <v>21.326000000000001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17.657</v>
      </c>
      <c r="S125" s="941">
        <f>VLOOKUP($D$3&amp;"_"&amp;S$3,データシート2!$A:$SI,MATCH($R$2&amp;"_"&amp;$C125,データシート2!$A$1:$SI$1,0),0)</f>
        <v>19.91</v>
      </c>
      <c r="T125" s="941">
        <f>VLOOKUP($D$3&amp;"_"&amp;T$3,データシート2!$A:$SI,MATCH($R$2&amp;"_"&amp;$C125,データシート2!$A$1:$SI$1,0),0)</f>
        <v>17.442</v>
      </c>
      <c r="U125" s="941">
        <f>VLOOKUP($D$3&amp;"_"&amp;U$3,データシート2!$A:$SI,MATCH($R$2&amp;"_"&amp;$C125,データシート2!$A$1:$SI$1,0),0)</f>
        <v>14.765000000000001</v>
      </c>
      <c r="V125" s="941">
        <f>VLOOKUP($D$3&amp;"_"&amp;V$3,データシート2!$A:$SI,MATCH($R$2&amp;"_"&amp;$C125,データシート2!$A$1:$SI$1,0),0)</f>
        <v>19.739999999999998</v>
      </c>
      <c r="W125" s="941">
        <f>VLOOKUP($D$3&amp;"_"&amp;W$3,データシート2!$A:$SI,MATCH($R$2&amp;"_"&amp;$C125,データシート2!$A$1:$SI$1,0),0)</f>
        <v>19.792999999999999</v>
      </c>
      <c r="X125" s="941">
        <f>VLOOKUP($D$3&amp;"_"&amp;X$3,データシート2!$A:$SI,MATCH($R$2&amp;"_"&amp;$C125,データシート2!$A$1:$SI$1,0),0)</f>
        <v>25.542000000000002</v>
      </c>
      <c r="Y125" s="941">
        <f>VLOOKUP($D$3&amp;"_"&amp;Y$3,データシート2!$A:$SI,MATCH($R$2&amp;"_"&amp;$C125,データシート2!$A$1:$SI$1,0),0)</f>
        <v>27.504999999999999</v>
      </c>
      <c r="Z125" s="941">
        <f>VLOOKUP($D$3&amp;"_"&amp;Z$3,データシート2!$A:$SI,MATCH($R$2&amp;"_"&amp;$C125,データシート2!$A$1:$SI$1,0),0)</f>
        <v>34.162999999999997</v>
      </c>
      <c r="AA125" s="941">
        <f>VLOOKUP($D$3&amp;"_"&amp;AA$3,データシート2!$A:$SI,MATCH($R$2&amp;"_"&amp;$C125,データシート2!$A$1:$SI$1,0),0)</f>
        <v>25.597000000000001</v>
      </c>
      <c r="AB125" s="942">
        <f>VLOOKUP($D$3&amp;"_"&amp;AB$3,データシート2!$A:$SI,MATCH($R$2&amp;"_"&amp;$C125,データシート2!$A$1:$SI$1,0),0)</f>
        <v>21.326000000000001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2025-03-04T09:44:37Z</dcterms:created>
  <dcterms:modified xsi:type="dcterms:W3CDTF">2025-03-04T09:44:38Z</dcterms:modified>
  <cp:category/>
  <cp:contentStatus/>
</cp:coreProperties>
</file>