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5EBC2E-DFA8-4B2D-A2DB-EF8179EC1F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<sst xmlns="http://schemas.openxmlformats.org/spreadsheetml/2006/main" count="16781" uniqueCount="2520">
  <si>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</si>
  <si>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</si>
  <si>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</si>
  <si>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</si>
  <si>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</si>
  <si>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</si>
  <si>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</si>
  <si>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</si>
  <si>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</si>
  <si>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</si>
  <si>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</si>
  <si>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</si>
  <si>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</si>
  <si>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</si>
  <si>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</si>
  <si>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</si>
  <si>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</si>
  <si>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</si>
  <si>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</si>
  <si>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</si>
  <si>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</si>
  <si>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</si>
  <si>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</si>
  <si>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</si>
  <si>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</si>
  <si>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</si>
  <si>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</si>
  <si>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</si>
  <si>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</si>
  <si>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</si>
  <si>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</si>
  <si>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</si>
  <si>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</si>
  <si>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</si>
  <si>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</si>
  <si>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</si>
  <si>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</si>
  <si>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</si>
  <si>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</si>
  <si>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</si>
  <si>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</si>
  <si>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</si>
  <si>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</si>
  <si>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</si>
  <si>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</si>
  <si>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</si>
  <si>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</si>
  <si>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</si>
  <si>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</si>
  <si>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</si>
  <si>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</si>
  <si>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</si>
  <si>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</si>
  <si>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</si>
  <si>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</si>
  <si>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</si>
  <si>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</si>
  <si>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</si>
  <si>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</si>
  <si>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</si>
  <si>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</si>
  <si>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</si>
  <si>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</si>
  <si>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</si>
  <si>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</si>
  <si>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</si>
  <si>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</si>
  <si>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</si>
  <si>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</si>
  <si>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</si>
  <si>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</si>
  <si>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</si>
  <si>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</si>
  <si>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</si>
  <si>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</si>
  <si>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</si>
  <si>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</si>
  <si>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</si>
  <si>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</si>
  <si>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</si>
  <si>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</si>
  <si>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</si>
  <si>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</si>
  <si>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</si>
  <si>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</si>
  <si>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</si>
  <si>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</si>
  <si>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</si>
  <si>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</si>
  <si>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</si>
  <si>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</si>
  <si>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</si>
  <si>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</si>
  <si>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</si>
  <si>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</si>
  <si>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</si>
  <si>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</si>
  <si>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</si>
  <si>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</si>
  <si>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</si>
  <si>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</si>
  <si>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</si>
  <si>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</si>
  <si>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</si>
  <si>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</si>
  <si>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</si>
  <si>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</si>
  <si>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</si>
  <si>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</si>
  <si>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</si>
  <si>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</si>
  <si>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</si>
  <si>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</si>
  <si>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</si>
  <si>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</si>
  <si>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</si>
  <si>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</si>
  <si>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</si>
  <si>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</si>
  <si>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</si>
  <si>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</si>
  <si>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</si>
  <si>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</si>
  <si>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</si>
  <si>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</si>
  <si>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</si>
  <si>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</si>
  <si>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</si>
  <si>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</si>
  <si>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</si>
  <si>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</si>
  <si>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</si>
  <si>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</si>
  <si>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</si>
  <si>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</si>
  <si>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</si>
  <si>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</si>
  <si>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</si>
  <si>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</si>
  <si>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</si>
  <si>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</si>
  <si>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</si>
  <si>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</si>
  <si>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</si>
  <si>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</si>
  <si>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</si>
  <si>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</si>
  <si>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</si>
  <si>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</si>
  <si>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</si>
  <si>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</si>
  <si>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</si>
  <si>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</si>
  <si>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</si>
  <si>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</si>
  <si>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</si>
  <si>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</si>
  <si>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</si>
  <si>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</si>
  <si>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</si>
  <si>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</si>
  <si>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</si>
  <si>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</si>
  <si>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</si>
  <si>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</si>
  <si>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</si>
  <si>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</si>
  <si>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</si>
  <si>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</si>
  <si>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</si>
  <si>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</si>
  <si>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</si>
  <si>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</si>
  <si>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</si>
  <si>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</si>
  <si>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</si>
  <si>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</si>
  <si>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</si>
  <si>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</si>
  <si>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</si>
  <si>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</si>
  <si>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</si>
  <si>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</si>
  <si>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</si>
  <si>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</si>
  <si>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</si>
  <si>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</si>
  <si>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</si>
  <si>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</si>
  <si>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</si>
  <si>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</si>
  <si>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</si>
  <si>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</si>
  <si>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</si>
  <si>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</si>
  <si>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</si>
  <si>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</si>
  <si>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</si>
  <si>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</si>
  <si>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</si>
  <si>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</si>
  <si>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</si>
  <si>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</si>
  <si>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</si>
  <si>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</si>
  <si>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</si>
  <si>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</si>
  <si>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</si>
  <si>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</si>
  <si>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</si>
  <si>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</si>
  <si>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</si>
  <si>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</si>
  <si>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</si>
  <si>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</si>
  <si>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</si>
  <si>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</si>
  <si>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</si>
  <si>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</si>
  <si>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</si>
  <si>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</si>
  <si>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</si>
  <si>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</si>
  <si>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</si>
  <si>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</si>
  <si>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</si>
  <si>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</si>
  <si>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</si>
  <si>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</si>
  <si>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</si>
  <si>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</si>
  <si>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</si>
  <si>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</si>
  <si>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</si>
  <si>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</si>
  <si>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</si>
  <si>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</si>
  <si>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</si>
  <si>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</si>
  <si>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</si>
  <si>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</si>
  <si>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</si>
  <si>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</si>
  <si>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</si>
  <si>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</si>
  <si>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</si>
  <si>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</si>
  <si>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</si>
  <si>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</si>
  <si>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</si>
  <si>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</si>
  <si>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</si>
  <si>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</si>
  <si>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</si>
  <si>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</si>
  <si>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</si>
  <si>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</si>
  <si>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</si>
  <si>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</si>
  <si>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</si>
  <si>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</si>
  <si>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</si>
  <si>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</si>
  <si>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</si>
  <si>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</si>
  <si>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</si>
  <si>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</si>
  <si>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</si>
  <si>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</si>
  <si>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</si>
  <si>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</si>
  <si>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</si>
  <si>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</si>
  <si>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</si>
  <si>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</si>
  <si>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</si>
  <si>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</si>
  <si>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</si>
  <si>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</si>
  <si>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</si>
  <si>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</si>
  <si>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</si>
  <si>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</si>
  <si>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</si>
  <si>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</si>
  <si>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</si>
  <si>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</si>
  <si>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</si>
  <si>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</si>
  <si>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</si>
  <si>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</si>
  <si>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</si>
  <si>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</si>
  <si>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</si>
  <si>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</si>
  <si>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</si>
  <si>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</si>
  <si>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</si>
  <si>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</si>
  <si>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</si>
  <si>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</si>
  <si>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</si>
  <si>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</si>
  <si>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</si>
  <si>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</si>
  <si>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</si>
  <si>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</si>
  <si>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</si>
  <si>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</si>
  <si>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</si>
  <si>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</si>
  <si>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</si>
  <si>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</si>
  <si>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</si>
  <si>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</si>
  <si>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</si>
  <si>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</si>
  <si>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</si>
  <si>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</si>
  <si>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</si>
  <si>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</si>
  <si>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</si>
  <si>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</si>
  <si>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</si>
  <si>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</si>
  <si>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</si>
  <si>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</si>
  <si>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</si>
  <si>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</si>
  <si>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</si>
  <si>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</si>
  <si>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</si>
  <si>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</si>
  <si>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</si>
  <si>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</si>
  <si>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</si>
  <si>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</si>
  <si>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</si>
  <si>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</si>
  <si>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</si>
  <si>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</si>
  <si>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</si>
  <si>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</si>
  <si>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</si>
  <si>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</si>
  <si>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</si>
  <si>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</si>
  <si>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</si>
  <si>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</si>
  <si>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</si>
  <si>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</si>
  <si>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</si>
  <si>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</si>
  <si>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</si>
  <si>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</si>
  <si>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</si>
  <si>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</si>
  <si>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</si>
  <si>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</si>
  <si>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</si>
  <si>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</si>
  <si>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</si>
  <si>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</si>
  <si>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</si>
  <si>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</si>
  <si>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</si>
  <si>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</si>
  <si>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</si>
  <si>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</si>
  <si>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</si>
  <si>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</si>
  <si>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</si>
  <si>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</si>
  <si>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</si>
  <si>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</si>
  <si>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</si>
  <si>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</si>
  <si>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</si>
  <si>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</si>
  <si>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</si>
  <si>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</si>
  <si>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</si>
  <si>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</si>
  <si>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</si>
  <si>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</si>
  <si>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</si>
  <si>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</si>
  <si>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</si>
  <si>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</si>
  <si>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</si>
  <si>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</si>
  <si>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</si>
  <si>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</si>
  <si>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</si>
  <si>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</si>
  <si>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</si>
  <si>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</si>
  <si>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</si>
  <si>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</si>
  <si>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</si>
  <si>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</si>
  <si>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</si>
  <si>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</si>
  <si>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</si>
  <si>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</si>
  <si>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</si>
  <si>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</si>
  <si>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</si>
  <si>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</si>
  <si>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</si>
  <si>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</si>
  <si>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</si>
  <si>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</si>
  <si>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</si>
  <si>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</si>
  <si>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</si>
  <si>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</si>
  <si>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</si>
  <si>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</si>
  <si>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</si>
  <si>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</si>
  <si>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</si>
  <si>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</si>
  <si>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</si>
  <si>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</si>
  <si>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</si>
  <si>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</si>
  <si>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</si>
  <si>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</si>
  <si>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</si>
  <si>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</si>
  <si>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</si>
  <si>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</si>
  <si>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</si>
  <si>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</si>
  <si>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</si>
  <si>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</si>
  <si>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</si>
  <si>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</si>
  <si>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</si>
  <si>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</si>
  <si>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</si>
  <si>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</si>
  <si>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</si>
  <si>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</si>
  <si>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</si>
  <si>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</si>
  <si>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</si>
  <si>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</si>
  <si>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</si>
  <si>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</si>
  <si>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</si>
  <si>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</si>
  <si>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</si>
  <si>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</si>
  <si>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</si>
  <si>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</si>
  <si>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</si>
  <si>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</si>
  <si>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</si>
  <si>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</si>
  <si>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</si>
  <si>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</si>
  <si>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</si>
  <si>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</si>
  <si>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</si>
  <si>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</si>
  <si>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</si>
  <si>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</si>
  <si>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</si>
  <si>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</si>
  <si>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</si>
  <si>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</si>
  <si>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</si>
  <si>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</si>
  <si>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</si>
  <si>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</si>
  <si>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</si>
  <si>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</si>
  <si>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</si>
  <si>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</si>
  <si>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</si>
  <si>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</si>
  <si>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</si>
  <si>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</si>
  <si>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</si>
  <si>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</si>
  <si>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</si>
  <si>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</si>
  <si>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</si>
  <si>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</si>
  <si>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</si>
  <si>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</si>
  <si>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</si>
  <si>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</si>
  <si>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</si>
  <si>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</si>
  <si>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</si>
  <si>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</si>
  <si>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</si>
  <si>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</si>
  <si>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</si>
  <si>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</si>
  <si>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</si>
  <si>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</si>
  <si>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</si>
  <si>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</si>
  <si>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</si>
  <si>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</si>
  <si>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</si>
  <si>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</si>
  <si>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</si>
  <si>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</si>
  <si>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</si>
  <si>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</si>
  <si>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</si>
  <si>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</si>
  <si>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</si>
  <si>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</si>
  <si>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</si>
  <si>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</si>
  <si>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</si>
  <si>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</si>
  <si>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</si>
  <si>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</si>
  <si>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</si>
  <si>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</si>
  <si>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</si>
  <si>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</si>
  <si>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</si>
  <si>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</si>
  <si>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</si>
  <si>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</si>
  <si>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</si>
  <si>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</si>
  <si>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</si>
  <si>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</si>
  <si>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</si>
  <si>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</si>
  <si>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</si>
  <si>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</si>
  <si>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</si>
  <si>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</si>
  <si>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</si>
  <si>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</si>
  <si>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</si>
  <si>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</si>
  <si>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</si>
  <si>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</si>
  <si>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</si>
  <si>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</si>
  <si>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</si>
  <si>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</si>
  <si>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</si>
  <si>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</si>
  <si>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</si>
  <si>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</si>
  <si>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</si>
  <si>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</si>
  <si>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</si>
  <si>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</si>
  <si>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</si>
  <si>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</si>
  <si>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</si>
  <si>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</si>
  <si>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</si>
  <si>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</si>
  <si>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</si>
  <si>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</si>
  <si>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</si>
  <si>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</si>
  <si>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</si>
  <si>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</si>
  <si>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</si>
  <si>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</si>
  <si>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</si>
  <si>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</si>
  <si>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</si>
  <si>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</si>
  <si>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</si>
  <si>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</si>
  <si>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</si>
  <si>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</si>
  <si>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</si>
  <si>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</si>
  <si>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</si>
  <si>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</si>
  <si>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</si>
  <si>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</si>
  <si>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</si>
  <si>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</si>
  <si>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</si>
  <si>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</si>
  <si>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</si>
  <si>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</si>
  <si>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</si>
  <si>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</si>
  <si>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</si>
  <si>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</si>
  <si>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</si>
  <si>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</si>
  <si>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</si>
  <si>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</si>
  <si>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</si>
  <si>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</si>
  <si>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</si>
  <si>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</si>
  <si>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</si>
  <si>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</si>
  <si>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</si>
  <si>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</si>
  <si>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</si>
  <si>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</si>
  <si>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</si>
  <si>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</si>
  <si>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</si>
  <si>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</si>
  <si>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</si>
  <si>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</si>
  <si>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</si>
  <si>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</si>
  <si>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</si>
  <si>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</si>
  <si>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</si>
  <si>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</si>
  <si>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</si>
  <si>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</si>
  <si>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</si>
  <si>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</si>
  <si>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</si>
  <si>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</si>
  <si>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</si>
  <si>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</si>
  <si>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</si>
  <si>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</si>
  <si>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</si>
  <si>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</si>
  <si>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</si>
  <si>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</si>
  <si>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</si>
  <si>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</si>
  <si>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</si>
  <si>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</si>
  <si>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</si>
  <si>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</si>
  <si>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</si>
  <si>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</si>
  <si>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</si>
  <si>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</si>
  <si>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</si>
  <si>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</si>
  <si>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</si>
  <si>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</si>
  <si>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</si>
  <si>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</si>
  <si>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</si>
  <si>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</si>
  <si>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</si>
  <si>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</si>
  <si>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</si>
  <si>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</si>
  <si>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</si>
  <si>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</si>
  <si>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</si>
  <si>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</si>
  <si>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</si>
  <si>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</si>
  <si>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</si>
  <si>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</si>
  <si>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</si>
  <si>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</si>
  <si>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</si>
  <si>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</si>
  <si>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</si>
  <si>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</si>
  <si>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</si>
  <si>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</si>
  <si>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</si>
  <si>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</si>
  <si>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</si>
  <si>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</si>
  <si>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</si>
  <si>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</si>
  <si>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</si>
  <si>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</si>
  <si>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</si>
  <si>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</si>
  <si>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</si>
  <si>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</si>
  <si>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</si>
  <si>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</si>
  <si>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</si>
  <si>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</si>
  <si>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</si>
  <si>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</si>
  <si>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</si>
  <si>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</si>
  <si>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</si>
  <si>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</si>
  <si>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</si>
  <si>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</si>
  <si>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</si>
  <si>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</si>
  <si>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</si>
  <si>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</si>
  <si>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</si>
  <si>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</si>
  <si>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</si>
  <si>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</si>
  <si>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</si>
  <si>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</si>
  <si>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</si>
  <si>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</si>
  <si>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</si>
  <si>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</si>
  <si>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</si>
  <si>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</si>
  <si>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</si>
  <si>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</si>
  <si>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</si>
  <si>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</si>
  <si>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</si>
  <si>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</si>
  <si>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</si>
  <si>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</si>
  <si>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</si>
  <si>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</si>
  <si>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</si>
  <si>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</si>
  <si>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</si>
  <si>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</si>
  <si>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</si>
  <si>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</si>
  <si>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</si>
  <si>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</si>
  <si>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</si>
  <si>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</si>
  <si>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</si>
  <si>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</si>
  <si>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</si>
  <si>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</si>
  <si>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</si>
  <si>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</si>
  <si>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</si>
  <si>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</si>
  <si>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</si>
  <si>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</si>
  <si>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</si>
  <si>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</si>
  <si>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</si>
  <si>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</si>
  <si>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</si>
  <si>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</si>
  <si>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</si>
  <si>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</si>
  <si>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</si>
  <si>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</si>
  <si>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</si>
  <si>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</si>
  <si>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</si>
  <si>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</si>
  <si>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</si>
  <si>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</si>
  <si>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</si>
  <si>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</si>
  <si>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</si>
  <si>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</si>
  <si>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</si>
  <si>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</si>
  <si>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</si>
  <si>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</si>
  <si>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</si>
  <si>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</si>
  <si>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</si>
  <si>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</si>
  <si>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</si>
  <si>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</si>
  <si>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</si>
  <si>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</si>
  <si>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</si>
  <si>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</si>
  <si>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</si>
  <si>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</si>
  <si>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</si>
  <si>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</si>
  <si>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</si>
  <si>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</si>
  <si>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</si>
  <si>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</si>
  <si>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</si>
  <si>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</si>
  <si>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</si>
  <si>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</si>
  <si>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</si>
  <si>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</si>
  <si>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</si>
  <si>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</si>
  <si>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</si>
  <si>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</si>
  <si>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</si>
  <si>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</si>
  <si>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</si>
  <si>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</si>
  <si>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</si>
  <si>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</si>
  <si>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</si>
  <si>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</si>
  <si>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</si>
  <si>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</si>
  <si>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</si>
  <si>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</si>
  <si>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</si>
  <si>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</si>
  <si>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</si>
  <si>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</si>
  <si>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</si>
  <si>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</si>
  <si>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</si>
  <si>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</si>
  <si>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</si>
  <si>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</si>
  <si>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</si>
  <si>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</si>
  <si>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</si>
  <si>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</si>
  <si>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</si>
  <si>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</si>
  <si>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</si>
  <si>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</si>
  <si>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</si>
  <si>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</si>
  <si>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</si>
  <si>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</si>
  <si>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</si>
  <si>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</si>
  <si>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</si>
  <si>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</si>
  <si>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</si>
  <si>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</si>
  <si>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</si>
  <si>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</si>
  <si>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</si>
  <si>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</si>
  <si>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</si>
  <si>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</si>
  <si>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</si>
  <si>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</si>
  <si>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</si>
  <si>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</si>
  <si>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</si>
  <si>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</si>
  <si>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</si>
  <si>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</si>
  <si>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</si>
  <si>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</si>
  <si>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</si>
  <si>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</si>
  <si>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</si>
  <si>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</si>
  <si>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</si>
  <si>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</si>
  <si>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</si>
  <si>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</si>
  <si>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</si>
  <si>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</si>
  <si>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</si>
  <si>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</si>
  <si>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</si>
  <si>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</si>
  <si>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</si>
  <si>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</si>
  <si>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</si>
  <si>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</si>
  <si>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</si>
  <si>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</si>
  <si>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</si>
  <si>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</si>
  <si>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</si>
  <si>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</si>
  <si>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</si>
  <si>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</si>
  <si>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</si>
  <si>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</si>
  <si>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</si>
  <si>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</si>
  <si>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</si>
  <si>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</si>
  <si>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</si>
  <si>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</si>
  <si>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</si>
  <si>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</si>
  <si>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</si>
  <si>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</si>
  <si>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</si>
  <si>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</si>
  <si>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</si>
  <si>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</si>
  <si>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</si>
  <si>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</si>
  <si>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</si>
  <si>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</si>
  <si>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</si>
  <si>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</si>
  <si>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</si>
  <si>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</si>
  <si>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</si>
  <si>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</si>
  <si>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</si>
  <si>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</si>
  <si>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</si>
  <si>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</si>
  <si>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</si>
  <si>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</si>
  <si>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</si>
  <si>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</si>
  <si>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</si>
  <si>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</si>
  <si>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</si>
  <si>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</si>
  <si>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</si>
  <si>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</si>
  <si>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</si>
  <si>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</si>
  <si>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</si>
  <si>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</si>
  <si>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</si>
  <si>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</si>
  <si>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</si>
  <si>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</si>
  <si>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</si>
  <si>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</si>
  <si>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</si>
  <si>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</si>
  <si>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</si>
  <si>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</si>
  <si>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</si>
  <si>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</si>
  <si>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</si>
  <si>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</si>
  <si>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</si>
  <si>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</si>
  <si>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</si>
  <si>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</si>
  <si>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</si>
  <si>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</si>
  <si>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</si>
  <si>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</si>
  <si>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</si>
  <si>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</si>
  <si>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</si>
  <si>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</si>
  <si>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</si>
  <si>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</si>
  <si>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</si>
  <si>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</si>
  <si>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</si>
  <si>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</si>
  <si>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</si>
  <si>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</si>
  <si>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</si>
  <si>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</si>
  <si>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</si>
  <si>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</si>
  <si>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</si>
  <si>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</si>
  <si>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</si>
  <si>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</si>
  <si>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</si>
  <si>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</si>
  <si>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</si>
  <si>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</si>
  <si>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</si>
  <si>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</si>
  <si>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</si>
  <si>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</si>
  <si>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</si>
  <si>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</si>
  <si>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</si>
  <si>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</si>
  <si>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</si>
  <si>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</si>
  <si>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</si>
  <si>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</si>
  <si>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</si>
  <si>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</si>
  <si>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</si>
  <si>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</si>
  <si>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</si>
  <si>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</si>
  <si>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</si>
  <si>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</si>
  <si>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</si>
  <si>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</si>
  <si>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</si>
  <si>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</si>
  <si>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</si>
  <si>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</si>
  <si>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</si>
  <si>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</si>
  <si>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</si>
  <si>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</si>
  <si>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</si>
  <si>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</si>
  <si>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</si>
  <si>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</si>
  <si>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</si>
  <si>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</si>
  <si>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</si>
  <si>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</si>
  <si>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</si>
  <si>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</si>
  <si>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</si>
  <si>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</si>
  <si>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</si>
  <si>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</si>
  <si>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</si>
  <si>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</si>
  <si>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</si>
  <si>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</si>
  <si>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</si>
  <si>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</si>
  <si>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</si>
  <si>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</si>
  <si>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</si>
  <si>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</si>
  <si>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</si>
  <si>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</si>
  <si>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</si>
  <si>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</si>
  <si>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</si>
  <si>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</si>
  <si>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</si>
  <si>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</si>
  <si>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</si>
  <si>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</si>
  <si>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</si>
  <si>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</si>
  <si>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</si>
  <si>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</si>
  <si>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</si>
  <si>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</si>
  <si>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</si>
  <si>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</si>
  <si>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</si>
  <si>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</si>
  <si>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</si>
  <si>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</si>
  <si>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</si>
  <si>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</si>
  <si>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</si>
  <si>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</si>
  <si>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</si>
  <si>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</si>
  <si>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</si>
  <si>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</si>
  <si>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</si>
  <si>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</si>
  <si>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</si>
  <si>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</si>
  <si>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</si>
  <si>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</si>
  <si>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</si>
  <si>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</si>
  <si>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</si>
  <si>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</si>
  <si>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</si>
  <si>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</si>
  <si>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</si>
  <si>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</si>
  <si>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</si>
  <si>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</si>
  <si>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</si>
  <si>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</si>
  <si>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</si>
  <si>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</si>
  <si>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</si>
  <si>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</si>
  <si>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</si>
  <si>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</si>
  <si>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</si>
  <si>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</si>
  <si>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</si>
  <si>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</si>
  <si>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</si>
  <si>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</si>
  <si>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</si>
  <si>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</si>
  <si>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</si>
  <si>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</si>
  <si>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</si>
  <si>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</si>
  <si>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</si>
  <si>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</si>
  <si>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</si>
  <si>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</si>
  <si>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</si>
  <si>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</si>
  <si>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</si>
  <si>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</si>
  <si>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</si>
  <si>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</si>
  <si>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</si>
  <si>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</si>
  <si>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</si>
  <si>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</si>
  <si>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</si>
  <si>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</si>
  <si>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</si>
  <si>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</si>
  <si>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</si>
  <si>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</si>
  <si>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</si>
  <si>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</si>
  <si>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</si>
  <si>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</si>
  <si>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</si>
  <si>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</si>
  <si>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</si>
  <si>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</si>
  <si>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</si>
  <si>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</si>
  <si>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</si>
  <si>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</si>
  <si>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</si>
  <si>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</si>
  <si>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</si>
  <si>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</si>
  <si>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</si>
  <si>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</si>
  <si>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</si>
  <si>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</si>
  <si>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</si>
  <si>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</si>
  <si>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</si>
  <si>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</si>
  <si>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</si>
  <si>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</si>
  <si>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</si>
  <si>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</si>
  <si>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</si>
  <si>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</si>
  <si>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</si>
  <si>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</si>
  <si>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</si>
  <si>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</si>
  <si>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</si>
  <si>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</si>
  <si>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</si>
  <si>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</si>
  <si>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</si>
  <si>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</si>
  <si>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</si>
  <si>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</si>
  <si>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</si>
  <si>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</si>
  <si>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</si>
  <si>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</si>
  <si>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</si>
  <si>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</si>
  <si>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</si>
  <si>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</si>
  <si>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</si>
  <si>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</si>
  <si>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</si>
  <si>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</si>
  <si>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</si>
  <si>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</si>
  <si>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</si>
  <si>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</si>
  <si>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</si>
  <si>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</si>
  <si>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</si>
  <si>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</si>
  <si>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</si>
  <si>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</si>
  <si>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</si>
  <si>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</si>
  <si>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</si>
  <si>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</si>
  <si>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</si>
  <si>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</si>
  <si>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</si>
  <si>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</si>
  <si>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</si>
  <si>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</si>
  <si>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</si>
  <si>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</si>
  <si>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</si>
  <si>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</si>
  <si>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</si>
  <si>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</si>
  <si>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</si>
  <si>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</si>
  <si>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</si>
  <si>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</si>
  <si>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</si>
  <si>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</si>
  <si>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</si>
  <si>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</si>
  <si>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</si>
  <si>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</si>
  <si>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</si>
  <si>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</si>
  <si>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</si>
  <si>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</si>
  <si>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</si>
  <si>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</si>
  <si>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</si>
  <si>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</si>
  <si>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</si>
  <si>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</si>
  <si>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</si>
  <si>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</si>
  <si>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</si>
  <si>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</si>
  <si>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</si>
  <si>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</si>
  <si>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</si>
  <si>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</si>
  <si>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</si>
  <si>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</si>
  <si>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</si>
  <si>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</si>
  <si>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</si>
  <si>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</si>
  <si>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</si>
  <si>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</si>
  <si>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</si>
  <si>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</si>
  <si>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</si>
  <si>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</si>
  <si>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</si>
  <si>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</si>
  <si>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</si>
  <si>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</si>
  <si>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</si>
  <si>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</si>
  <si>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</si>
  <si>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</si>
  <si>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</si>
  <si>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</si>
  <si>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</si>
  <si>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</si>
  <si>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</si>
  <si>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</si>
  <si>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</si>
  <si>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</si>
  <si>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</si>
  <si>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</si>
  <si>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</si>
  <si>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</si>
  <si>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</si>
  <si>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</si>
  <si>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</si>
  <si>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</si>
  <si>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</si>
  <si>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</si>
  <si>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</si>
  <si>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</si>
  <si>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</si>
  <si>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</si>
  <si>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</si>
  <si>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</si>
  <si>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</si>
  <si>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</si>
  <si>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</si>
  <si>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</si>
  <si>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</si>
  <si>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</si>
  <si>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</si>
  <si>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</si>
  <si>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</si>
  <si>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</si>
  <si>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</si>
  <si>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</si>
  <si>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</si>
  <si>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</si>
  <si>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</si>
  <si>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</si>
  <si>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</si>
  <si>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</si>
  <si>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</si>
  <si>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</si>
  <si>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</si>
  <si>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</si>
  <si>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</si>
  <si>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</si>
  <si>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</si>
  <si>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</si>
  <si>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</si>
  <si>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</si>
  <si>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</si>
  <si>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</si>
  <si>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</si>
  <si>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</si>
  <si>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</si>
  <si>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</si>
  <si>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</si>
  <si>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</si>
  <si>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</si>
  <si>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</si>
  <si>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</si>
  <si>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</si>
  <si>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</si>
  <si>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</si>
  <si>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</si>
  <si>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</si>
  <si>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</si>
  <si>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</si>
  <si>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</si>
  <si>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</si>
  <si>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</si>
  <si>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</si>
  <si>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</si>
  <si>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</si>
  <si>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</si>
  <si>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</si>
  <si>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</si>
  <si>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</si>
  <si>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</si>
  <si>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</si>
  <si>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</si>
  <si>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</si>
  <si>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</si>
  <si>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</si>
  <si>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</si>
  <si>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</si>
  <si>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</si>
  <si>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</si>
  <si>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</si>
  <si>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</si>
  <si>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</si>
  <si>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</si>
  <si>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</si>
  <si>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</si>
  <si>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</si>
  <si>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</si>
  <si>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</si>
  <si>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</si>
  <si>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</si>
  <si>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</si>
  <si>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</si>
  <si>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</si>
  <si>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</si>
  <si>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</si>
  <si>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</si>
  <si>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</si>
  <si>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</si>
  <si>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</si>
  <si>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</si>
  <si>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</si>
  <si>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</si>
  <si>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</si>
  <si>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</si>
  <si>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</si>
  <si>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</si>
  <si>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</si>
  <si>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</si>
  <si>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</si>
  <si>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</si>
  <si>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</si>
  <si>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</si>
  <si>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</si>
  <si>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</si>
  <si>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</si>
  <si>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</si>
  <si>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</si>
  <si>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</si>
  <si>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</si>
  <si>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</si>
  <si>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</si>
  <si>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</si>
  <si>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</si>
  <si>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</si>
  <si>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</si>
  <si>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</si>
  <si>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</si>
  <si>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</si>
  <si>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</si>
  <si>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</si>
  <si>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</si>
  <si>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</si>
  <si>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</si>
  <si>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</si>
  <si>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</si>
  <si>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</si>
  <si>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</si>
  <si>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</si>
  <si>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</si>
  <si>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</si>
  <si>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</si>
  <si>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</si>
  <si>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</si>
  <si>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</si>
  <si>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</si>
  <si>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</si>
  <si>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</si>
  <si>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</si>
  <si>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</si>
  <si>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</si>
  <si>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</si>
  <si>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</si>
  <si>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</si>
  <si>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</si>
  <si>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</si>
  <si>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</si>
  <si>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</si>
  <si>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</si>
  <si>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</si>
  <si>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</si>
  <si>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</si>
  <si>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</si>
  <si>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</si>
  <si>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</si>
  <si>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</si>
  <si>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</si>
  <si>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</si>
  <si>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</si>
  <si>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</si>
  <si>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</si>
  <si>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</si>
  <si>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</si>
  <si>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</si>
  <si>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</si>
  <si>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</si>
  <si>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</si>
  <si>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</si>
  <si>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</si>
  <si>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</si>
  <si>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</si>
  <si>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</si>
  <si>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</si>
  <si>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</si>
  <si>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</si>
  <si>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</si>
  <si>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</si>
  <si>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</si>
  <si>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</si>
  <si>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</si>
  <si>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</si>
  <si>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</si>
  <si>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</si>
  <si>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</si>
  <si>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</si>
  <si>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</si>
  <si>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</si>
  <si>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</si>
  <si>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</si>
  <si>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</si>
  <si>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</si>
  <si>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</si>
  <si>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</si>
  <si>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</si>
  <si>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</si>
  <si>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</si>
  <si>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</si>
  <si>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</si>
  <si>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</si>
  <si>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</si>
  <si>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</si>
  <si>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</si>
  <si>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</si>
  <si>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</si>
  <si>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</si>
  <si>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</si>
  <si>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</si>
  <si>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</si>
  <si>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</si>
  <si>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</si>
  <si>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</si>
  <si>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</si>
  <si>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</si>
  <si>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</si>
  <si>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</si>
  <si>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</si>
  <si>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</si>
  <si>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</si>
  <si>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</si>
  <si>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</si>
  <si>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</si>
  <si>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</si>
  <si>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</si>
  <si>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</si>
  <si>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</si>
  <si>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</si>
  <si>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</si>
  <si>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</si>
  <si>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</si>
  <si>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</si>
  <si>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</si>
  <si>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</si>
  <si>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</si>
  <si>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</si>
  <si>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</si>
  <si>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</si>
  <si>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</si>
  <si>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</si>
  <si>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</si>
  <si>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</si>
  <si>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</si>
  <si>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</si>
  <si>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</si>
  <si>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</si>
  <si>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</si>
  <si>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</si>
  <si>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</si>
  <si>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</si>
  <si>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</si>
  <si>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</si>
  <si>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</si>
  <si>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</si>
  <si>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</si>
  <si>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</si>
  <si>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</si>
  <si>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</si>
  <si>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</si>
  <si>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</si>
  <si>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</si>
  <si>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</si>
  <si>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</si>
  <si>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</si>
  <si>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</si>
  <si>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</si>
  <si>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</si>
  <si>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</si>
  <si>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</si>
  <si>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</si>
  <si>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</si>
  <si>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</si>
  <si>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</si>
  <si>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</si>
  <si>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</si>
  <si>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</si>
  <si>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</si>
  <si>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</si>
  <si>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</si>
  <si>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</si>
  <si>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</si>
  <si>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</si>
  <si>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</si>
  <si>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</si>
  <si>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</si>
  <si>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</si>
  <si>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</si>
  <si>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</si>
  <si>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</si>
  <si>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</si>
  <si>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</si>
  <si>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</si>
  <si>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</si>
  <si>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</si>
  <si>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</si>
  <si>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</si>
  <si>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</si>
  <si>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</si>
  <si>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</si>
  <si>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</si>
  <si>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</si>
  <si>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</si>
  <si>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</si>
  <si>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</si>
  <si>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</si>
  <si>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</si>
  <si>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</si>
  <si>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</si>
  <si>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</si>
  <si>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</si>
  <si>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</si>
  <si>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</si>
  <si>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</si>
  <si>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</si>
  <si>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</si>
  <si>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</si>
  <si>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</si>
  <si>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</si>
  <si>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</si>
  <si>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</si>
  <si>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</si>
  <si>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</si>
  <si>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</si>
  <si>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</si>
  <si>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</si>
  <si>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</si>
  <si>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</si>
  <si>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</si>
  <si>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</si>
  <si>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</si>
  <si>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</si>
  <si>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</si>
  <si>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</si>
  <si>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</si>
  <si>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</si>
  <si>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</si>
  <si>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</si>
  <si>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</si>
  <si>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</si>
  <si>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</si>
  <si>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</si>
  <si>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</si>
  <si>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</si>
  <si>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</si>
  <si>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</si>
  <si>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</si>
  <si>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</si>
  <si>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</si>
  <si>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</si>
  <si>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</si>
  <si>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</si>
  <si>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</si>
  <si>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</si>
  <si>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</si>
  <si>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</si>
  <si>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</si>
  <si>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</si>
  <si>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</si>
  <si>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</si>
  <si>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</si>
  <si>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</si>
  <si>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</si>
  <si>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</si>
  <si>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</si>
  <si>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</si>
  <si>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</si>
  <si>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</si>
  <si>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</si>
  <si>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</si>
  <si>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</si>
  <si>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</si>
  <si>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</si>
  <si>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</si>
  <si>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</si>
  <si>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</si>
  <si>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</si>
  <si>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</si>
  <si>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</si>
  <si>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</si>
  <si>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</si>
  <si>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</si>
  <si>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</si>
  <si>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</si>
  <si>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</si>
  <si>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</si>
  <si>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</si>
  <si>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</si>
  <si>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</si>
  <si>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</si>
  <si>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</si>
  <si>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</si>
  <si>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</si>
  <si>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</si>
  <si>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</si>
  <si>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</si>
  <si>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</si>
  <si>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</si>
  <si>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</si>
  <si>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</si>
  <si>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</si>
  <si>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</si>
  <si>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</si>
  <si>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</si>
  <si>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01631_令和6年度</t>
  </si>
  <si>
    <t>01631</t>
  </si>
  <si>
    <t>音更町</t>
  </si>
  <si>
    <t>01631_令和4年度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</si>
  <si>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</si>
  <si>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</si>
  <si>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</si>
  <si>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</si>
  <si>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</si>
  <si>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</si>
  <si>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</si>
  <si>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</si>
  <si>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</si>
  <si>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</si>
  <si>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</si>
  <si>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</si>
  <si>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</si>
  <si>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</si>
  <si>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</si>
  <si>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</si>
  <si>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</si>
  <si>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</si>
  <si>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</si>
  <si>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</si>
  <si>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</si>
  <si>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</si>
  <si>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</si>
  <si>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</si>
  <si>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</si>
  <si>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</si>
  <si>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</si>
  <si>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</si>
  <si>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</si>
  <si>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</si>
  <si>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</si>
  <si>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</si>
  <si>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</si>
  <si>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</si>
  <si>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</si>
  <si>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</si>
  <si>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</si>
  <si>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</si>
  <si>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</si>
  <si>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</si>
  <si>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</si>
  <si>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</si>
  <si>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</si>
  <si>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</si>
  <si>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</si>
  <si>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</si>
  <si>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</si>
  <si>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</si>
  <si>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</si>
  <si>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</si>
  <si>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</si>
  <si>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</si>
  <si>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</si>
  <si>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</si>
  <si>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</si>
  <si>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</si>
  <si>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</si>
  <si>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</si>
  <si>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</si>
  <si>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</si>
  <si>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</si>
  <si>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</si>
  <si>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</si>
  <si>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</si>
  <si>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</si>
  <si>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</si>
  <si>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</si>
  <si>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</si>
  <si>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</si>
  <si>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</si>
  <si>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</si>
  <si>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</si>
  <si>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</si>
  <si>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</si>
  <si>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</si>
  <si>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</si>
  <si>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</si>
  <si>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</si>
  <si>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</si>
  <si>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</si>
  <si>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</si>
  <si>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</si>
  <si>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</si>
  <si>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</si>
  <si>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</si>
  <si>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</si>
  <si>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</si>
  <si>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</si>
  <si>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</si>
  <si>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</si>
  <si>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</si>
  <si>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</si>
  <si>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</si>
  <si>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</si>
  <si>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</si>
  <si>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</si>
  <si>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</si>
  <si>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</si>
  <si>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</si>
  <si>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</si>
  <si>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</si>
  <si>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</si>
  <si>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</si>
  <si>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</si>
  <si>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</si>
  <si>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</si>
  <si>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</si>
  <si>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</si>
  <si>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</si>
  <si>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</si>
  <si>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</si>
  <si>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</si>
  <si>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</si>
  <si>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</si>
  <si>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</si>
  <si>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</si>
  <si>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</si>
  <si>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</si>
  <si>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</si>
  <si>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</si>
  <si>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</si>
  <si>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</si>
  <si>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</si>
  <si>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</si>
  <si>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</si>
  <si>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</si>
  <si>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</si>
  <si>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</si>
  <si>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</si>
  <si>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</si>
  <si>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</si>
  <si>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</si>
  <si>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</si>
  <si>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</si>
  <si>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</si>
  <si>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</si>
  <si>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</si>
  <si>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</si>
  <si>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</si>
  <si>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</si>
  <si>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</si>
  <si>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</si>
  <si>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</si>
  <si>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</si>
  <si>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</si>
  <si>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</si>
  <si>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</si>
  <si>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</si>
  <si>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</si>
  <si>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</si>
  <si>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</si>
  <si>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</si>
  <si>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</si>
  <si>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</si>
  <si>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</si>
  <si>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</si>
  <si>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</si>
  <si>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</si>
  <si>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</si>
  <si>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</si>
  <si>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</si>
  <si>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</si>
  <si>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</si>
  <si>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</si>
  <si>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</si>
  <si>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</si>
  <si>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</si>
  <si>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</si>
  <si>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</si>
  <si>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</si>
  <si>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</si>
  <si>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</si>
  <si>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</si>
  <si>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</si>
  <si>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</si>
  <si>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</si>
  <si>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</si>
  <si>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</si>
  <si>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</si>
  <si>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</si>
  <si>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</si>
  <si>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</si>
  <si>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</si>
  <si>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</si>
  <si>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</si>
  <si>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</si>
  <si>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</si>
  <si>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</si>
  <si>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</si>
  <si>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</si>
  <si>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</si>
  <si>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</si>
  <si>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</si>
  <si>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</si>
  <si>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</si>
  <si>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</si>
  <si>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</si>
  <si>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</si>
  <si>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</si>
  <si>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</si>
  <si>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</si>
  <si>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</si>
  <si>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</si>
  <si>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</si>
  <si>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</si>
  <si>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</si>
  <si>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</si>
  <si>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</si>
  <si>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</si>
  <si>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</si>
  <si>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</si>
  <si>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</si>
  <si>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</si>
  <si>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</si>
  <si>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</si>
  <si>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</si>
  <si>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</si>
  <si>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</si>
  <si>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</si>
  <si>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</si>
  <si>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</si>
  <si>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</si>
  <si>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</si>
  <si>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</si>
  <si>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</si>
  <si>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</si>
  <si>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</si>
  <si>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</si>
  <si>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</si>
  <si>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</si>
  <si>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</si>
  <si>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</si>
  <si>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</si>
  <si>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</si>
  <si>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</si>
  <si>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</si>
  <si>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</si>
  <si>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</si>
  <si>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</si>
  <si>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</si>
  <si>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</si>
  <si>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</si>
  <si>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</si>
  <si>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</si>
  <si>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</si>
  <si>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</si>
  <si>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</si>
  <si>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</si>
  <si>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</si>
  <si>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</si>
  <si>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</si>
  <si>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</si>
  <si>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</si>
  <si>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</si>
  <si>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</si>
  <si>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</si>
  <si>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</si>
  <si>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</si>
  <si>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</si>
  <si>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</si>
  <si>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</si>
  <si>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</si>
  <si>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</si>
  <si>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</si>
  <si>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</si>
  <si>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</si>
  <si>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</si>
  <si>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</si>
  <si>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</si>
  <si>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</si>
  <si>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</si>
  <si>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</si>
  <si>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</si>
  <si>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</si>
  <si>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</si>
  <si>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</si>
  <si>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</si>
  <si>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</si>
  <si>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</si>
  <si>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</si>
  <si>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</si>
  <si>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</si>
  <si>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</si>
  <si>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</si>
  <si>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</si>
  <si>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</si>
  <si>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</si>
  <si>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</si>
  <si>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</si>
  <si>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</si>
  <si>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</si>
  <si>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</si>
  <si>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</si>
  <si>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</si>
  <si>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</si>
  <si>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</si>
  <si>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</si>
  <si>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</si>
  <si>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</si>
  <si>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</si>
  <si>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</si>
  <si>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</si>
  <si>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</si>
  <si>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</si>
  <si>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</si>
  <si>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</si>
  <si>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</si>
  <si>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</si>
  <si>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</si>
  <si>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</si>
  <si>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</si>
  <si>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</si>
  <si>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</si>
  <si>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</si>
  <si>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</si>
  <si>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</si>
  <si>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</si>
  <si>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</si>
  <si>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</si>
  <si>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</si>
  <si>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</si>
  <si>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</si>
  <si>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</si>
  <si>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</si>
  <si>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</si>
  <si>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</si>
  <si>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</si>
  <si>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</si>
  <si>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</si>
  <si>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</si>
  <si>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</si>
  <si>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</si>
  <si>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</si>
  <si>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</si>
  <si>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</si>
  <si>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</si>
  <si>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</si>
  <si>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</si>
  <si>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</si>
  <si>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</si>
  <si>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</si>
  <si>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</si>
  <si>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</si>
  <si>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</si>
  <si>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</si>
  <si>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</si>
  <si>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</si>
  <si>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</si>
  <si>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</si>
  <si>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</si>
  <si>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</si>
  <si>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</si>
  <si>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</si>
  <si>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</si>
  <si>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</si>
  <si>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</si>
  <si>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</si>
  <si>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</si>
  <si>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</si>
  <si>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</si>
  <si>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</si>
  <si>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</si>
  <si>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</si>
  <si>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</si>
  <si>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</si>
  <si>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</si>
  <si>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</si>
  <si>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</si>
  <si>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</si>
  <si>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</si>
  <si>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</si>
  <si>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</si>
  <si>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</si>
  <si>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</si>
  <si>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</si>
  <si>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</si>
  <si>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</si>
  <si>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</si>
  <si>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</si>
  <si>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</si>
  <si>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</si>
  <si>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</si>
  <si>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</si>
  <si>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</si>
  <si>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</si>
  <si>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</si>
  <si>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</si>
  <si>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</si>
  <si>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</si>
  <si>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</si>
  <si>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</si>
  <si>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</si>
  <si>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</si>
  <si>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</si>
  <si>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</si>
  <si>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</si>
  <si>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</si>
  <si>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</si>
  <si>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</si>
  <si>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</si>
  <si>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</si>
  <si>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</si>
  <si>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</si>
  <si>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</si>
  <si>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</si>
  <si>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</si>
  <si>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</si>
  <si>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</si>
  <si>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</si>
  <si>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</si>
  <si>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</si>
  <si>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</si>
  <si>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</si>
  <si>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</si>
  <si>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</si>
  <si>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</si>
  <si>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</si>
  <si>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</si>
  <si>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</si>
  <si>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</si>
  <si>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</si>
  <si>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</si>
  <si>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</si>
  <si>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</si>
  <si>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</si>
  <si>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</si>
  <si>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</si>
  <si>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</si>
  <si>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</si>
  <si>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</si>
  <si>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</si>
  <si>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</si>
  <si>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</si>
  <si>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</si>
  <si>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</si>
  <si>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</si>
  <si>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</si>
  <si>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</si>
  <si>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</si>
  <si>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</si>
  <si>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</si>
  <si>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</si>
  <si>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</si>
  <si>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</si>
  <si>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</si>
  <si>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</si>
  <si>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</si>
  <si>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</si>
  <si>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</si>
  <si>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</si>
  <si>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</si>
  <si>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</si>
  <si>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</si>
  <si>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</si>
  <si>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</si>
  <si>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</si>
  <si>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</si>
  <si>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</si>
  <si>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</si>
  <si>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</si>
  <si>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</si>
  <si>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</si>
  <si>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</si>
  <si>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</si>
  <si>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</si>
  <si>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</si>
  <si>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</si>
  <si>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</si>
  <si>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</si>
  <si>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</si>
  <si>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</si>
  <si>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</si>
  <si>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</si>
  <si>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</si>
  <si>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</si>
  <si>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</si>
  <si>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</si>
  <si>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</si>
  <si>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</si>
  <si>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</si>
  <si>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</si>
  <si>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</si>
  <si>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</si>
  <si>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</si>
  <si>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</si>
  <si>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</si>
  <si>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</si>
  <si>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</si>
  <si>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</si>
  <si>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</si>
  <si>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</si>
  <si>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</si>
  <si>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</si>
  <si>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</si>
  <si>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</si>
  <si>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</si>
  <si>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</si>
  <si>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</si>
  <si>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</si>
  <si>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</si>
  <si>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</si>
  <si>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</si>
  <si>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</si>
  <si>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</si>
  <si>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</si>
  <si>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</si>
  <si>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</si>
  <si>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</si>
  <si>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</si>
  <si>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</si>
  <si>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</si>
  <si>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</si>
  <si>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</si>
  <si>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</si>
  <si>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</si>
  <si>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</si>
  <si>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</si>
  <si>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</si>
  <si>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</si>
  <si>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</si>
  <si>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</si>
  <si>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</si>
  <si>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</si>
  <si>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</si>
  <si>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</si>
  <si>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</si>
  <si>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</si>
  <si>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</si>
  <si>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</si>
  <si>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</si>
  <si>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</si>
  <si>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</si>
  <si>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</si>
  <si>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</si>
  <si>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</si>
  <si>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</si>
  <si>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</si>
  <si>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</si>
  <si>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</si>
  <si>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</si>
  <si>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</si>
  <si>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</si>
  <si>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</si>
  <si>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</si>
  <si>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</si>
  <si>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</si>
  <si>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</si>
  <si>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</si>
  <si>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</si>
  <si>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</si>
  <si>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</si>
  <si>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</si>
  <si>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</si>
  <si>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</si>
  <si>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</si>
  <si>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</si>
  <si>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</si>
  <si>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</si>
  <si>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</si>
  <si>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</si>
  <si>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</si>
  <si>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</si>
  <si>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</si>
  <si>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</si>
  <si>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</si>
  <si>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</si>
  <si>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</si>
  <si>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</si>
  <si>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</si>
  <si>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</si>
  <si>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</si>
  <si>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</si>
  <si>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</si>
  <si>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</si>
  <si>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</si>
  <si>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</si>
  <si>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</si>
  <si>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</si>
  <si>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</si>
  <si>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</si>
  <si>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</si>
  <si>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</si>
  <si>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</si>
  <si>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</si>
  <si>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</si>
  <si>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</si>
  <si>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</si>
  <si>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</si>
  <si>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</si>
  <si>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</si>
  <si>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</si>
  <si>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</si>
  <si>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</si>
  <si>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</si>
  <si>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</si>
  <si>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</si>
  <si>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</si>
  <si>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</si>
  <si>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</si>
  <si>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</si>
  <si>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</si>
  <si>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</si>
  <si>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</si>
  <si>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</si>
  <si>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</si>
  <si>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</si>
  <si>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</si>
  <si>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</si>
  <si>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</si>
  <si>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</si>
  <si>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</si>
  <si>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</si>
  <si>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</si>
  <si>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</si>
  <si>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</si>
  <si>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</si>
  <si>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</si>
  <si>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</si>
  <si>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</si>
  <si>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</si>
  <si>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</si>
  <si>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</si>
  <si>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</si>
  <si>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</si>
  <si>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</si>
  <si>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</si>
  <si>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</si>
  <si>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</si>
  <si>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</si>
  <si>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</si>
  <si>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</si>
  <si>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</si>
  <si>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</si>
  <si>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</si>
  <si>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</si>
  <si>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</si>
  <si>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</si>
  <si>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</si>
  <si>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</si>
  <si>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</si>
  <si>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</si>
  <si>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</si>
  <si>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</si>
  <si>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</si>
  <si>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</si>
  <si>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</si>
  <si>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</si>
  <si>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</si>
  <si>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</si>
  <si>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</si>
  <si>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</si>
  <si>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</si>
  <si>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</si>
  <si>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</si>
  <si>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</si>
  <si>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</si>
  <si>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</si>
  <si>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</si>
  <si>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</si>
  <si>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</si>
  <si>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</si>
  <si>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</si>
  <si>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</si>
  <si>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</si>
  <si>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</si>
  <si>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</si>
  <si>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</si>
  <si>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</si>
  <si>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</si>
  <si>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</si>
  <si>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</si>
  <si>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</si>
  <si>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</si>
  <si>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</si>
  <si>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</si>
  <si>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</si>
  <si>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</si>
  <si>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</si>
  <si>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</si>
  <si>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</si>
  <si>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</si>
  <si>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</si>
  <si>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</si>
  <si>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</si>
  <si>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</si>
  <si>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</si>
  <si>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</si>
  <si>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</si>
  <si>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</si>
  <si>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</si>
  <si>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</si>
  <si>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</si>
  <si>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</si>
  <si>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</si>
  <si>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</si>
  <si>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</si>
  <si>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</si>
  <si>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</si>
  <si>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</si>
  <si>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</si>
  <si>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</si>
  <si>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</si>
  <si>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</si>
  <si>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</si>
  <si>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</si>
  <si>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</si>
  <si>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</si>
  <si>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</si>
  <si>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</si>
  <si>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</si>
  <si>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</si>
  <si>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</si>
  <si>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</si>
  <si>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</si>
  <si>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</si>
  <si>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</si>
  <si>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</si>
  <si>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</si>
  <si>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</si>
  <si>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</si>
  <si>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</si>
  <si>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</si>
  <si>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</si>
  <si>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</si>
  <si>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</si>
  <si>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</si>
  <si>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</si>
  <si>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</si>
  <si>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</si>
  <si>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</si>
  <si>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</si>
  <si>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</si>
  <si>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</si>
  <si>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</si>
  <si>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</si>
  <si>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</si>
  <si>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</si>
  <si>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</si>
  <si>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</si>
  <si>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</si>
  <si>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</si>
  <si>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</si>
  <si>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</si>
  <si>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</si>
  <si>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</si>
  <si>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</si>
  <si>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</si>
  <si>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</si>
  <si>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</si>
  <si>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</si>
  <si>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</si>
  <si>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</si>
  <si>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</si>
  <si>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</si>
  <si>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</si>
  <si>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</si>
  <si>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</si>
  <si>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</si>
  <si>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</si>
  <si>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</si>
  <si>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</si>
  <si>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</si>
  <si>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</si>
  <si>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</si>
  <si>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</si>
  <si>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</si>
  <si>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</si>
  <si>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</si>
  <si>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</si>
  <si>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</si>
  <si>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</si>
  <si>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</si>
  <si>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</si>
  <si>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</si>
  <si>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</si>
  <si>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</si>
  <si>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</si>
  <si>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</si>
  <si>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</si>
  <si>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</si>
  <si>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</si>
  <si>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</si>
  <si>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</si>
  <si>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</si>
  <si>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</si>
  <si>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</si>
  <si>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</si>
  <si>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</si>
  <si>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</si>
  <si>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</si>
  <si>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</si>
  <si>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</si>
  <si>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</si>
  <si>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</si>
  <si>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</si>
  <si>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</si>
  <si>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</si>
  <si>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</si>
  <si>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</si>
  <si>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</si>
  <si>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</si>
  <si>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</si>
  <si>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</si>
  <si>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</si>
  <si>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</si>
  <si>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</si>
  <si>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</si>
  <si>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</si>
  <si>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</si>
  <si>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</si>
  <si>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</si>
  <si>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</si>
  <si>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</si>
  <si>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</si>
  <si>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</si>
  <si>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</si>
  <si>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</si>
  <si>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</si>
  <si>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</si>
  <si>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</si>
  <si>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</si>
  <si>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</si>
  <si>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</si>
  <si>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</si>
  <si>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</si>
  <si>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</si>
  <si>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</si>
  <si>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</si>
  <si>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</si>
  <si>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</si>
  <si>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</si>
  <si>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</si>
  <si>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</si>
  <si>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</si>
  <si>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</si>
  <si>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</si>
  <si>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</si>
  <si>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</si>
  <si>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</si>
  <si>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</si>
  <si>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</si>
  <si>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</si>
  <si>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</si>
  <si>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</si>
  <si>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</si>
  <si>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</si>
  <si>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</si>
  <si>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</si>
  <si>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</si>
  <si>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</si>
  <si>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23235_令和7年度</t>
  </si>
  <si>
    <t>23235_令和8年度</t>
  </si>
  <si>
    <t>23235_令和9年度</t>
  </si>
  <si>
    <t>23235_令和10年度</t>
  </si>
  <si>
    <t>23235_令和11年度</t>
  </si>
  <si>
    <t>23235_令和12年度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</si>
</sst>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6.0709123014480912</c:v>
                </c:pt>
                <c:pt idx="1">
                  <c:v>6.8532555293791448</c:v>
                </c:pt>
                <c:pt idx="2">
                  <c:v>5.9679523091707818</c:v>
                </c:pt>
                <c:pt idx="3">
                  <c:v>5.5301460927086703</c:v>
                </c:pt>
                <c:pt idx="4">
                  <c:v>3.642282527906807</c:v>
                </c:pt>
                <c:pt idx="5">
                  <c:v>3.015260757772217</c:v>
                </c:pt>
                <c:pt idx="6">
                  <c:v>4.5190254461143864</c:v>
                </c:pt>
                <c:pt idx="7">
                  <c:v>3.2798446063335689</c:v>
                </c:pt>
                <c:pt idx="8">
                  <c:v>2.7096052494209752</c:v>
                </c:pt>
                <c:pt idx="9">
                  <c:v>3.7095674395794185</c:v>
                </c:pt>
                <c:pt idx="10">
                  <c:v>7.3335360894675414</c:v>
                </c:pt>
                <c:pt idx="11">
                  <c:v>3.7601474205445902</c:v>
                </c:pt>
                <c:pt idx="12">
                  <c:v>5.0865953274957141</c:v>
                </c:pt>
                <c:pt idx="13">
                  <c:v>5.0881478793301111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136.91761395480017</c:v>
                </c:pt>
                <c:pt idx="1">
                  <c:v>140.32647848704175</c:v>
                </c:pt>
                <c:pt idx="2">
                  <c:v>139.4069931635006</c:v>
                </c:pt>
                <c:pt idx="3">
                  <c:v>145.21672160783794</c:v>
                </c:pt>
                <c:pt idx="4">
                  <c:v>143.92285673033859</c:v>
                </c:pt>
                <c:pt idx="5">
                  <c:v>143.75196687798814</c:v>
                </c:pt>
                <c:pt idx="6">
                  <c:v>144.05961726094137</c:v>
                </c:pt>
                <c:pt idx="7">
                  <c:v>144.78294615102357</c:v>
                </c:pt>
                <c:pt idx="8">
                  <c:v>145.08086033203023</c:v>
                </c:pt>
                <c:pt idx="9">
                  <c:v>145.92464463101177</c:v>
                </c:pt>
                <c:pt idx="10">
                  <c:v>145.0060952811983</c:v>
                </c:pt>
                <c:pt idx="11">
                  <c:v>134.0203763765239</c:v>
                </c:pt>
                <c:pt idx="12">
                  <c:v>137.90036896153217</c:v>
                </c:pt>
                <c:pt idx="13">
                  <c:v>139.10041112004012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50.909988137687627</c:v>
                </c:pt>
                <c:pt idx="1">
                  <c:v>56.362376756221913</c:v>
                </c:pt>
                <c:pt idx="2">
                  <c:v>57.260692647477612</c:v>
                </c:pt>
                <c:pt idx="3">
                  <c:v>61.814446011866167</c:v>
                </c:pt>
                <c:pt idx="4">
                  <c:v>56.681871578163161</c:v>
                </c:pt>
                <c:pt idx="5">
                  <c:v>54.811382792081012</c:v>
                </c:pt>
                <c:pt idx="6">
                  <c:v>50.32147636299505</c:v>
                </c:pt>
                <c:pt idx="7">
                  <c:v>50.171720911292304</c:v>
                </c:pt>
                <c:pt idx="8">
                  <c:v>51.994317238530542</c:v>
                </c:pt>
                <c:pt idx="9">
                  <c:v>47.900232057917364</c:v>
                </c:pt>
                <c:pt idx="10">
                  <c:v>47.586809885297235</c:v>
                </c:pt>
                <c:pt idx="11">
                  <c:v>47.316230910661986</c:v>
                </c:pt>
                <c:pt idx="12">
                  <c:v>46.960897847949447</c:v>
                </c:pt>
                <c:pt idx="13">
                  <c:v>46.684915462951693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66.603201952873178</c:v>
                </c:pt>
                <c:pt idx="1">
                  <c:v>68.37624008043079</c:v>
                </c:pt>
                <c:pt idx="2">
                  <c:v>74.053039759376119</c:v>
                </c:pt>
                <c:pt idx="3">
                  <c:v>78.23412989976373</c:v>
                </c:pt>
                <c:pt idx="4">
                  <c:v>77.887207358923604</c:v>
                </c:pt>
                <c:pt idx="5">
                  <c:v>77.404768079449525</c:v>
                </c:pt>
                <c:pt idx="6">
                  <c:v>73.785732750591464</c:v>
                </c:pt>
                <c:pt idx="7">
                  <c:v>64.012406028942294</c:v>
                </c:pt>
                <c:pt idx="8">
                  <c:v>63.438139298800778</c:v>
                </c:pt>
                <c:pt idx="9">
                  <c:v>64.425099169462868</c:v>
                </c:pt>
                <c:pt idx="10">
                  <c:v>61.413726002048392</c:v>
                </c:pt>
                <c:pt idx="11">
                  <c:v>54.620225494853159</c:v>
                </c:pt>
                <c:pt idx="12">
                  <c:v>61.818975795075914</c:v>
                </c:pt>
                <c:pt idx="13">
                  <c:v>58.384330431581439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167.89800904645949</c:v>
                </c:pt>
                <c:pt idx="1">
                  <c:v>168.23435930985929</c:v>
                </c:pt>
                <c:pt idx="2">
                  <c:v>158.66890925411394</c:v>
                </c:pt>
                <c:pt idx="3">
                  <c:v>171.18175716459021</c:v>
                </c:pt>
                <c:pt idx="4">
                  <c:v>142.55587038543038</c:v>
                </c:pt>
                <c:pt idx="5">
                  <c:v>146.02134571878332</c:v>
                </c:pt>
                <c:pt idx="6">
                  <c:v>150.78006066233243</c:v>
                </c:pt>
                <c:pt idx="7">
                  <c:v>203.42094932392379</c:v>
                </c:pt>
                <c:pt idx="8">
                  <c:v>170.41952591138494</c:v>
                </c:pt>
                <c:pt idx="9">
                  <c:v>172.20510114251695</c:v>
                </c:pt>
                <c:pt idx="10">
                  <c:v>158.70936246451188</c:v>
                </c:pt>
                <c:pt idx="11">
                  <c:v>125.13339001198038</c:v>
                </c:pt>
                <c:pt idx="12">
                  <c:v>115.97537211773677</c:v>
                </c:pt>
                <c:pt idx="13">
                  <c:v>103.74925900134029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24766</c:v>
                </c:pt>
                <c:pt idx="1">
                  <c:v>25025</c:v>
                </c:pt>
                <c:pt idx="2">
                  <c:v>25348</c:v>
                </c:pt>
                <c:pt idx="3">
                  <c:v>25595</c:v>
                </c:pt>
                <c:pt idx="4">
                  <c:v>25806</c:v>
                </c:pt>
                <c:pt idx="5">
                  <c:v>26045</c:v>
                </c:pt>
                <c:pt idx="6">
                  <c:v>26186</c:v>
                </c:pt>
                <c:pt idx="7">
                  <c:v>26469</c:v>
                </c:pt>
                <c:pt idx="8">
                  <c:v>26925</c:v>
                </c:pt>
                <c:pt idx="9">
                  <c:v>27278</c:v>
                </c:pt>
                <c:pt idx="10">
                  <c:v>27457</c:v>
                </c:pt>
                <c:pt idx="11">
                  <c:v>27466</c:v>
                </c:pt>
                <c:pt idx="12">
                  <c:v>27619</c:v>
                </c:pt>
                <c:pt idx="13">
                  <c:v>27809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8926</c:v>
                </c:pt>
                <c:pt idx="1">
                  <c:v>8946</c:v>
                </c:pt>
                <c:pt idx="2">
                  <c:v>9123</c:v>
                </c:pt>
                <c:pt idx="3">
                  <c:v>9230</c:v>
                </c:pt>
                <c:pt idx="4">
                  <c:v>9287</c:v>
                </c:pt>
                <c:pt idx="5">
                  <c:v>9518</c:v>
                </c:pt>
                <c:pt idx="6">
                  <c:v>9861</c:v>
                </c:pt>
                <c:pt idx="7">
                  <c:v>10686</c:v>
                </c:pt>
                <c:pt idx="8">
                  <c:v>10908</c:v>
                </c:pt>
                <c:pt idx="9">
                  <c:v>10975</c:v>
                </c:pt>
                <c:pt idx="10">
                  <c:v>10685</c:v>
                </c:pt>
                <c:pt idx="11">
                  <c:v>10918</c:v>
                </c:pt>
                <c:pt idx="12">
                  <c:v>11137</c:v>
                </c:pt>
                <c:pt idx="13">
                  <c:v>11576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15043</c:v>
                </c:pt>
                <c:pt idx="1">
                  <c:v>15170</c:v>
                </c:pt>
                <c:pt idx="2">
                  <c:v>15301</c:v>
                </c:pt>
                <c:pt idx="3">
                  <c:v>16340</c:v>
                </c:pt>
                <c:pt idx="4">
                  <c:v>16581</c:v>
                </c:pt>
                <c:pt idx="5">
                  <c:v>16721</c:v>
                </c:pt>
                <c:pt idx="6">
                  <c:v>17071</c:v>
                </c:pt>
                <c:pt idx="7">
                  <c:v>17277</c:v>
                </c:pt>
                <c:pt idx="8">
                  <c:v>17503</c:v>
                </c:pt>
                <c:pt idx="9">
                  <c:v>17776</c:v>
                </c:pt>
                <c:pt idx="10">
                  <c:v>18194</c:v>
                </c:pt>
                <c:pt idx="11">
                  <c:v>18267</c:v>
                </c:pt>
                <c:pt idx="12">
                  <c:v>18431</c:v>
                </c:pt>
                <c:pt idx="13">
                  <c:v>18578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139</c:v>
                </c:pt>
                <c:pt idx="1">
                  <c:v>139</c:v>
                </c:pt>
                <c:pt idx="2">
                  <c:v>139</c:v>
                </c:pt>
                <c:pt idx="3">
                  <c:v>139</c:v>
                </c:pt>
                <c:pt idx="4">
                  <c:v>139</c:v>
                </c:pt>
                <c:pt idx="5">
                  <c:v>112</c:v>
                </c:pt>
                <c:pt idx="6">
                  <c:v>112</c:v>
                </c:pt>
                <c:pt idx="7">
                  <c:v>112</c:v>
                </c:pt>
                <c:pt idx="8">
                  <c:v>112</c:v>
                </c:pt>
                <c:pt idx="9">
                  <c:v>112</c:v>
                </c:pt>
                <c:pt idx="10">
                  <c:v>112</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1410</c:v>
                </c:pt>
                <c:pt idx="1">
                  <c:v>1410</c:v>
                </c:pt>
                <c:pt idx="2">
                  <c:v>1410</c:v>
                </c:pt>
                <c:pt idx="3">
                  <c:v>1410</c:v>
                </c:pt>
                <c:pt idx="4">
                  <c:v>1410</c:v>
                </c:pt>
                <c:pt idx="5">
                  <c:v>945</c:v>
                </c:pt>
                <c:pt idx="6">
                  <c:v>945</c:v>
                </c:pt>
                <c:pt idx="7">
                  <c:v>945</c:v>
                </c:pt>
                <c:pt idx="8">
                  <c:v>945</c:v>
                </c:pt>
                <c:pt idx="9">
                  <c:v>945</c:v>
                </c:pt>
                <c:pt idx="10">
                  <c:v>945</c:v>
                </c:pt>
                <c:pt idx="11">
                  <c:v>860</c:v>
                </c:pt>
                <c:pt idx="12">
                  <c:v>860</c:v>
                </c:pt>
                <c:pt idx="13">
                  <c:v>860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1617.6877999999999</c:v>
                </c:pt>
                <c:pt idx="1">
                  <c:v>1644.5418</c:v>
                </c:pt>
                <c:pt idx="2">
                  <c:v>1511.0098</c:v>
                </c:pt>
                <c:pt idx="3">
                  <c:v>1769.1923999999999</c:v>
                </c:pt>
                <c:pt idx="4">
                  <c:v>1512.9655</c:v>
                </c:pt>
                <c:pt idx="5">
                  <c:v>1705.6967</c:v>
                </c:pt>
                <c:pt idx="6">
                  <c:v>2009.8300999999999</c:v>
                </c:pt>
                <c:pt idx="7">
                  <c:v>2545.8579</c:v>
                </c:pt>
                <c:pt idx="8">
                  <c:v>2259.0513000000001</c:v>
                </c:pt>
                <c:pt idx="9">
                  <c:v>2391.482</c:v>
                </c:pt>
                <c:pt idx="10">
                  <c:v>2299.8382999999999</c:v>
                </c:pt>
                <c:pt idx="11">
                  <c:v>1720.5816</c:v>
                </c:pt>
                <c:pt idx="12">
                  <c:v>1670.8838000000001</c:v>
                </c:pt>
                <c:pt idx="13">
                  <c:v>1803.6279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33.578000000000003</c:v>
                </c:pt>
                <c:pt idx="1">
                  <c:v>30.53</c:v>
                </c:pt>
                <c:pt idx="2">
                  <c:v>24.013000000000002</c:v>
                </c:pt>
                <c:pt idx="3">
                  <c:v>18.184000000000001</c:v>
                </c:pt>
                <c:pt idx="4">
                  <c:v>21.259</c:v>
                </c:pt>
                <c:pt idx="5">
                  <c:v>19.542000000000002</c:v>
                </c:pt>
                <c:pt idx="6">
                  <c:v>15.064</c:v>
                </c:pt>
                <c:pt idx="7">
                  <c:v>17.986000000000001</c:v>
                </c:pt>
                <c:pt idx="8">
                  <c:v>23.869</c:v>
                </c:pt>
                <c:pt idx="9">
                  <c:v>21.702000000000002</c:v>
                </c:pt>
                <c:pt idx="10">
                  <c:v>21.530999999999999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57.869</c:v>
                </c:pt>
                <c:pt idx="1">
                  <c:v>69.016000000000005</c:v>
                </c:pt>
                <c:pt idx="2">
                  <c:v>73.647999999999996</c:v>
                </c:pt>
                <c:pt idx="3">
                  <c:v>74.599999999999994</c:v>
                </c:pt>
                <c:pt idx="4">
                  <c:v>76.144999999999996</c:v>
                </c:pt>
                <c:pt idx="5">
                  <c:v>76.587000000000003</c:v>
                </c:pt>
                <c:pt idx="6">
                  <c:v>73.453999999999994</c:v>
                </c:pt>
                <c:pt idx="7">
                  <c:v>73.162000000000006</c:v>
                </c:pt>
                <c:pt idx="8">
                  <c:v>70.248000000000005</c:v>
                </c:pt>
                <c:pt idx="9">
                  <c:v>36.774999999999999</c:v>
                </c:pt>
                <c:pt idx="10">
                  <c:v>52.174999999999997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68.094999999999999</c:v>
                </c:pt>
                <c:pt idx="1">
                  <c:v>67.298000000000002</c:v>
                </c:pt>
                <c:pt idx="2">
                  <c:v>60.14800000000001</c:v>
                </c:pt>
                <c:pt idx="3">
                  <c:v>52.744</c:v>
                </c:pt>
                <c:pt idx="4">
                  <c:v>54.079000000000001</c:v>
                </c:pt>
                <c:pt idx="5">
                  <c:v>52.494999999999997</c:v>
                </c:pt>
                <c:pt idx="6">
                  <c:v>47.826999999999998</c:v>
                </c:pt>
                <c:pt idx="7">
                  <c:v>50.843000000000004</c:v>
                </c:pt>
                <c:pt idx="8">
                  <c:v>54.572000000000003</c:v>
                </c:pt>
                <c:pt idx="9">
                  <c:v>51.188000000000002</c:v>
                </c:pt>
                <c:pt idx="10">
                  <c:v>50.606999999999999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23.352</c:v>
                </c:pt>
                <c:pt idx="1">
                  <c:v>32.247999999999998</c:v>
                </c:pt>
                <c:pt idx="2">
                  <c:v>37.512999999999998</c:v>
                </c:pt>
                <c:pt idx="3">
                  <c:v>40.04</c:v>
                </c:pt>
                <c:pt idx="4">
                  <c:v>43.325000000000003</c:v>
                </c:pt>
                <c:pt idx="5">
                  <c:v>43.634</c:v>
                </c:pt>
                <c:pt idx="6">
                  <c:v>40.691000000000003</c:v>
                </c:pt>
                <c:pt idx="7">
                  <c:v>40.305</c:v>
                </c:pt>
                <c:pt idx="8">
                  <c:v>39.545000000000002</c:v>
                </c:pt>
                <c:pt idx="9">
                  <c:v>7.2889999999999997</c:v>
                </c:pt>
                <c:pt idx="10">
                  <c:v>23.099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74.053039759376119</c:v>
                </c:pt>
                <c:pt idx="1">
                  <c:v>78.23412989976373</c:v>
                </c:pt>
                <c:pt idx="2">
                  <c:v>77.887207358923604</c:v>
                </c:pt>
                <c:pt idx="3">
                  <c:v>77.404768079449525</c:v>
                </c:pt>
                <c:pt idx="4">
                  <c:v>73.785732750591464</c:v>
                </c:pt>
                <c:pt idx="5">
                  <c:v>64.012406028942294</c:v>
                </c:pt>
                <c:pt idx="6">
                  <c:v>63.438139298800778</c:v>
                </c:pt>
                <c:pt idx="7">
                  <c:v>64.425099169462868</c:v>
                </c:pt>
                <c:pt idx="8">
                  <c:v>61.413726002048392</c:v>
                </c:pt>
                <c:pt idx="9">
                  <c:v>54.620225494853159</c:v>
                </c:pt>
                <c:pt idx="10">
                  <c:v>61.818975795075914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158.66890925411394</c:v>
                </c:pt>
                <c:pt idx="1">
                  <c:v>171.18175716459021</c:v>
                </c:pt>
                <c:pt idx="2">
                  <c:v>142.55587038543038</c:v>
                </c:pt>
                <c:pt idx="3">
                  <c:v>146.02134571878332</c:v>
                </c:pt>
                <c:pt idx="4">
                  <c:v>150.78006066233243</c:v>
                </c:pt>
                <c:pt idx="5">
                  <c:v>203.42094932392379</c:v>
                </c:pt>
                <c:pt idx="6">
                  <c:v>170.41952591138494</c:v>
                </c:pt>
                <c:pt idx="7">
                  <c:v>172.20510114251695</c:v>
                </c:pt>
                <c:pt idx="8">
                  <c:v>158.70936246451188</c:v>
                </c:pt>
                <c:pt idx="9">
                  <c:v>125.13339001198038</c:v>
                </c:pt>
                <c:pt idx="10">
                  <c:v>115.97537211773677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0.14717439043209743</c:v>
                </c:pt>
                <c:pt idx="1">
                  <c:v>0.18838455997968137</c:v>
                </c:pt>
                <c:pt idx="2">
                  <c:v>0.26314595041632138</c:v>
                </c:pt>
                <c:pt idx="3">
                  <c:v>0.27420648537996245</c:v>
                </c:pt>
                <c:pt idx="4">
                  <c:v>0.28733905404790283</c:v>
                </c:pt>
                <c:pt idx="5">
                  <c:v>0.21450101449737125</c:v>
                </c:pt>
                <c:pt idx="6">
                  <c:v>0.23876958806444859</c:v>
                </c:pt>
                <c:pt idx="7">
                  <c:v>0.23405230003403663</c:v>
                </c:pt>
                <c:pt idx="8">
                  <c:v>0.24916614486963515</c:v>
                </c:pt>
                <c:pt idx="9">
                  <c:v>5.8249840424703145E-2</c:v>
                </c:pt>
                <c:pt idx="10">
                  <c:v>0.19917159633297127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0.91954361659243367</c:v>
                </c:pt>
                <c:pt idx="1">
                  <c:v>0.86021280080988338</c:v>
                </c:pt>
                <c:pt idx="2">
                  <c:v>0.77224491722784572</c:v>
                </c:pt>
                <c:pt idx="3">
                  <c:v>0.68140505176454624</c:v>
                </c:pt>
                <c:pt idx="4">
                  <c:v>0.73291946808736552</c:v>
                </c:pt>
                <c:pt idx="5">
                  <c:v>0.82007540813674673</c:v>
                </c:pt>
                <c:pt idx="6">
                  <c:v>0.75391555503747432</c:v>
                </c:pt>
                <c:pt idx="7">
                  <c:v>0.78918000368557129</c:v>
                </c:pt>
                <c:pt idx="8">
                  <c:v>0.88859614214222749</c:v>
                </c:pt>
                <c:pt idx="9">
                  <c:v>0.93716200429863528</c:v>
                </c:pt>
                <c:pt idx="10">
                  <c:v>0.81863213275738245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23.099</c:v>
                </c:pt>
                <c:pt idx="2">
                  <c:v>0</c:v>
                </c:pt>
                <c:pt idx="3">
                  <c:v>0</c:v>
                </c:pt>
                <c:pt idx="4">
                  <c:v>50.606999999999999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23.099</c:v>
                </c:pt>
                <c:pt idx="4" formatCode="#,##0">
                  <c:v>50.606999999999999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4.2750000000000004</c:v>
                </c:pt>
                <c:pt idx="3">
                  <c:v>0</c:v>
                </c:pt>
                <c:pt idx="4">
                  <c:v>4.1970000000000001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14.627000000000001</c:v>
                </c:pt>
                <c:pt idx="23">
                  <c:v>0</c:v>
                </c:pt>
                <c:pt idx="24">
                  <c:v>15.875</c:v>
                </c:pt>
                <c:pt idx="25">
                  <c:v>0</c:v>
                </c:pt>
                <c:pt idx="26">
                  <c:v>7.2060000000000004</c:v>
                </c:pt>
                <c:pt idx="27">
                  <c:v>0</c:v>
                </c:pt>
                <c:pt idx="28">
                  <c:v>0</c:v>
                </c:pt>
                <c:pt idx="29">
                  <c:v>0</c:v>
                </c:pt>
                <c:pt idx="30">
                  <c:v>0</c:v>
                </c:pt>
                <c:pt idx="31">
                  <c:v>0</c:v>
                </c:pt>
                <c:pt idx="32">
                  <c:v>0</c:v>
                </c:pt>
                <c:pt idx="33">
                  <c:v>0</c:v>
                </c:pt>
                <c:pt idx="34">
                  <c:v>5.9950000000000001</c:v>
                </c:pt>
                <c:pt idx="35">
                  <c:v>0</c:v>
                </c:pt>
                <c:pt idx="36">
                  <c:v>21.530999999999999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119.1467081973541</c:v>
                </c:pt>
                <c:pt idx="2">
                  <c:v>3.0640089100772099</c:v>
                </c:pt>
                <c:pt idx="3">
                  <c:v>4.2363503993899059</c:v>
                </c:pt>
                <c:pt idx="4">
                  <c:v>61.125127080992257</c:v>
                </c:pt>
                <c:pt idx="5">
                  <c:v>51.403836732861819</c:v>
                </c:pt>
                <c:pt idx="7">
                  <c:v>92.104262634163007</c:v>
                </c:pt>
                <c:pt idx="8">
                  <c:v>2.5014429829756999</c:v>
                </c:pt>
                <c:pt idx="9">
                  <c:v>45.725677074548663</c:v>
                </c:pt>
                <c:pt idx="10">
                  <c:v>7.0001107527835869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126.44706750682121</c:v>
                </c:pt>
                <c:pt idx="4" formatCode="#,##0">
                  <c:v>61.125127080992257</c:v>
                </c:pt>
                <c:pt idx="5" formatCode="#,##0">
                  <c:v>51.403836732861819</c:v>
                </c:pt>
                <c:pt idx="6" formatCode="#,##0">
                  <c:v>140.33138269168737</c:v>
                </c:pt>
                <c:pt idx="10" formatCode="#,##0">
                  <c:v>7.0001107527835869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52.174999999999997</c:v>
                </c:pt>
                <c:pt idx="2" formatCode="#,##0_);[Red]\(#,##0\)">
                  <c:v>0</c:v>
                </c:pt>
                <c:pt idx="3" formatCode="#,##0_);[Red]\(#,##0\)">
                  <c:v>21.530999999999999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52.174999999999997</c:v>
                </c:pt>
                <c:pt idx="1">
                  <c:v>21.530999999999999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弥富市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7.3135000000000003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弥富市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15.875</c:v>
                </c:pt>
                <c:pt idx="1">
                  <c:v>0</c:v>
                </c:pt>
                <c:pt idx="2">
                  <c:v>7.2060000000000004</c:v>
                </c:pt>
                <c:pt idx="3">
                  <c:v>0</c:v>
                </c:pt>
                <c:pt idx="4">
                  <c:v>0</c:v>
                </c:pt>
                <c:pt idx="5">
                  <c:v>0</c:v>
                </c:pt>
                <c:pt idx="6">
                  <c:v>0</c:v>
                </c:pt>
                <c:pt idx="7">
                  <c:v>0</c:v>
                </c:pt>
                <c:pt idx="8">
                  <c:v>0</c:v>
                </c:pt>
                <c:pt idx="9">
                  <c:v>0</c:v>
                </c:pt>
                <c:pt idx="10">
                  <c:v>5.9950000000000001</c:v>
                </c:pt>
                <c:pt idx="11">
                  <c:v>0</c:v>
                </c:pt>
                <c:pt idx="12">
                  <c:v>21.530999999999999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弥富市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弥富市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0</c:v>
                </c:pt>
                <c:pt idx="1">
                  <c:v>0</c:v>
                </c:pt>
                <c:pt idx="2">
                  <c:v>4.2750000000000004</c:v>
                </c:pt>
                <c:pt idx="3">
                  <c:v>0</c:v>
                </c:pt>
                <c:pt idx="4">
                  <c:v>4.1970000000000001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31,913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8476.5999999999822</c:v>
                </c:pt>
                <c:pt idx="1">
                  <c:v>23436.200000000012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41,173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10172.937191999979</c:v>
                </c:pt>
                <c:pt idx="1">
                  <c:v>31000.467912000015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弥富市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15.049310327999999</c:v>
                </c:pt>
                <c:pt idx="1">
                  <c:v>0</c:v>
                </c:pt>
                <c:pt idx="2">
                  <c:v>0</c:v>
                </c:pt>
                <c:pt idx="3">
                  <c:v>7.0631999999999984E-5</c:v>
                </c:pt>
                <c:pt idx="4">
                  <c:v>6.3554816799999996</c:v>
                </c:pt>
                <c:pt idx="5">
                  <c:v>6.4518340600000004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299,865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弥富市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299865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1950</c:v>
                </c:pt>
                <c:pt idx="1">
                  <c:v>1950</c:v>
                </c:pt>
                <c:pt idx="2">
                  <c:v>1950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16254.9</c:v>
                </c:pt>
                <c:pt idx="1">
                  <c:v>18900.7</c:v>
                </c:pt>
                <c:pt idx="2">
                  <c:v>19861.8</c:v>
                </c:pt>
                <c:pt idx="3">
                  <c:v>22552.799999999999</c:v>
                </c:pt>
                <c:pt idx="4">
                  <c:v>22993.3</c:v>
                </c:pt>
                <c:pt idx="5">
                  <c:v>23281.400000000009</c:v>
                </c:pt>
                <c:pt idx="6">
                  <c:v>23330.900000000009</c:v>
                </c:pt>
                <c:pt idx="7">
                  <c:v>23400.200000000012</c:v>
                </c:pt>
                <c:pt idx="8">
                  <c:v>23436.200000000012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4464.8</c:v>
                </c:pt>
                <c:pt idx="1">
                  <c:v>5028.2</c:v>
                </c:pt>
                <c:pt idx="2">
                  <c:v>5306.5</c:v>
                </c:pt>
                <c:pt idx="3">
                  <c:v>5757.6</c:v>
                </c:pt>
                <c:pt idx="4">
                  <c:v>6225.3000000000047</c:v>
                </c:pt>
                <c:pt idx="5">
                  <c:v>6650.2000000000025</c:v>
                </c:pt>
                <c:pt idx="6">
                  <c:v>7173.2999999999975</c:v>
                </c:pt>
                <c:pt idx="7">
                  <c:v>7801.3999999999933</c:v>
                </c:pt>
                <c:pt idx="8">
                  <c:v>8476.5999999999822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0.1399501656190314</c:v>
                </c:pt>
                <c:pt idx="1">
                  <c:v>0.14112459381039008</c:v>
                </c:pt>
                <c:pt idx="2">
                  <c:v>0.15015358192485201</c:v>
                </c:pt>
                <c:pt idx="3">
                  <c:v>0.12239054537437086</c:v>
                </c:pt>
                <c:pt idx="4">
                  <c:v>0.12515528311289545</c:v>
                </c:pt>
                <c:pt idx="5">
                  <c:v>0.14248329576361102</c:v>
                </c:pt>
                <c:pt idx="6">
                  <c:v>0.14951384756467354</c:v>
                </c:pt>
                <c:pt idx="7">
                  <c:v>0.15616896385447243</c:v>
                </c:pt>
                <c:pt idx="8">
                  <c:v>0.15949234513628902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134.37152186739041</c:v>
                </c:pt>
                <c:pt idx="2">
                  <c:v>2.5239327514844452</c:v>
                </c:pt>
                <c:pt idx="3">
                  <c:v>5.6604157665555173</c:v>
                </c:pt>
                <c:pt idx="4">
                  <c:v>77.887207358923604</c:v>
                </c:pt>
                <c:pt idx="5">
                  <c:v>56.681871578163161</c:v>
                </c:pt>
                <c:pt idx="7">
                  <c:v>93.623259558933029</c:v>
                </c:pt>
                <c:pt idx="8">
                  <c:v>3.44345309741803</c:v>
                </c:pt>
                <c:pt idx="9">
                  <c:v>46.856144073987529</c:v>
                </c:pt>
                <c:pt idx="10">
                  <c:v>3.642282527906807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142.55587038543038</c:v>
                </c:pt>
                <c:pt idx="4" formatCode="#,##0">
                  <c:v>77.887207358923604</c:v>
                </c:pt>
                <c:pt idx="5" formatCode="#,##0">
                  <c:v>56.681871578163161</c:v>
                </c:pt>
                <c:pt idx="6" formatCode="#,##0">
                  <c:v>143.92285673033859</c:v>
                </c:pt>
                <c:pt idx="10" formatCode="#,##0">
                  <c:v>3.642282527906807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1055</c:v>
                </c:pt>
                <c:pt idx="1">
                  <c:v>1168</c:v>
                </c:pt>
                <c:pt idx="2">
                  <c:v>1222</c:v>
                </c:pt>
                <c:pt idx="3">
                  <c:v>1312</c:v>
                </c:pt>
                <c:pt idx="4">
                  <c:v>1401</c:v>
                </c:pt>
                <c:pt idx="5">
                  <c:v>1483</c:v>
                </c:pt>
                <c:pt idx="6">
                  <c:v>1578</c:v>
                </c:pt>
                <c:pt idx="7">
                  <c:v>1695</c:v>
                </c:pt>
                <c:pt idx="8">
                  <c:v>1822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258152.86036967221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41173.40510399999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418038.36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418036.39799999999</c:v>
                </c:pt>
                <c:pt idx="1">
                  <c:v>0</c:v>
                </c:pt>
                <c:pt idx="2">
                  <c:v>0</c:v>
                </c:pt>
                <c:pt idx="3">
                  <c:v>1.9619999999999997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41173.40510399999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94.921448657800283</c:v>
                </c:pt>
                <c:pt idx="2">
                  <c:v>1.6234601608715711</c:v>
                </c:pt>
                <c:pt idx="3">
                  <c:v>7.2043501826684286</c:v>
                </c:pt>
                <c:pt idx="4">
                  <c:v>58.384330431581439</c:v>
                </c:pt>
                <c:pt idx="5">
                  <c:v>46.684915462951693</c:v>
                </c:pt>
                <c:pt idx="7">
                  <c:v>92.762445138753776</c:v>
                </c:pt>
                <c:pt idx="8">
                  <c:v>2.5820901622032233</c:v>
                </c:pt>
                <c:pt idx="9">
                  <c:v>43.755875819083101</c:v>
                </c:pt>
                <c:pt idx="10">
                  <c:v>5.0881478793301111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103.74925900134029</c:v>
                </c:pt>
                <c:pt idx="4">
                  <c:v>58.384330431581439</c:v>
                </c:pt>
                <c:pt idx="5">
                  <c:v>46.684915462951693</c:v>
                </c:pt>
                <c:pt idx="6">
                  <c:v>139.10041112004012</c:v>
                </c:pt>
                <c:pt idx="10">
                  <c:v>5.0881478793301111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弥富市</c:v>
                </c:pt>
              </c:strCache>
            </c:strRef>
          </c:cat>
          <c:val>
            <c:numRef>
              <c:f>①CO2排出量の現状把握!$AX$43:$AX$45</c:f>
              <c:numCache>
                <c:formatCode>0%</c:formatCode>
                <c:ptCount val="3"/>
                <c:pt idx="0">
                  <c:v>0.42072759503743129</c:v>
                </c:pt>
                <c:pt idx="1">
                  <c:v>0.48159870411577027</c:v>
                </c:pt>
                <c:pt idx="2">
                  <c:v>0.29390136802511219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弥富市</c:v>
                </c:pt>
              </c:strCache>
            </c:strRef>
          </c:cat>
          <c:val>
            <c:numRef>
              <c:f>①CO2排出量の現状把握!$AY$43:$AY$45</c:f>
              <c:numCache>
                <c:formatCode>0%</c:formatCode>
                <c:ptCount val="3"/>
                <c:pt idx="0">
                  <c:v>0.19118662390594171</c:v>
                </c:pt>
                <c:pt idx="1">
                  <c:v>0.17265784176038373</c:v>
                </c:pt>
                <c:pt idx="2">
                  <c:v>0.16539139411926115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弥富市</c:v>
                </c:pt>
              </c:strCache>
            </c:strRef>
          </c:cat>
          <c:val>
            <c:numRef>
              <c:f>①CO2排出量の現状把握!$AZ$43:$AZ$45</c:f>
              <c:numCache>
                <c:formatCode>0%</c:formatCode>
                <c:ptCount val="3"/>
                <c:pt idx="0">
                  <c:v>0.18034974026133399</c:v>
                </c:pt>
                <c:pt idx="1">
                  <c:v>0.14541825021795096</c:v>
                </c:pt>
                <c:pt idx="2">
                  <c:v>0.13224923872006608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弥富市</c:v>
                </c:pt>
              </c:strCache>
            </c:strRef>
          </c:cat>
          <c:val>
            <c:numRef>
              <c:f>①CO2排出量の現状把握!$BA$43:$BA$45</c:f>
              <c:numCache>
                <c:formatCode>0%</c:formatCode>
                <c:ptCount val="3"/>
                <c:pt idx="0">
                  <c:v>0.19226168778726088</c:v>
                </c:pt>
                <c:pt idx="1">
                  <c:v>0.18600006857044579</c:v>
                </c:pt>
                <c:pt idx="2">
                  <c:v>0.39404427091384997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弥富市</c:v>
                </c:pt>
              </c:strCache>
            </c:strRef>
          </c:cat>
          <c:val>
            <c:numRef>
              <c:f>①CO2排出量の現状把握!$BB$43:$BB$45</c:f>
              <c:numCache>
                <c:formatCode>0%</c:formatCode>
                <c:ptCount val="3"/>
                <c:pt idx="0">
                  <c:v>1.5474353008032191E-2</c:v>
                </c:pt>
                <c:pt idx="1">
                  <c:v>1.4325135335449277E-2</c:v>
                </c:pt>
                <c:pt idx="2">
                  <c:v>1.4413728221710716E-2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15609</c:v>
                </c:pt>
                <c:pt idx="1">
                  <c:v>15609</c:v>
                </c:pt>
                <c:pt idx="2">
                  <c:v>15609</c:v>
                </c:pt>
                <c:pt idx="3">
                  <c:v>15609</c:v>
                </c:pt>
                <c:pt idx="4">
                  <c:v>15609</c:v>
                </c:pt>
                <c:pt idx="5">
                  <c:v>16618</c:v>
                </c:pt>
                <c:pt idx="6">
                  <c:v>16618</c:v>
                </c:pt>
                <c:pt idx="7">
                  <c:v>16618</c:v>
                </c:pt>
                <c:pt idx="8">
                  <c:v>16618</c:v>
                </c:pt>
                <c:pt idx="9">
                  <c:v>16618</c:v>
                </c:pt>
                <c:pt idx="10">
                  <c:v>16618</c:v>
                </c:pt>
                <c:pt idx="11">
                  <c:v>16696</c:v>
                </c:pt>
                <c:pt idx="12">
                  <c:v>16696</c:v>
                </c:pt>
                <c:pt idx="13">
                  <c:v>16696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6.0709123014480912</c:v>
                </c:pt>
                <c:pt idx="1">
                  <c:v>6.8532555293791448</c:v>
                </c:pt>
                <c:pt idx="2">
                  <c:v>5.9679523091707818</c:v>
                </c:pt>
                <c:pt idx="3">
                  <c:v>5.5301460927086703</c:v>
                </c:pt>
                <c:pt idx="4">
                  <c:v>3.642282527906807</c:v>
                </c:pt>
                <c:pt idx="5">
                  <c:v>3.015260757772217</c:v>
                </c:pt>
                <c:pt idx="6">
                  <c:v>4.5190254461143864</c:v>
                </c:pt>
                <c:pt idx="7">
                  <c:v>3.2798446063335689</c:v>
                </c:pt>
                <c:pt idx="8">
                  <c:v>2.7096052494209748</c:v>
                </c:pt>
                <c:pt idx="9">
                  <c:v>3.709567439579418</c:v>
                </c:pt>
                <c:pt idx="10">
                  <c:v>7.3335360894675414</c:v>
                </c:pt>
                <c:pt idx="11">
                  <c:v>3.7601474205445902</c:v>
                </c:pt>
                <c:pt idx="12">
                  <c:v>5.0865953274957141</c:v>
                </c:pt>
                <c:pt idx="13">
                  <c:v>5.0881478793301111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7565752.7999999998</c:v>
                </c:pt>
                <c:pt idx="1">
                  <c:v>7480229</c:v>
                </c:pt>
                <c:pt idx="2">
                  <c:v>7387953.2000000002</c:v>
                </c:pt>
                <c:pt idx="3">
                  <c:v>7973323.2000000002</c:v>
                </c:pt>
                <c:pt idx="4">
                  <c:v>7767427.7999999998</c:v>
                </c:pt>
                <c:pt idx="5">
                  <c:v>7881924.4000000004</c:v>
                </c:pt>
                <c:pt idx="6">
                  <c:v>7898545.4000000004</c:v>
                </c:pt>
                <c:pt idx="7">
                  <c:v>7639486.0963069489</c:v>
                </c:pt>
                <c:pt idx="8">
                  <c:v>7724738.3999999994</c:v>
                </c:pt>
                <c:pt idx="9">
                  <c:v>7960294.5999999996</c:v>
                </c:pt>
                <c:pt idx="10">
                  <c:v>8277000.3999999994</c:v>
                </c:pt>
                <c:pt idx="11">
                  <c:v>7711671.1999999993</c:v>
                </c:pt>
                <c:pt idx="12">
                  <c:v>7917710.3999999985</c:v>
                </c:pt>
                <c:pt idx="13">
                  <c:v>7619313.1999999974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43249</c:v>
                </c:pt>
                <c:pt idx="1">
                  <c:v>43246</c:v>
                </c:pt>
                <c:pt idx="2">
                  <c:v>43271</c:v>
                </c:pt>
                <c:pt idx="3">
                  <c:v>44533</c:v>
                </c:pt>
                <c:pt idx="4">
                  <c:v>44515</c:v>
                </c:pt>
                <c:pt idx="5">
                  <c:v>44481</c:v>
                </c:pt>
                <c:pt idx="6">
                  <c:v>44399</c:v>
                </c:pt>
                <c:pt idx="7">
                  <c:v>44277</c:v>
                </c:pt>
                <c:pt idx="8">
                  <c:v>44433</c:v>
                </c:pt>
                <c:pt idx="9">
                  <c:v>44449</c:v>
                </c:pt>
                <c:pt idx="10">
                  <c:v>44616</c:v>
                </c:pt>
                <c:pt idx="11">
                  <c:v>44300</c:v>
                </c:pt>
                <c:pt idx="12">
                  <c:v>44060</c:v>
                </c:pt>
                <c:pt idx="13">
                  <c:v>43861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弥富市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1709</v>
      </c>
      <c r="H9" s="70" t="s">
        <v>1710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155</v>
      </c>
      <c r="C10" s="70">
        <v>2</v>
      </c>
      <c r="D10" s="70">
        <v>10</v>
      </c>
      <c r="E10" s="70">
        <v>2005</v>
      </c>
      <c r="F10" s="70" t="s">
        <v>789</v>
      </c>
      <c r="G10" s="70" t="s">
        <v>1709</v>
      </c>
      <c r="H10" s="70" t="s">
        <v>1710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156</v>
      </c>
      <c r="C11" s="70">
        <v>3</v>
      </c>
      <c r="D11" s="70">
        <v>10</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157</v>
      </c>
      <c r="C12" s="70">
        <v>4</v>
      </c>
      <c r="D12" s="70">
        <v>10</v>
      </c>
      <c r="E12" s="70">
        <v>2007</v>
      </c>
      <c r="F12" s="70" t="s">
        <v>791</v>
      </c>
      <c r="G12" s="70" t="s">
        <v>1709</v>
      </c>
      <c r="H12" s="70" t="s">
        <v>1710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158</v>
      </c>
      <c r="C13" s="70">
        <v>5</v>
      </c>
      <c r="D13" s="70">
        <v>10</v>
      </c>
      <c r="E13" s="70">
        <v>2008</v>
      </c>
      <c r="F13" s="70" t="s">
        <v>792</v>
      </c>
      <c r="G13" s="70" t="s">
        <v>1709</v>
      </c>
      <c r="H13" s="70" t="s">
        <v>1710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159</v>
      </c>
      <c r="C14" s="70">
        <v>6</v>
      </c>
      <c r="D14" s="70">
        <v>10</v>
      </c>
      <c r="E14" s="70">
        <v>2009</v>
      </c>
      <c r="F14" s="70" t="s">
        <v>176</v>
      </c>
      <c r="G14" s="70" t="s">
        <v>1709</v>
      </c>
      <c r="H14" s="70" t="s">
        <v>1710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1716</v>
      </c>
      <c r="B15" s="70">
        <v>160</v>
      </c>
      <c r="C15" s="70">
        <v>7</v>
      </c>
      <c r="D15" s="70">
        <v>10</v>
      </c>
      <c r="E15" s="70">
        <v>2010</v>
      </c>
      <c r="F15" s="70" t="s">
        <v>177</v>
      </c>
      <c r="G15" s="70" t="s">
        <v>1709</v>
      </c>
      <c r="H15" s="70" t="s">
        <v>1710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1717</v>
      </c>
      <c r="B16" s="70">
        <v>161</v>
      </c>
      <c r="C16" s="70">
        <v>8</v>
      </c>
      <c r="D16" s="70">
        <v>10</v>
      </c>
      <c r="E16" s="70">
        <v>2011</v>
      </c>
      <c r="F16" s="70" t="s">
        <v>178</v>
      </c>
      <c r="G16" s="70" t="s">
        <v>1709</v>
      </c>
      <c r="H16" s="70" t="s">
        <v>1710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1718</v>
      </c>
      <c r="B17" s="70">
        <v>162</v>
      </c>
      <c r="C17" s="70">
        <v>9</v>
      </c>
      <c r="D17" s="70">
        <v>10</v>
      </c>
      <c r="E17" s="70">
        <v>2012</v>
      </c>
      <c r="F17" s="70" t="s">
        <v>179</v>
      </c>
      <c r="G17" s="70" t="s">
        <v>1709</v>
      </c>
      <c r="H17" s="70" t="s">
        <v>1710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1719</v>
      </c>
      <c r="B18" s="70">
        <v>163</v>
      </c>
      <c r="C18" s="70">
        <v>10</v>
      </c>
      <c r="D18" s="70">
        <v>10</v>
      </c>
      <c r="E18" s="70">
        <v>2013</v>
      </c>
      <c r="F18" s="70" t="s">
        <v>180</v>
      </c>
      <c r="G18" s="70" t="s">
        <v>1709</v>
      </c>
      <c r="H18" s="70" t="s">
        <v>1710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1720</v>
      </c>
      <c r="B19" s="70">
        <v>164</v>
      </c>
      <c r="C19" s="70">
        <v>11</v>
      </c>
      <c r="D19" s="70">
        <v>10</v>
      </c>
      <c r="E19" s="70">
        <v>2014</v>
      </c>
      <c r="F19" s="70" t="s">
        <v>181</v>
      </c>
      <c r="G19" s="70" t="s">
        <v>1709</v>
      </c>
      <c r="H19" s="70" t="s">
        <v>1710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1721</v>
      </c>
      <c r="B20" s="70">
        <v>165</v>
      </c>
      <c r="C20" s="70">
        <v>12</v>
      </c>
      <c r="D20" s="70">
        <v>10</v>
      </c>
      <c r="E20" s="70">
        <v>2015</v>
      </c>
      <c r="F20" s="70" t="s">
        <v>182</v>
      </c>
      <c r="G20" s="70" t="s">
        <v>1709</v>
      </c>
      <c r="H20" s="70" t="s">
        <v>1710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1722</v>
      </c>
      <c r="B21" s="70">
        <v>166</v>
      </c>
      <c r="C21" s="70">
        <v>13</v>
      </c>
      <c r="D21" s="70">
        <v>10</v>
      </c>
      <c r="E21" s="70">
        <v>2016</v>
      </c>
      <c r="F21" s="70" t="s">
        <v>155</v>
      </c>
      <c r="G21" s="70" t="s">
        <v>1709</v>
      </c>
      <c r="H21" s="70" t="s">
        <v>1710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1723</v>
      </c>
      <c r="B22" s="70">
        <v>167</v>
      </c>
      <c r="C22" s="70">
        <v>14</v>
      </c>
      <c r="D22" s="70">
        <v>10</v>
      </c>
      <c r="E22" s="70">
        <v>2017</v>
      </c>
      <c r="F22" s="70" t="s">
        <v>156</v>
      </c>
      <c r="G22" s="70" t="s">
        <v>1709</v>
      </c>
      <c r="H22" s="70" t="s">
        <v>1710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1724</v>
      </c>
      <c r="B23" s="70">
        <v>168</v>
      </c>
      <c r="C23" s="70">
        <v>15</v>
      </c>
      <c r="D23" s="70">
        <v>10</v>
      </c>
      <c r="E23" s="70">
        <v>2018</v>
      </c>
      <c r="F23" s="70" t="s">
        <v>183</v>
      </c>
      <c r="G23" s="70" t="s">
        <v>1709</v>
      </c>
      <c r="H23" s="70" t="s">
        <v>1710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1725</v>
      </c>
      <c r="B24" s="70">
        <v>169</v>
      </c>
      <c r="C24" s="70">
        <v>16</v>
      </c>
      <c r="D24" s="70">
        <v>10</v>
      </c>
      <c r="E24" s="70">
        <v>2019</v>
      </c>
      <c r="F24" s="70" t="s">
        <v>158</v>
      </c>
      <c r="G24" s="70" t="s">
        <v>1709</v>
      </c>
      <c r="H24" s="70" t="s">
        <v>1710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1726</v>
      </c>
      <c r="B25" s="70">
        <v>170</v>
      </c>
      <c r="C25" s="70">
        <v>17</v>
      </c>
      <c r="D25" s="70">
        <v>10</v>
      </c>
      <c r="E25" s="70">
        <v>2020</v>
      </c>
      <c r="F25" s="70" t="s">
        <v>159</v>
      </c>
      <c r="G25" s="70" t="s">
        <v>1709</v>
      </c>
      <c r="H25" s="70" t="s">
        <v>1710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1727</v>
      </c>
      <c r="B26" s="70">
        <v>170</v>
      </c>
      <c r="C26" s="70">
        <v>18</v>
      </c>
      <c r="D26" s="70">
        <v>10</v>
      </c>
      <c r="E26" s="70">
        <v>2021</v>
      </c>
      <c r="F26" s="70" t="s">
        <v>160</v>
      </c>
      <c r="G26" s="1064" t="s">
        <v>1709</v>
      </c>
      <c r="H26" s="70" t="s">
        <v>1710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1728</v>
      </c>
      <c r="B27" s="70">
        <v>170</v>
      </c>
      <c r="C27" s="70">
        <v>19</v>
      </c>
      <c r="D27" s="70">
        <v>10</v>
      </c>
      <c r="E27" s="70">
        <v>2022</v>
      </c>
      <c r="F27" s="70" t="s">
        <v>161</v>
      </c>
      <c r="G27" s="1064" t="s">
        <v>1709</v>
      </c>
      <c r="H27" s="70" t="s">
        <v>1710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170</v>
      </c>
      <c r="C28" s="70">
        <v>20</v>
      </c>
      <c r="D28" s="70">
        <v>10</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170</v>
      </c>
      <c r="C29" s="70">
        <v>21</v>
      </c>
      <c r="D29" s="70">
        <v>10</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443</v>
      </c>
      <c r="C30" s="70">
        <v>1</v>
      </c>
      <c r="D30" s="70">
        <v>27</v>
      </c>
      <c r="E30" s="70">
        <v>1990</v>
      </c>
      <c r="F30" s="70" t="s">
        <v>787</v>
      </c>
      <c r="G30" s="70" t="s">
        <v>1732</v>
      </c>
      <c r="H30" s="70" t="s">
        <v>1733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444</v>
      </c>
      <c r="C31" s="70">
        <v>2</v>
      </c>
      <c r="D31" s="70">
        <v>27</v>
      </c>
      <c r="E31" s="70">
        <v>2005</v>
      </c>
      <c r="F31" s="70" t="s">
        <v>789</v>
      </c>
      <c r="G31" s="70" t="s">
        <v>1732</v>
      </c>
      <c r="H31" s="70" t="s">
        <v>1733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445</v>
      </c>
      <c r="C32" s="70">
        <v>3</v>
      </c>
      <c r="D32" s="70">
        <v>27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446</v>
      </c>
      <c r="C33" s="70">
        <v>4</v>
      </c>
      <c r="D33" s="70">
        <v>27</v>
      </c>
      <c r="E33" s="70">
        <v>2007</v>
      </c>
      <c r="F33" s="70" t="s">
        <v>791</v>
      </c>
      <c r="G33" s="70" t="s">
        <v>1732</v>
      </c>
      <c r="H33" s="70" t="s">
        <v>1733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447</v>
      </c>
      <c r="C34" s="70">
        <v>5</v>
      </c>
      <c r="D34" s="70">
        <v>27</v>
      </c>
      <c r="E34" s="70">
        <v>2008</v>
      </c>
      <c r="F34" s="70" t="s">
        <v>792</v>
      </c>
      <c r="G34" s="70" t="s">
        <v>1732</v>
      </c>
      <c r="H34" s="70" t="s">
        <v>1733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448</v>
      </c>
      <c r="C35" s="70">
        <v>6</v>
      </c>
      <c r="D35" s="70">
        <v>27</v>
      </c>
      <c r="E35" s="70">
        <v>2009</v>
      </c>
      <c r="F35" s="70" t="s">
        <v>176</v>
      </c>
      <c r="G35" s="70" t="s">
        <v>1732</v>
      </c>
      <c r="H35" s="70" t="s">
        <v>1733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1739</v>
      </c>
      <c r="B36" s="70">
        <v>449</v>
      </c>
      <c r="C36" s="70">
        <v>7</v>
      </c>
      <c r="D36" s="70">
        <v>27</v>
      </c>
      <c r="E36" s="70">
        <v>2010</v>
      </c>
      <c r="F36" s="70" t="s">
        <v>177</v>
      </c>
      <c r="G36" s="70" t="s">
        <v>1732</v>
      </c>
      <c r="H36" s="70" t="s">
        <v>1733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1740</v>
      </c>
      <c r="B37" s="70">
        <v>450</v>
      </c>
      <c r="C37" s="70">
        <v>8</v>
      </c>
      <c r="D37" s="70">
        <v>27</v>
      </c>
      <c r="E37" s="70">
        <v>2011</v>
      </c>
      <c r="F37" s="70" t="s">
        <v>178</v>
      </c>
      <c r="G37" s="70" t="s">
        <v>1732</v>
      </c>
      <c r="H37" s="70" t="s">
        <v>1733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1741</v>
      </c>
      <c r="B38" s="70">
        <v>451</v>
      </c>
      <c r="C38" s="70">
        <v>9</v>
      </c>
      <c r="D38" s="70">
        <v>27</v>
      </c>
      <c r="E38" s="70">
        <v>2012</v>
      </c>
      <c r="F38" s="70" t="s">
        <v>179</v>
      </c>
      <c r="G38" s="70" t="s">
        <v>1732</v>
      </c>
      <c r="H38" s="70" t="s">
        <v>1733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1742</v>
      </c>
      <c r="B39" s="70">
        <v>452</v>
      </c>
      <c r="C39" s="70">
        <v>10</v>
      </c>
      <c r="D39" s="70">
        <v>27</v>
      </c>
      <c r="E39" s="70">
        <v>2013</v>
      </c>
      <c r="F39" s="70" t="s">
        <v>180</v>
      </c>
      <c r="G39" s="70" t="s">
        <v>1732</v>
      </c>
      <c r="H39" s="70" t="s">
        <v>1733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1743</v>
      </c>
      <c r="B40" s="70">
        <v>453</v>
      </c>
      <c r="C40" s="70">
        <v>11</v>
      </c>
      <c r="D40" s="70">
        <v>27</v>
      </c>
      <c r="E40" s="70">
        <v>2014</v>
      </c>
      <c r="F40" s="70" t="s">
        <v>181</v>
      </c>
      <c r="G40" s="70" t="s">
        <v>1732</v>
      </c>
      <c r="H40" s="70" t="s">
        <v>1733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1744</v>
      </c>
      <c r="B41" s="70">
        <v>454</v>
      </c>
      <c r="C41" s="70">
        <v>12</v>
      </c>
      <c r="D41" s="70">
        <v>27</v>
      </c>
      <c r="E41" s="70">
        <v>2015</v>
      </c>
      <c r="F41" s="70" t="s">
        <v>182</v>
      </c>
      <c r="G41" s="70" t="s">
        <v>1732</v>
      </c>
      <c r="H41" s="70" t="s">
        <v>1733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1745</v>
      </c>
      <c r="B42" s="70">
        <v>455</v>
      </c>
      <c r="C42" s="70">
        <v>13</v>
      </c>
      <c r="D42" s="70">
        <v>27</v>
      </c>
      <c r="E42" s="70">
        <v>2016</v>
      </c>
      <c r="F42" s="70" t="s">
        <v>155</v>
      </c>
      <c r="G42" s="70" t="s">
        <v>1732</v>
      </c>
      <c r="H42" s="70" t="s">
        <v>1733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1746</v>
      </c>
      <c r="B43" s="70">
        <v>456</v>
      </c>
      <c r="C43" s="70">
        <v>14</v>
      </c>
      <c r="D43" s="70">
        <v>27</v>
      </c>
      <c r="E43" s="70">
        <v>2017</v>
      </c>
      <c r="F43" s="70" t="s">
        <v>156</v>
      </c>
      <c r="G43" s="70" t="s">
        <v>1732</v>
      </c>
      <c r="H43" s="70" t="s">
        <v>1733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1747</v>
      </c>
      <c r="B44" s="70">
        <v>457</v>
      </c>
      <c r="C44" s="70">
        <v>15</v>
      </c>
      <c r="D44" s="70">
        <v>27</v>
      </c>
      <c r="E44" s="70">
        <v>2018</v>
      </c>
      <c r="F44" s="70" t="s">
        <v>183</v>
      </c>
      <c r="G44" s="70" t="s">
        <v>1732</v>
      </c>
      <c r="H44" s="70" t="s">
        <v>1733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1748</v>
      </c>
      <c r="B45" s="70">
        <v>457</v>
      </c>
      <c r="C45" s="70">
        <v>16</v>
      </c>
      <c r="D45" s="70">
        <v>27</v>
      </c>
      <c r="E45" s="70">
        <v>2019</v>
      </c>
      <c r="F45" s="70" t="s">
        <v>158</v>
      </c>
      <c r="G45" s="1064" t="s">
        <v>1732</v>
      </c>
      <c r="H45" s="70" t="s">
        <v>1733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1749</v>
      </c>
      <c r="B46" s="70">
        <v>457</v>
      </c>
      <c r="C46" s="70">
        <v>17</v>
      </c>
      <c r="D46" s="70">
        <v>27</v>
      </c>
      <c r="E46" s="70">
        <v>2020</v>
      </c>
      <c r="F46" s="70" t="s">
        <v>159</v>
      </c>
      <c r="G46" s="1064" t="s">
        <v>1732</v>
      </c>
      <c r="H46" s="70" t="s">
        <v>1733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1750</v>
      </c>
      <c r="B47" s="70">
        <v>457</v>
      </c>
      <c r="C47" s="70">
        <v>18</v>
      </c>
      <c r="D47" s="70">
        <v>27</v>
      </c>
      <c r="E47" s="70">
        <v>2021</v>
      </c>
      <c r="F47" s="70" t="s">
        <v>160</v>
      </c>
      <c r="G47" s="70" t="s">
        <v>1732</v>
      </c>
      <c r="H47" s="70" t="s">
        <v>1733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1751</v>
      </c>
      <c r="B48" s="70">
        <v>457</v>
      </c>
      <c r="C48" s="70">
        <v>19</v>
      </c>
      <c r="D48" s="70">
        <v>27</v>
      </c>
      <c r="E48" s="70">
        <v>2022</v>
      </c>
      <c r="F48" s="70" t="s">
        <v>161</v>
      </c>
      <c r="G48" s="70" t="s">
        <v>1732</v>
      </c>
      <c r="H48" s="70" t="s">
        <v>1733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457</v>
      </c>
      <c r="C49" s="70">
        <v>20</v>
      </c>
      <c r="D49" s="70">
        <v>27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457</v>
      </c>
      <c r="C50" s="70">
        <v>21</v>
      </c>
      <c r="D50" s="70">
        <v>27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v>
      </c>
      <c r="C51" s="70">
        <v>1</v>
      </c>
      <c r="D51" s="70">
        <v>1</v>
      </c>
      <c r="E51" s="70">
        <v>1990</v>
      </c>
      <c r="F51" s="70" t="s">
        <v>787</v>
      </c>
      <c r="G51" s="70" t="s">
        <v>1755</v>
      </c>
      <c r="H51" s="70" t="s">
        <v>1756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2</v>
      </c>
      <c r="C52" s="70">
        <v>2</v>
      </c>
      <c r="D52" s="70">
        <v>1</v>
      </c>
      <c r="E52" s="70">
        <v>2005</v>
      </c>
      <c r="F52" s="70" t="s">
        <v>789</v>
      </c>
      <c r="G52" s="70" t="s">
        <v>1755</v>
      </c>
      <c r="H52" s="70" t="s">
        <v>1756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v>
      </c>
      <c r="C53" s="70">
        <v>3</v>
      </c>
      <c r="D53" s="70">
        <v>1</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4</v>
      </c>
      <c r="C54" s="70">
        <v>4</v>
      </c>
      <c r="D54" s="70">
        <v>1</v>
      </c>
      <c r="E54" s="70">
        <v>2007</v>
      </c>
      <c r="F54" s="70" t="s">
        <v>791</v>
      </c>
      <c r="G54" s="70" t="s">
        <v>1755</v>
      </c>
      <c r="H54" s="70" t="s">
        <v>1756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5</v>
      </c>
      <c r="C55" s="70">
        <v>5</v>
      </c>
      <c r="D55" s="70">
        <v>1</v>
      </c>
      <c r="E55" s="70">
        <v>2008</v>
      </c>
      <c r="F55" s="70" t="s">
        <v>792</v>
      </c>
      <c r="G55" s="70" t="s">
        <v>1755</v>
      </c>
      <c r="H55" s="70" t="s">
        <v>1756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6</v>
      </c>
      <c r="C56" s="70">
        <v>6</v>
      </c>
      <c r="D56" s="70">
        <v>1</v>
      </c>
      <c r="E56" s="70">
        <v>2009</v>
      </c>
      <c r="F56" s="70" t="s">
        <v>176</v>
      </c>
      <c r="G56" s="70" t="s">
        <v>1755</v>
      </c>
      <c r="H56" s="70" t="s">
        <v>1756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1762</v>
      </c>
      <c r="B57" s="70">
        <v>7</v>
      </c>
      <c r="C57" s="70">
        <v>7</v>
      </c>
      <c r="D57" s="70">
        <v>1</v>
      </c>
      <c r="E57" s="70">
        <v>2010</v>
      </c>
      <c r="F57" s="70" t="s">
        <v>177</v>
      </c>
      <c r="G57" s="70" t="s">
        <v>1755</v>
      </c>
      <c r="H57" s="70" t="s">
        <v>1756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1763</v>
      </c>
      <c r="B58" s="70">
        <v>8</v>
      </c>
      <c r="C58" s="70">
        <v>8</v>
      </c>
      <c r="D58" s="70">
        <v>1</v>
      </c>
      <c r="E58" s="70">
        <v>2011</v>
      </c>
      <c r="F58" s="70" t="s">
        <v>178</v>
      </c>
      <c r="G58" s="70" t="s">
        <v>1755</v>
      </c>
      <c r="H58" s="70" t="s">
        <v>1756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1764</v>
      </c>
      <c r="B59" s="70">
        <v>9</v>
      </c>
      <c r="C59" s="70">
        <v>9</v>
      </c>
      <c r="D59" s="70">
        <v>1</v>
      </c>
      <c r="E59" s="70">
        <v>2012</v>
      </c>
      <c r="F59" s="70" t="s">
        <v>179</v>
      </c>
      <c r="G59" s="70" t="s">
        <v>1755</v>
      </c>
      <c r="H59" s="70" t="s">
        <v>1756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1765</v>
      </c>
      <c r="B60" s="70">
        <v>10</v>
      </c>
      <c r="C60" s="70">
        <v>10</v>
      </c>
      <c r="D60" s="70">
        <v>1</v>
      </c>
      <c r="E60" s="70">
        <v>2013</v>
      </c>
      <c r="F60" s="70" t="s">
        <v>180</v>
      </c>
      <c r="G60" s="70" t="s">
        <v>1755</v>
      </c>
      <c r="H60" s="70" t="s">
        <v>1756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1766</v>
      </c>
      <c r="B61" s="70">
        <v>11</v>
      </c>
      <c r="C61" s="70">
        <v>11</v>
      </c>
      <c r="D61" s="70">
        <v>1</v>
      </c>
      <c r="E61" s="70">
        <v>2014</v>
      </c>
      <c r="F61" s="70" t="s">
        <v>181</v>
      </c>
      <c r="G61" s="70" t="s">
        <v>1755</v>
      </c>
      <c r="H61" s="70" t="s">
        <v>1756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1767</v>
      </c>
      <c r="B62" s="70">
        <v>12</v>
      </c>
      <c r="C62" s="70">
        <v>12</v>
      </c>
      <c r="D62" s="70">
        <v>1</v>
      </c>
      <c r="E62" s="70">
        <v>2015</v>
      </c>
      <c r="F62" s="70" t="s">
        <v>182</v>
      </c>
      <c r="G62" s="70" t="s">
        <v>1755</v>
      </c>
      <c r="H62" s="70" t="s">
        <v>1756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1768</v>
      </c>
      <c r="B63" s="70">
        <v>13</v>
      </c>
      <c r="C63" s="70">
        <v>13</v>
      </c>
      <c r="D63" s="70">
        <v>1</v>
      </c>
      <c r="E63" s="70">
        <v>2016</v>
      </c>
      <c r="F63" s="70" t="s">
        <v>155</v>
      </c>
      <c r="G63" s="70" t="s">
        <v>1755</v>
      </c>
      <c r="H63" s="70" t="s">
        <v>1756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1769</v>
      </c>
      <c r="B64" s="70">
        <v>14</v>
      </c>
      <c r="C64" s="70">
        <v>14</v>
      </c>
      <c r="D64" s="70">
        <v>1</v>
      </c>
      <c r="E64" s="70">
        <v>2017</v>
      </c>
      <c r="F64" s="70" t="s">
        <v>156</v>
      </c>
      <c r="G64" s="1064" t="s">
        <v>1755</v>
      </c>
      <c r="H64" s="70" t="s">
        <v>1756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1770</v>
      </c>
      <c r="B65" s="70">
        <v>15</v>
      </c>
      <c r="C65" s="70">
        <v>15</v>
      </c>
      <c r="D65" s="70">
        <v>1</v>
      </c>
      <c r="E65" s="70">
        <v>2018</v>
      </c>
      <c r="F65" s="70" t="s">
        <v>183</v>
      </c>
      <c r="G65" s="1064" t="s">
        <v>1755</v>
      </c>
      <c r="H65" s="70" t="s">
        <v>1756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1771</v>
      </c>
      <c r="B66" s="70">
        <v>16</v>
      </c>
      <c r="C66" s="70">
        <v>16</v>
      </c>
      <c r="D66" s="70">
        <v>1</v>
      </c>
      <c r="E66" s="70">
        <v>2019</v>
      </c>
      <c r="F66" s="70" t="s">
        <v>158</v>
      </c>
      <c r="G66" s="70" t="s">
        <v>1755</v>
      </c>
      <c r="H66" s="70" t="s">
        <v>1756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1772</v>
      </c>
      <c r="B67" s="70">
        <v>17</v>
      </c>
      <c r="C67" s="70">
        <v>17</v>
      </c>
      <c r="D67" s="70">
        <v>1</v>
      </c>
      <c r="E67" s="70">
        <v>2020</v>
      </c>
      <c r="F67" s="70" t="s">
        <v>159</v>
      </c>
      <c r="G67" s="70" t="s">
        <v>1755</v>
      </c>
      <c r="H67" s="70" t="s">
        <v>1756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1773</v>
      </c>
      <c r="B68" s="70">
        <v>17</v>
      </c>
      <c r="C68" s="70">
        <v>18</v>
      </c>
      <c r="D68" s="70">
        <v>1</v>
      </c>
      <c r="E68" s="70">
        <v>2021</v>
      </c>
      <c r="F68" s="70" t="s">
        <v>160</v>
      </c>
      <c r="G68" s="70" t="s">
        <v>1755</v>
      </c>
      <c r="H68" s="70" t="s">
        <v>1756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1774</v>
      </c>
      <c r="B69" s="70">
        <v>17</v>
      </c>
      <c r="C69" s="70">
        <v>19</v>
      </c>
      <c r="D69" s="70">
        <v>1</v>
      </c>
      <c r="E69" s="70">
        <v>2022</v>
      </c>
      <c r="F69" s="70" t="s">
        <v>161</v>
      </c>
      <c r="G69" s="70" t="s">
        <v>1755</v>
      </c>
      <c r="H69" s="70" t="s">
        <v>1756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v>
      </c>
      <c r="C70" s="70">
        <v>20</v>
      </c>
      <c r="D70" s="70">
        <v>1</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v>
      </c>
      <c r="C71" s="70">
        <v>21</v>
      </c>
      <c r="D71" s="70">
        <v>1</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205</v>
      </c>
      <c r="C72" s="70">
        <v>1</v>
      </c>
      <c r="D72" s="70">
        <v>13</v>
      </c>
      <c r="E72" s="70">
        <v>1990</v>
      </c>
      <c r="F72" s="70" t="s">
        <v>787</v>
      </c>
      <c r="G72" s="70" t="s">
        <v>1778</v>
      </c>
      <c r="H72" s="70" t="s">
        <v>1779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206</v>
      </c>
      <c r="C73" s="70">
        <v>2</v>
      </c>
      <c r="D73" s="70">
        <v>13</v>
      </c>
      <c r="E73" s="70">
        <v>2005</v>
      </c>
      <c r="F73" s="70" t="s">
        <v>789</v>
      </c>
      <c r="G73" s="70" t="s">
        <v>1778</v>
      </c>
      <c r="H73" s="70" t="s">
        <v>1779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207</v>
      </c>
      <c r="C74" s="70">
        <v>3</v>
      </c>
      <c r="D74" s="70">
        <v>13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208</v>
      </c>
      <c r="C75" s="70">
        <v>4</v>
      </c>
      <c r="D75" s="70">
        <v>13</v>
      </c>
      <c r="E75" s="70">
        <v>2007</v>
      </c>
      <c r="F75" s="70" t="s">
        <v>791</v>
      </c>
      <c r="G75" s="70" t="s">
        <v>1778</v>
      </c>
      <c r="H75" s="70" t="s">
        <v>1779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209</v>
      </c>
      <c r="C76" s="70">
        <v>5</v>
      </c>
      <c r="D76" s="70">
        <v>13</v>
      </c>
      <c r="E76" s="70">
        <v>2008</v>
      </c>
      <c r="F76" s="70" t="s">
        <v>792</v>
      </c>
      <c r="G76" s="70" t="s">
        <v>1778</v>
      </c>
      <c r="H76" s="70" t="s">
        <v>1779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210</v>
      </c>
      <c r="C77" s="70">
        <v>6</v>
      </c>
      <c r="D77" s="70">
        <v>13</v>
      </c>
      <c r="E77" s="70">
        <v>2009</v>
      </c>
      <c r="F77" s="70" t="s">
        <v>176</v>
      </c>
      <c r="G77" s="70" t="s">
        <v>1778</v>
      </c>
      <c r="H77" s="70" t="s">
        <v>1779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1785</v>
      </c>
      <c r="B78" s="70">
        <v>211</v>
      </c>
      <c r="C78" s="70">
        <v>7</v>
      </c>
      <c r="D78" s="70">
        <v>13</v>
      </c>
      <c r="E78" s="70">
        <v>2010</v>
      </c>
      <c r="F78" s="70" t="s">
        <v>177</v>
      </c>
      <c r="G78" s="70" t="s">
        <v>1778</v>
      </c>
      <c r="H78" s="70" t="s">
        <v>1779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1786</v>
      </c>
      <c r="B79" s="70">
        <v>212</v>
      </c>
      <c r="C79" s="70">
        <v>8</v>
      </c>
      <c r="D79" s="70">
        <v>13</v>
      </c>
      <c r="E79" s="70">
        <v>2011</v>
      </c>
      <c r="F79" s="70" t="s">
        <v>178</v>
      </c>
      <c r="G79" s="70" t="s">
        <v>1778</v>
      </c>
      <c r="H79" s="70" t="s">
        <v>1779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1787</v>
      </c>
      <c r="B80" s="70">
        <v>213</v>
      </c>
      <c r="C80" s="70">
        <v>9</v>
      </c>
      <c r="D80" s="70">
        <v>13</v>
      </c>
      <c r="E80" s="70">
        <v>2012</v>
      </c>
      <c r="F80" s="70" t="s">
        <v>179</v>
      </c>
      <c r="G80" s="70" t="s">
        <v>1778</v>
      </c>
      <c r="H80" s="70" t="s">
        <v>1779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1788</v>
      </c>
      <c r="B81" s="70">
        <v>214</v>
      </c>
      <c r="C81" s="70">
        <v>10</v>
      </c>
      <c r="D81" s="70">
        <v>13</v>
      </c>
      <c r="E81" s="70">
        <v>2013</v>
      </c>
      <c r="F81" s="70" t="s">
        <v>180</v>
      </c>
      <c r="G81" s="70" t="s">
        <v>1778</v>
      </c>
      <c r="H81" s="70" t="s">
        <v>1779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1789</v>
      </c>
      <c r="B82" s="70">
        <v>215</v>
      </c>
      <c r="C82" s="70">
        <v>11</v>
      </c>
      <c r="D82" s="70">
        <v>13</v>
      </c>
      <c r="E82" s="70">
        <v>2014</v>
      </c>
      <c r="F82" s="70" t="s">
        <v>181</v>
      </c>
      <c r="G82" s="70" t="s">
        <v>1778</v>
      </c>
      <c r="H82" s="70" t="s">
        <v>1779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1790</v>
      </c>
      <c r="B83" s="70">
        <v>216</v>
      </c>
      <c r="C83" s="70">
        <v>12</v>
      </c>
      <c r="D83" s="70">
        <v>13</v>
      </c>
      <c r="E83" s="70">
        <v>2015</v>
      </c>
      <c r="F83" s="70" t="s">
        <v>182</v>
      </c>
      <c r="G83" s="1064" t="s">
        <v>1778</v>
      </c>
      <c r="H83" s="70" t="s">
        <v>1779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1791</v>
      </c>
      <c r="B84" s="70">
        <v>217</v>
      </c>
      <c r="C84" s="70">
        <v>13</v>
      </c>
      <c r="D84" s="70">
        <v>13</v>
      </c>
      <c r="E84" s="70">
        <v>2016</v>
      </c>
      <c r="F84" s="70" t="s">
        <v>155</v>
      </c>
      <c r="G84" s="1064" t="s">
        <v>1778</v>
      </c>
      <c r="H84" s="70" t="s">
        <v>1779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1792</v>
      </c>
      <c r="B85" s="70">
        <v>218</v>
      </c>
      <c r="C85" s="70">
        <v>14</v>
      </c>
      <c r="D85" s="70">
        <v>13</v>
      </c>
      <c r="E85" s="70">
        <v>2017</v>
      </c>
      <c r="F85" s="70" t="s">
        <v>156</v>
      </c>
      <c r="G85" s="70" t="s">
        <v>1778</v>
      </c>
      <c r="H85" s="70" t="s">
        <v>1779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1793</v>
      </c>
      <c r="B86" s="70">
        <v>219</v>
      </c>
      <c r="C86" s="70">
        <v>15</v>
      </c>
      <c r="D86" s="70">
        <v>13</v>
      </c>
      <c r="E86" s="70">
        <v>2018</v>
      </c>
      <c r="F86" s="70" t="s">
        <v>183</v>
      </c>
      <c r="G86" s="70" t="s">
        <v>1778</v>
      </c>
      <c r="H86" s="70" t="s">
        <v>1779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1794</v>
      </c>
      <c r="B87" s="70">
        <v>220</v>
      </c>
      <c r="C87" s="70">
        <v>16</v>
      </c>
      <c r="D87" s="70">
        <v>13</v>
      </c>
      <c r="E87" s="70">
        <v>2019</v>
      </c>
      <c r="F87" s="70" t="s">
        <v>158</v>
      </c>
      <c r="G87" s="70" t="s">
        <v>1778</v>
      </c>
      <c r="H87" s="70" t="s">
        <v>1779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1795</v>
      </c>
      <c r="B88" s="70">
        <v>221</v>
      </c>
      <c r="C88" s="70">
        <v>17</v>
      </c>
      <c r="D88" s="70">
        <v>13</v>
      </c>
      <c r="E88" s="70">
        <v>2020</v>
      </c>
      <c r="F88" s="70" t="s">
        <v>159</v>
      </c>
      <c r="G88" s="70" t="s">
        <v>1778</v>
      </c>
      <c r="H88" s="70" t="s">
        <v>1779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1796</v>
      </c>
      <c r="B89" s="70">
        <v>221</v>
      </c>
      <c r="C89" s="70">
        <v>18</v>
      </c>
      <c r="D89" s="70">
        <v>13</v>
      </c>
      <c r="E89" s="70">
        <v>2021</v>
      </c>
      <c r="F89" s="70" t="s">
        <v>160</v>
      </c>
      <c r="G89" s="70" t="s">
        <v>1778</v>
      </c>
      <c r="H89" s="70" t="s">
        <v>1779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1797</v>
      </c>
      <c r="B90" s="70">
        <v>221</v>
      </c>
      <c r="C90" s="70">
        <v>19</v>
      </c>
      <c r="D90" s="70">
        <v>13</v>
      </c>
      <c r="E90" s="70">
        <v>2022</v>
      </c>
      <c r="F90" s="70" t="s">
        <v>161</v>
      </c>
      <c r="G90" s="70" t="s">
        <v>1778</v>
      </c>
      <c r="H90" s="70" t="s">
        <v>1779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221</v>
      </c>
      <c r="C91" s="70">
        <v>20</v>
      </c>
      <c r="D91" s="70">
        <v>13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221</v>
      </c>
      <c r="C92" s="70">
        <v>21</v>
      </c>
      <c r="D92" s="70">
        <v>13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v>
      </c>
      <c r="C93" s="70">
        <v>1</v>
      </c>
      <c r="D93" s="70">
        <v>1</v>
      </c>
      <c r="E93" s="70">
        <v>1990</v>
      </c>
      <c r="F93" s="70" t="s">
        <v>787</v>
      </c>
      <c r="G93" s="70" t="s">
        <v>1801</v>
      </c>
      <c r="H93" s="70" t="s">
        <v>1802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v>
      </c>
      <c r="C94" s="70">
        <v>2</v>
      </c>
      <c r="D94" s="70">
        <v>1</v>
      </c>
      <c r="E94" s="70">
        <v>2005</v>
      </c>
      <c r="F94" s="70" t="s">
        <v>789</v>
      </c>
      <c r="G94" s="70" t="s">
        <v>1801</v>
      </c>
      <c r="H94" s="70" t="s">
        <v>1802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v>
      </c>
      <c r="C95" s="70">
        <v>3</v>
      </c>
      <c r="D95" s="70">
        <v>1</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4</v>
      </c>
      <c r="C96" s="70">
        <v>4</v>
      </c>
      <c r="D96" s="70">
        <v>1</v>
      </c>
      <c r="E96" s="70">
        <v>2007</v>
      </c>
      <c r="F96" s="70" t="s">
        <v>791</v>
      </c>
      <c r="G96" s="70" t="s">
        <v>1801</v>
      </c>
      <c r="H96" s="70" t="s">
        <v>1802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v>
      </c>
      <c r="C97" s="70">
        <v>5</v>
      </c>
      <c r="D97" s="70">
        <v>1</v>
      </c>
      <c r="E97" s="70">
        <v>2008</v>
      </c>
      <c r="F97" s="70" t="s">
        <v>792</v>
      </c>
      <c r="G97" s="70" t="s">
        <v>1801</v>
      </c>
      <c r="H97" s="70" t="s">
        <v>1802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6</v>
      </c>
      <c r="C98" s="70">
        <v>6</v>
      </c>
      <c r="D98" s="70">
        <v>1</v>
      </c>
      <c r="E98" s="70">
        <v>2009</v>
      </c>
      <c r="F98" s="70" t="s">
        <v>176</v>
      </c>
      <c r="G98" s="70" t="s">
        <v>1801</v>
      </c>
      <c r="H98" s="70" t="s">
        <v>1802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1808</v>
      </c>
      <c r="B99" s="70">
        <v>7</v>
      </c>
      <c r="C99" s="70">
        <v>7</v>
      </c>
      <c r="D99" s="70">
        <v>1</v>
      </c>
      <c r="E99" s="70">
        <v>2010</v>
      </c>
      <c r="F99" s="70" t="s">
        <v>177</v>
      </c>
      <c r="G99" s="70" t="s">
        <v>1801</v>
      </c>
      <c r="H99" s="70" t="s">
        <v>1802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1809</v>
      </c>
      <c r="B100" s="70">
        <v>8</v>
      </c>
      <c r="C100" s="70">
        <v>8</v>
      </c>
      <c r="D100" s="70">
        <v>1</v>
      </c>
      <c r="E100" s="70">
        <v>2011</v>
      </c>
      <c r="F100" s="70" t="s">
        <v>178</v>
      </c>
      <c r="G100" s="70" t="s">
        <v>1801</v>
      </c>
      <c r="H100" s="70" t="s">
        <v>1802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1810</v>
      </c>
      <c r="B101" s="70">
        <v>9</v>
      </c>
      <c r="C101" s="70">
        <v>9</v>
      </c>
      <c r="D101" s="70">
        <v>1</v>
      </c>
      <c r="E101" s="70">
        <v>2012</v>
      </c>
      <c r="F101" s="70" t="s">
        <v>179</v>
      </c>
      <c r="G101" s="70" t="s">
        <v>1801</v>
      </c>
      <c r="H101" s="70" t="s">
        <v>1802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1811</v>
      </c>
      <c r="B102" s="70">
        <v>10</v>
      </c>
      <c r="C102" s="70">
        <v>10</v>
      </c>
      <c r="D102" s="70">
        <v>1</v>
      </c>
      <c r="E102" s="70">
        <v>2013</v>
      </c>
      <c r="F102" s="70" t="s">
        <v>180</v>
      </c>
      <c r="G102" s="1064" t="s">
        <v>1801</v>
      </c>
      <c r="H102" s="70" t="s">
        <v>1802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1812</v>
      </c>
      <c r="B103" s="70">
        <v>11</v>
      </c>
      <c r="C103" s="70">
        <v>11</v>
      </c>
      <c r="D103" s="70">
        <v>1</v>
      </c>
      <c r="E103" s="70">
        <v>2014</v>
      </c>
      <c r="F103" s="70" t="s">
        <v>181</v>
      </c>
      <c r="G103" s="1064" t="s">
        <v>1801</v>
      </c>
      <c r="H103" s="70" t="s">
        <v>1802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1813</v>
      </c>
      <c r="B104" s="70">
        <v>12</v>
      </c>
      <c r="C104" s="70">
        <v>12</v>
      </c>
      <c r="D104" s="70">
        <v>1</v>
      </c>
      <c r="E104" s="70">
        <v>2015</v>
      </c>
      <c r="F104" s="70" t="s">
        <v>182</v>
      </c>
      <c r="G104" s="70" t="s">
        <v>1801</v>
      </c>
      <c r="H104" s="70" t="s">
        <v>1802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1814</v>
      </c>
      <c r="B105" s="70">
        <v>13</v>
      </c>
      <c r="C105" s="70">
        <v>13</v>
      </c>
      <c r="D105" s="70">
        <v>1</v>
      </c>
      <c r="E105" s="70">
        <v>2016</v>
      </c>
      <c r="F105" s="70" t="s">
        <v>155</v>
      </c>
      <c r="G105" s="70" t="s">
        <v>1801</v>
      </c>
      <c r="H105" s="70" t="s">
        <v>1802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1815</v>
      </c>
      <c r="B106" s="70">
        <v>14</v>
      </c>
      <c r="C106" s="70">
        <v>14</v>
      </c>
      <c r="D106" s="70">
        <v>1</v>
      </c>
      <c r="E106" s="70">
        <v>2017</v>
      </c>
      <c r="F106" s="70" t="s">
        <v>156</v>
      </c>
      <c r="G106" s="70" t="s">
        <v>1801</v>
      </c>
      <c r="H106" s="70" t="s">
        <v>1802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1816</v>
      </c>
      <c r="B107" s="70">
        <v>15</v>
      </c>
      <c r="C107" s="70">
        <v>15</v>
      </c>
      <c r="D107" s="70">
        <v>1</v>
      </c>
      <c r="E107" s="70">
        <v>2018</v>
      </c>
      <c r="F107" s="70" t="s">
        <v>183</v>
      </c>
      <c r="G107" s="70" t="s">
        <v>1801</v>
      </c>
      <c r="H107" s="70" t="s">
        <v>1802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1817</v>
      </c>
      <c r="B108" s="70">
        <v>16</v>
      </c>
      <c r="C108" s="70">
        <v>16</v>
      </c>
      <c r="D108" s="70">
        <v>1</v>
      </c>
      <c r="E108" s="70">
        <v>2019</v>
      </c>
      <c r="F108" s="70" t="s">
        <v>158</v>
      </c>
      <c r="G108" s="70" t="s">
        <v>1801</v>
      </c>
      <c r="H108" s="70" t="s">
        <v>1802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1818</v>
      </c>
      <c r="B109" s="70">
        <v>17</v>
      </c>
      <c r="C109" s="70">
        <v>17</v>
      </c>
      <c r="D109" s="70">
        <v>1</v>
      </c>
      <c r="E109" s="70">
        <v>2020</v>
      </c>
      <c r="F109" s="70" t="s">
        <v>159</v>
      </c>
      <c r="G109" s="70" t="s">
        <v>1801</v>
      </c>
      <c r="H109" s="70" t="s">
        <v>1802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1819</v>
      </c>
      <c r="B110" s="70">
        <v>17</v>
      </c>
      <c r="C110" s="70">
        <v>18</v>
      </c>
      <c r="D110" s="70">
        <v>1</v>
      </c>
      <c r="E110" s="70">
        <v>2021</v>
      </c>
      <c r="F110" s="70" t="s">
        <v>160</v>
      </c>
      <c r="G110" s="70" t="s">
        <v>1801</v>
      </c>
      <c r="H110" s="70" t="s">
        <v>1802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1820</v>
      </c>
      <c r="B111" s="70">
        <v>17</v>
      </c>
      <c r="C111" s="70">
        <v>19</v>
      </c>
      <c r="D111" s="70">
        <v>1</v>
      </c>
      <c r="E111" s="70">
        <v>2022</v>
      </c>
      <c r="F111" s="70" t="s">
        <v>161</v>
      </c>
      <c r="G111" s="70" t="s">
        <v>1801</v>
      </c>
      <c r="H111" s="70" t="s">
        <v>1802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17</v>
      </c>
      <c r="C112" s="70">
        <v>20</v>
      </c>
      <c r="D112" s="70">
        <v>1</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17</v>
      </c>
      <c r="C113" s="70">
        <v>21</v>
      </c>
      <c r="D113" s="70">
        <v>1</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256</v>
      </c>
      <c r="C114" s="70">
        <v>1</v>
      </c>
      <c r="D114" s="70">
        <v>16</v>
      </c>
      <c r="E114" s="70">
        <v>1990</v>
      </c>
      <c r="F114" s="70" t="s">
        <v>787</v>
      </c>
      <c r="G114" s="70" t="s">
        <v>1824</v>
      </c>
      <c r="H114" s="70" t="s">
        <v>1825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257</v>
      </c>
      <c r="C115" s="70">
        <v>2</v>
      </c>
      <c r="D115" s="70">
        <v>16</v>
      </c>
      <c r="E115" s="70">
        <v>2005</v>
      </c>
      <c r="F115" s="70" t="s">
        <v>789</v>
      </c>
      <c r="G115" s="70" t="s">
        <v>1824</v>
      </c>
      <c r="H115" s="70" t="s">
        <v>1825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258</v>
      </c>
      <c r="C116" s="70">
        <v>3</v>
      </c>
      <c r="D116" s="70">
        <v>16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259</v>
      </c>
      <c r="C117" s="70">
        <v>4</v>
      </c>
      <c r="D117" s="70">
        <v>16</v>
      </c>
      <c r="E117" s="70">
        <v>2007</v>
      </c>
      <c r="F117" s="70" t="s">
        <v>791</v>
      </c>
      <c r="G117" s="70" t="s">
        <v>1824</v>
      </c>
      <c r="H117" s="70" t="s">
        <v>1825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260</v>
      </c>
      <c r="C118" s="70">
        <v>5</v>
      </c>
      <c r="D118" s="70">
        <v>16</v>
      </c>
      <c r="E118" s="70">
        <v>2008</v>
      </c>
      <c r="F118" s="70" t="s">
        <v>792</v>
      </c>
      <c r="G118" s="70" t="s">
        <v>1824</v>
      </c>
      <c r="H118" s="70" t="s">
        <v>1825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261</v>
      </c>
      <c r="C119" s="70">
        <v>6</v>
      </c>
      <c r="D119" s="70">
        <v>16</v>
      </c>
      <c r="E119" s="70">
        <v>2009</v>
      </c>
      <c r="F119" s="70" t="s">
        <v>176</v>
      </c>
      <c r="G119" s="70" t="s">
        <v>1824</v>
      </c>
      <c r="H119" s="70" t="s">
        <v>1825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1831</v>
      </c>
      <c r="B120" s="70">
        <v>262</v>
      </c>
      <c r="C120" s="70">
        <v>7</v>
      </c>
      <c r="D120" s="70">
        <v>16</v>
      </c>
      <c r="E120" s="70">
        <v>2010</v>
      </c>
      <c r="F120" s="70" t="s">
        <v>177</v>
      </c>
      <c r="G120" s="70" t="s">
        <v>1824</v>
      </c>
      <c r="H120" s="70" t="s">
        <v>1825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1832</v>
      </c>
      <c r="B121" s="70">
        <v>263</v>
      </c>
      <c r="C121" s="70">
        <v>8</v>
      </c>
      <c r="D121" s="70">
        <v>16</v>
      </c>
      <c r="E121" s="70">
        <v>2011</v>
      </c>
      <c r="F121" s="70" t="s">
        <v>178</v>
      </c>
      <c r="G121" s="1064" t="s">
        <v>1824</v>
      </c>
      <c r="H121" s="70" t="s">
        <v>1825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1833</v>
      </c>
      <c r="B122" s="70">
        <v>264</v>
      </c>
      <c r="C122" s="70">
        <v>9</v>
      </c>
      <c r="D122" s="70">
        <v>16</v>
      </c>
      <c r="E122" s="70">
        <v>2012</v>
      </c>
      <c r="F122" s="70" t="s">
        <v>179</v>
      </c>
      <c r="G122" s="1064" t="s">
        <v>1824</v>
      </c>
      <c r="H122" s="70" t="s">
        <v>1825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1834</v>
      </c>
      <c r="B123" s="70">
        <v>265</v>
      </c>
      <c r="C123" s="70">
        <v>10</v>
      </c>
      <c r="D123" s="70">
        <v>16</v>
      </c>
      <c r="E123" s="70">
        <v>2013</v>
      </c>
      <c r="F123" s="70" t="s">
        <v>180</v>
      </c>
      <c r="G123" s="70" t="s">
        <v>1824</v>
      </c>
      <c r="H123" s="70" t="s">
        <v>1825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1835</v>
      </c>
      <c r="B124" s="70">
        <v>266</v>
      </c>
      <c r="C124" s="70">
        <v>11</v>
      </c>
      <c r="D124" s="70">
        <v>16</v>
      </c>
      <c r="E124" s="70">
        <v>2014</v>
      </c>
      <c r="F124" s="70" t="s">
        <v>181</v>
      </c>
      <c r="G124" s="70" t="s">
        <v>1824</v>
      </c>
      <c r="H124" s="70" t="s">
        <v>1825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1836</v>
      </c>
      <c r="B125" s="70">
        <v>267</v>
      </c>
      <c r="C125" s="70">
        <v>12</v>
      </c>
      <c r="D125" s="70">
        <v>16</v>
      </c>
      <c r="E125" s="70">
        <v>2015</v>
      </c>
      <c r="F125" s="70" t="s">
        <v>182</v>
      </c>
      <c r="G125" s="70" t="s">
        <v>1824</v>
      </c>
      <c r="H125" s="70" t="s">
        <v>1825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1837</v>
      </c>
      <c r="B126" s="70">
        <v>268</v>
      </c>
      <c r="C126" s="70">
        <v>13</v>
      </c>
      <c r="D126" s="70">
        <v>16</v>
      </c>
      <c r="E126" s="70">
        <v>2016</v>
      </c>
      <c r="F126" s="70" t="s">
        <v>155</v>
      </c>
      <c r="G126" s="70" t="s">
        <v>1824</v>
      </c>
      <c r="H126" s="70" t="s">
        <v>1825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1838</v>
      </c>
      <c r="B127" s="70">
        <v>269</v>
      </c>
      <c r="C127" s="70">
        <v>14</v>
      </c>
      <c r="D127" s="70">
        <v>16</v>
      </c>
      <c r="E127" s="70">
        <v>2017</v>
      </c>
      <c r="F127" s="70" t="s">
        <v>156</v>
      </c>
      <c r="G127" s="70" t="s">
        <v>1824</v>
      </c>
      <c r="H127" s="70" t="s">
        <v>1825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1839</v>
      </c>
      <c r="B128" s="70">
        <v>270</v>
      </c>
      <c r="C128" s="70">
        <v>15</v>
      </c>
      <c r="D128" s="70">
        <v>16</v>
      </c>
      <c r="E128" s="70">
        <v>2018</v>
      </c>
      <c r="F128" s="70" t="s">
        <v>183</v>
      </c>
      <c r="G128" s="70" t="s">
        <v>1824</v>
      </c>
      <c r="H128" s="70" t="s">
        <v>1825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1840</v>
      </c>
      <c r="B129" s="70">
        <v>271</v>
      </c>
      <c r="C129" s="70">
        <v>16</v>
      </c>
      <c r="D129" s="70">
        <v>16</v>
      </c>
      <c r="E129" s="70">
        <v>2019</v>
      </c>
      <c r="F129" s="70" t="s">
        <v>158</v>
      </c>
      <c r="G129" s="70" t="s">
        <v>1824</v>
      </c>
      <c r="H129" s="70" t="s">
        <v>1825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1841</v>
      </c>
      <c r="B130" s="70">
        <v>272</v>
      </c>
      <c r="C130" s="70">
        <v>17</v>
      </c>
      <c r="D130" s="70">
        <v>16</v>
      </c>
      <c r="E130" s="70">
        <v>2020</v>
      </c>
      <c r="F130" s="70" t="s">
        <v>159</v>
      </c>
      <c r="G130" s="70" t="s">
        <v>1824</v>
      </c>
      <c r="H130" s="70" t="s">
        <v>1825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1842</v>
      </c>
      <c r="B131" s="70">
        <v>272</v>
      </c>
      <c r="C131" s="70">
        <v>18</v>
      </c>
      <c r="D131" s="70">
        <v>16</v>
      </c>
      <c r="E131" s="70">
        <v>2021</v>
      </c>
      <c r="F131" s="70" t="s">
        <v>160</v>
      </c>
      <c r="G131" s="70" t="s">
        <v>1824</v>
      </c>
      <c r="H131" s="70" t="s">
        <v>1825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1843</v>
      </c>
      <c r="B132" s="70">
        <v>272</v>
      </c>
      <c r="C132" s="70">
        <v>19</v>
      </c>
      <c r="D132" s="70">
        <v>16</v>
      </c>
      <c r="E132" s="70">
        <v>2022</v>
      </c>
      <c r="F132" s="70" t="s">
        <v>161</v>
      </c>
      <c r="G132" s="70" t="s">
        <v>1824</v>
      </c>
      <c r="H132" s="70" t="s">
        <v>1825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272</v>
      </c>
      <c r="C133" s="70">
        <v>20</v>
      </c>
      <c r="D133" s="70">
        <v>16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272</v>
      </c>
      <c r="C134" s="70">
        <v>21</v>
      </c>
      <c r="D134" s="70">
        <v>16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358</v>
      </c>
      <c r="C135" s="70">
        <v>1</v>
      </c>
      <c r="D135" s="70">
        <v>22</v>
      </c>
      <c r="E135" s="70">
        <v>1990</v>
      </c>
      <c r="F135" s="70" t="s">
        <v>787</v>
      </c>
      <c r="G135" s="70" t="s">
        <v>1847</v>
      </c>
      <c r="H135" s="70" t="s">
        <v>1848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359</v>
      </c>
      <c r="C136" s="70">
        <v>2</v>
      </c>
      <c r="D136" s="70">
        <v>22</v>
      </c>
      <c r="E136" s="70">
        <v>2005</v>
      </c>
      <c r="F136" s="70" t="s">
        <v>789</v>
      </c>
      <c r="G136" s="70" t="s">
        <v>1847</v>
      </c>
      <c r="H136" s="70" t="s">
        <v>1848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360</v>
      </c>
      <c r="C137" s="70">
        <v>3</v>
      </c>
      <c r="D137" s="70">
        <v>22</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361</v>
      </c>
      <c r="C138" s="70">
        <v>4</v>
      </c>
      <c r="D138" s="70">
        <v>22</v>
      </c>
      <c r="E138" s="70">
        <v>2007</v>
      </c>
      <c r="F138" s="70" t="s">
        <v>791</v>
      </c>
      <c r="G138" s="70" t="s">
        <v>1847</v>
      </c>
      <c r="H138" s="70" t="s">
        <v>1848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362</v>
      </c>
      <c r="C139" s="70">
        <v>5</v>
      </c>
      <c r="D139" s="70">
        <v>22</v>
      </c>
      <c r="E139" s="70">
        <v>2008</v>
      </c>
      <c r="F139" s="70" t="s">
        <v>792</v>
      </c>
      <c r="G139" s="70" t="s">
        <v>1847</v>
      </c>
      <c r="H139" s="70" t="s">
        <v>1848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363</v>
      </c>
      <c r="C140" s="70">
        <v>6</v>
      </c>
      <c r="D140" s="70">
        <v>22</v>
      </c>
      <c r="E140" s="70">
        <v>2009</v>
      </c>
      <c r="F140" s="70" t="s">
        <v>176</v>
      </c>
      <c r="G140" s="1064" t="s">
        <v>1847</v>
      </c>
      <c r="H140" s="70" t="s">
        <v>1848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1854</v>
      </c>
      <c r="B141" s="70">
        <v>364</v>
      </c>
      <c r="C141" s="70">
        <v>7</v>
      </c>
      <c r="D141" s="70">
        <v>22</v>
      </c>
      <c r="E141" s="70">
        <v>2010</v>
      </c>
      <c r="F141" s="70" t="s">
        <v>177</v>
      </c>
      <c r="G141" s="1064" t="s">
        <v>1847</v>
      </c>
      <c r="H141" s="70" t="s">
        <v>1848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1855</v>
      </c>
      <c r="B142" s="70">
        <v>365</v>
      </c>
      <c r="C142" s="70">
        <v>8</v>
      </c>
      <c r="D142" s="70">
        <v>22</v>
      </c>
      <c r="E142" s="70">
        <v>2011</v>
      </c>
      <c r="F142" s="70" t="s">
        <v>178</v>
      </c>
      <c r="G142" s="70" t="s">
        <v>1847</v>
      </c>
      <c r="H142" s="70" t="s">
        <v>1848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1856</v>
      </c>
      <c r="B143" s="70">
        <v>366</v>
      </c>
      <c r="C143" s="70">
        <v>9</v>
      </c>
      <c r="D143" s="70">
        <v>22</v>
      </c>
      <c r="E143" s="70">
        <v>2012</v>
      </c>
      <c r="F143" s="70" t="s">
        <v>179</v>
      </c>
      <c r="G143" s="70" t="s">
        <v>1847</v>
      </c>
      <c r="H143" s="70" t="s">
        <v>1848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1857</v>
      </c>
      <c r="B144" s="70">
        <v>367</v>
      </c>
      <c r="C144" s="70">
        <v>10</v>
      </c>
      <c r="D144" s="70">
        <v>22</v>
      </c>
      <c r="E144" s="70">
        <v>2013</v>
      </c>
      <c r="F144" s="70" t="s">
        <v>180</v>
      </c>
      <c r="G144" s="70" t="s">
        <v>1847</v>
      </c>
      <c r="H144" s="70" t="s">
        <v>1848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1858</v>
      </c>
      <c r="B145" s="70">
        <v>368</v>
      </c>
      <c r="C145" s="70">
        <v>11</v>
      </c>
      <c r="D145" s="70">
        <v>22</v>
      </c>
      <c r="E145" s="70">
        <v>2014</v>
      </c>
      <c r="F145" s="70" t="s">
        <v>181</v>
      </c>
      <c r="G145" s="70" t="s">
        <v>1847</v>
      </c>
      <c r="H145" s="70" t="s">
        <v>1848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1859</v>
      </c>
      <c r="B146" s="70">
        <v>369</v>
      </c>
      <c r="C146" s="70">
        <v>12</v>
      </c>
      <c r="D146" s="70">
        <v>22</v>
      </c>
      <c r="E146" s="70">
        <v>2015</v>
      </c>
      <c r="F146" s="70" t="s">
        <v>182</v>
      </c>
      <c r="G146" s="70" t="s">
        <v>1847</v>
      </c>
      <c r="H146" s="70" t="s">
        <v>1848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1860</v>
      </c>
      <c r="B147" s="70">
        <v>370</v>
      </c>
      <c r="C147" s="70">
        <v>13</v>
      </c>
      <c r="D147" s="70">
        <v>22</v>
      </c>
      <c r="E147" s="70">
        <v>2016</v>
      </c>
      <c r="F147" s="70" t="s">
        <v>155</v>
      </c>
      <c r="G147" s="70" t="s">
        <v>1847</v>
      </c>
      <c r="H147" s="70" t="s">
        <v>1848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1861</v>
      </c>
      <c r="B148" s="70">
        <v>371</v>
      </c>
      <c r="C148" s="70">
        <v>14</v>
      </c>
      <c r="D148" s="70">
        <v>22</v>
      </c>
      <c r="E148" s="70">
        <v>2017</v>
      </c>
      <c r="F148" s="70" t="s">
        <v>156</v>
      </c>
      <c r="G148" s="70" t="s">
        <v>1847</v>
      </c>
      <c r="H148" s="70" t="s">
        <v>1848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1862</v>
      </c>
      <c r="B149" s="70">
        <v>372</v>
      </c>
      <c r="C149" s="70">
        <v>15</v>
      </c>
      <c r="D149" s="70">
        <v>22</v>
      </c>
      <c r="E149" s="70">
        <v>2018</v>
      </c>
      <c r="F149" s="70" t="s">
        <v>183</v>
      </c>
      <c r="G149" s="70" t="s">
        <v>1847</v>
      </c>
      <c r="H149" s="70" t="s">
        <v>1848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1863</v>
      </c>
      <c r="B150" s="70">
        <v>373</v>
      </c>
      <c r="C150" s="70">
        <v>16</v>
      </c>
      <c r="D150" s="70">
        <v>22</v>
      </c>
      <c r="E150" s="70">
        <v>2019</v>
      </c>
      <c r="F150" s="70" t="s">
        <v>158</v>
      </c>
      <c r="G150" s="70" t="s">
        <v>1847</v>
      </c>
      <c r="H150" s="70" t="s">
        <v>1848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1864</v>
      </c>
      <c r="B151" s="70">
        <v>374</v>
      </c>
      <c r="C151" s="70">
        <v>17</v>
      </c>
      <c r="D151" s="70">
        <v>22</v>
      </c>
      <c r="E151" s="70">
        <v>2020</v>
      </c>
      <c r="F151" s="70" t="s">
        <v>159</v>
      </c>
      <c r="G151" s="70" t="s">
        <v>1847</v>
      </c>
      <c r="H151" s="70" t="s">
        <v>1848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1865</v>
      </c>
      <c r="B152" s="70">
        <v>374</v>
      </c>
      <c r="C152" s="70">
        <v>18</v>
      </c>
      <c r="D152" s="70">
        <v>22</v>
      </c>
      <c r="E152" s="70">
        <v>2021</v>
      </c>
      <c r="F152" s="70" t="s">
        <v>160</v>
      </c>
      <c r="G152" s="70" t="s">
        <v>1847</v>
      </c>
      <c r="H152" s="70" t="s">
        <v>1848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1866</v>
      </c>
      <c r="B153" s="70">
        <v>374</v>
      </c>
      <c r="C153" s="70">
        <v>19</v>
      </c>
      <c r="D153" s="70">
        <v>22</v>
      </c>
      <c r="E153" s="70">
        <v>2022</v>
      </c>
      <c r="F153" s="70" t="s">
        <v>161</v>
      </c>
      <c r="G153" s="70" t="s">
        <v>1847</v>
      </c>
      <c r="H153" s="70" t="s">
        <v>1848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374</v>
      </c>
      <c r="C154" s="70">
        <v>20</v>
      </c>
      <c r="D154" s="70">
        <v>22</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374</v>
      </c>
      <c r="C155" s="70">
        <v>21</v>
      </c>
      <c r="D155" s="70">
        <v>22</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307</v>
      </c>
      <c r="C156" s="70">
        <v>1</v>
      </c>
      <c r="D156" s="70">
        <v>19</v>
      </c>
      <c r="E156" s="70">
        <v>1990</v>
      </c>
      <c r="F156" s="70" t="s">
        <v>787</v>
      </c>
      <c r="G156" s="70" t="s">
        <v>1870</v>
      </c>
      <c r="H156" s="70" t="s">
        <v>1871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308</v>
      </c>
      <c r="C157" s="70">
        <v>2</v>
      </c>
      <c r="D157" s="70">
        <v>19</v>
      </c>
      <c r="E157" s="70">
        <v>2005</v>
      </c>
      <c r="F157" s="70" t="s">
        <v>789</v>
      </c>
      <c r="G157" s="70" t="s">
        <v>1870</v>
      </c>
      <c r="H157" s="70" t="s">
        <v>1871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309</v>
      </c>
      <c r="C158" s="70">
        <v>3</v>
      </c>
      <c r="D158" s="70">
        <v>19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310</v>
      </c>
      <c r="C159" s="70">
        <v>4</v>
      </c>
      <c r="D159" s="70">
        <v>19</v>
      </c>
      <c r="E159" s="70">
        <v>2007</v>
      </c>
      <c r="F159" s="70" t="s">
        <v>791</v>
      </c>
      <c r="G159" s="1064" t="s">
        <v>1870</v>
      </c>
      <c r="H159" s="70" t="s">
        <v>1871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311</v>
      </c>
      <c r="C160" s="70">
        <v>5</v>
      </c>
      <c r="D160" s="70">
        <v>19</v>
      </c>
      <c r="E160" s="70">
        <v>2008</v>
      </c>
      <c r="F160" s="70" t="s">
        <v>792</v>
      </c>
      <c r="G160" s="70" t="s">
        <v>1870</v>
      </c>
      <c r="H160" s="70" t="s">
        <v>1871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312</v>
      </c>
      <c r="C161" s="70">
        <v>6</v>
      </c>
      <c r="D161" s="70">
        <v>19</v>
      </c>
      <c r="E161" s="70">
        <v>2009</v>
      </c>
      <c r="F161" s="70" t="s">
        <v>176</v>
      </c>
      <c r="G161" s="70" t="s">
        <v>1870</v>
      </c>
      <c r="H161" s="70" t="s">
        <v>1871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1877</v>
      </c>
      <c r="B162" s="70">
        <v>313</v>
      </c>
      <c r="C162" s="70">
        <v>7</v>
      </c>
      <c r="D162" s="70">
        <v>19</v>
      </c>
      <c r="E162" s="70">
        <v>2010</v>
      </c>
      <c r="F162" s="70" t="s">
        <v>177</v>
      </c>
      <c r="G162" s="70" t="s">
        <v>1870</v>
      </c>
      <c r="H162" s="70" t="s">
        <v>1871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1878</v>
      </c>
      <c r="B163" s="70">
        <v>314</v>
      </c>
      <c r="C163" s="70">
        <v>8</v>
      </c>
      <c r="D163" s="70">
        <v>19</v>
      </c>
      <c r="E163" s="70">
        <v>2011</v>
      </c>
      <c r="F163" s="70" t="s">
        <v>178</v>
      </c>
      <c r="G163" s="70" t="s">
        <v>1870</v>
      </c>
      <c r="H163" s="70" t="s">
        <v>1871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1879</v>
      </c>
      <c r="B164" s="70">
        <v>315</v>
      </c>
      <c r="C164" s="70">
        <v>9</v>
      </c>
      <c r="D164" s="70">
        <v>19</v>
      </c>
      <c r="E164" s="70">
        <v>2012</v>
      </c>
      <c r="F164" s="70" t="s">
        <v>179</v>
      </c>
      <c r="G164" s="70" t="s">
        <v>1870</v>
      </c>
      <c r="H164" s="70" t="s">
        <v>1871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1880</v>
      </c>
      <c r="B165" s="70">
        <v>316</v>
      </c>
      <c r="C165" s="70">
        <v>10</v>
      </c>
      <c r="D165" s="70">
        <v>19</v>
      </c>
      <c r="E165" s="70">
        <v>2013</v>
      </c>
      <c r="F165" s="70" t="s">
        <v>180</v>
      </c>
      <c r="G165" s="70" t="s">
        <v>1870</v>
      </c>
      <c r="H165" s="70" t="s">
        <v>1871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1881</v>
      </c>
      <c r="B166" s="70">
        <v>317</v>
      </c>
      <c r="C166" s="70">
        <v>11</v>
      </c>
      <c r="D166" s="70">
        <v>19</v>
      </c>
      <c r="E166" s="70">
        <v>2014</v>
      </c>
      <c r="F166" s="70" t="s">
        <v>181</v>
      </c>
      <c r="G166" s="70" t="s">
        <v>1870</v>
      </c>
      <c r="H166" s="70" t="s">
        <v>1871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1882</v>
      </c>
      <c r="B167" s="70">
        <v>318</v>
      </c>
      <c r="C167" s="70">
        <v>12</v>
      </c>
      <c r="D167" s="70">
        <v>19</v>
      </c>
      <c r="E167" s="70">
        <v>2015</v>
      </c>
      <c r="F167" s="70" t="s">
        <v>182</v>
      </c>
      <c r="G167" s="70" t="s">
        <v>1870</v>
      </c>
      <c r="H167" s="70" t="s">
        <v>1871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1883</v>
      </c>
      <c r="B168" s="70">
        <v>319</v>
      </c>
      <c r="C168" s="70">
        <v>13</v>
      </c>
      <c r="D168" s="70">
        <v>19</v>
      </c>
      <c r="E168" s="70">
        <v>2016</v>
      </c>
      <c r="F168" s="70" t="s">
        <v>155</v>
      </c>
      <c r="G168" s="70" t="s">
        <v>1870</v>
      </c>
      <c r="H168" s="70" t="s">
        <v>1871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1884</v>
      </c>
      <c r="B169" s="70">
        <v>320</v>
      </c>
      <c r="C169" s="70">
        <v>14</v>
      </c>
      <c r="D169" s="70">
        <v>19</v>
      </c>
      <c r="E169" s="70">
        <v>2017</v>
      </c>
      <c r="F169" s="70" t="s">
        <v>156</v>
      </c>
      <c r="G169" s="70" t="s">
        <v>1870</v>
      </c>
      <c r="H169" s="70" t="s">
        <v>1871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1885</v>
      </c>
      <c r="B170" s="70">
        <v>321</v>
      </c>
      <c r="C170" s="70">
        <v>15</v>
      </c>
      <c r="D170" s="70">
        <v>19</v>
      </c>
      <c r="E170" s="70">
        <v>2018</v>
      </c>
      <c r="F170" s="70" t="s">
        <v>183</v>
      </c>
      <c r="G170" s="70" t="s">
        <v>1870</v>
      </c>
      <c r="H170" s="70" t="s">
        <v>1871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1886</v>
      </c>
      <c r="B171" s="70">
        <v>322</v>
      </c>
      <c r="C171" s="70">
        <v>16</v>
      </c>
      <c r="D171" s="70">
        <v>19</v>
      </c>
      <c r="E171" s="70">
        <v>2019</v>
      </c>
      <c r="F171" s="70" t="s">
        <v>158</v>
      </c>
      <c r="G171" s="70" t="s">
        <v>1870</v>
      </c>
      <c r="H171" s="70" t="s">
        <v>1871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1887</v>
      </c>
      <c r="B172" s="70">
        <v>323</v>
      </c>
      <c r="C172" s="70">
        <v>17</v>
      </c>
      <c r="D172" s="70">
        <v>19</v>
      </c>
      <c r="E172" s="70">
        <v>2020</v>
      </c>
      <c r="F172" s="70" t="s">
        <v>159</v>
      </c>
      <c r="G172" s="70" t="s">
        <v>1870</v>
      </c>
      <c r="H172" s="70" t="s">
        <v>1871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1888</v>
      </c>
      <c r="B173" s="70">
        <v>323</v>
      </c>
      <c r="C173" s="70">
        <v>18</v>
      </c>
      <c r="D173" s="70">
        <v>19</v>
      </c>
      <c r="E173" s="70">
        <v>2021</v>
      </c>
      <c r="F173" s="70" t="s">
        <v>160</v>
      </c>
      <c r="G173" s="70" t="s">
        <v>1870</v>
      </c>
      <c r="H173" s="70" t="s">
        <v>1871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1889</v>
      </c>
      <c r="B174" s="70">
        <v>323</v>
      </c>
      <c r="C174" s="70">
        <v>19</v>
      </c>
      <c r="D174" s="70">
        <v>19</v>
      </c>
      <c r="E174" s="70">
        <v>2022</v>
      </c>
      <c r="F174" s="70" t="s">
        <v>161</v>
      </c>
      <c r="G174" s="70" t="s">
        <v>1870</v>
      </c>
      <c r="H174" s="70" t="s">
        <v>1871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323</v>
      </c>
      <c r="C175" s="70">
        <v>20</v>
      </c>
      <c r="D175" s="70">
        <v>19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323</v>
      </c>
      <c r="C176" s="70">
        <v>21</v>
      </c>
      <c r="D176" s="70">
        <v>19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477</v>
      </c>
      <c r="C177" s="70">
        <v>1</v>
      </c>
      <c r="D177" s="70">
        <v>29</v>
      </c>
      <c r="E177" s="70">
        <v>1990</v>
      </c>
      <c r="F177" s="70" t="s">
        <v>787</v>
      </c>
      <c r="G177" s="70" t="s">
        <v>1893</v>
      </c>
      <c r="H177" s="70" t="s">
        <v>1894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478</v>
      </c>
      <c r="C178" s="70">
        <v>2</v>
      </c>
      <c r="D178" s="70">
        <v>29</v>
      </c>
      <c r="E178" s="70">
        <v>2005</v>
      </c>
      <c r="F178" s="70" t="s">
        <v>789</v>
      </c>
      <c r="G178" s="1064" t="s">
        <v>1893</v>
      </c>
      <c r="H178" s="70" t="s">
        <v>1894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479</v>
      </c>
      <c r="C179" s="70">
        <v>3</v>
      </c>
      <c r="D179" s="70">
        <v>29</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480</v>
      </c>
      <c r="C180" s="70">
        <v>4</v>
      </c>
      <c r="D180" s="70">
        <v>29</v>
      </c>
      <c r="E180" s="70">
        <v>2007</v>
      </c>
      <c r="F180" s="70" t="s">
        <v>791</v>
      </c>
      <c r="G180" s="70" t="s">
        <v>1893</v>
      </c>
      <c r="H180" s="70" t="s">
        <v>1894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481</v>
      </c>
      <c r="C181" s="70">
        <v>5</v>
      </c>
      <c r="D181" s="70">
        <v>29</v>
      </c>
      <c r="E181" s="70">
        <v>2008</v>
      </c>
      <c r="F181" s="70" t="s">
        <v>792</v>
      </c>
      <c r="G181" s="70" t="s">
        <v>1893</v>
      </c>
      <c r="H181" s="70" t="s">
        <v>1894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482</v>
      </c>
      <c r="C182" s="70">
        <v>6</v>
      </c>
      <c r="D182" s="70">
        <v>29</v>
      </c>
      <c r="E182" s="70">
        <v>2009</v>
      </c>
      <c r="F182" s="70" t="s">
        <v>176</v>
      </c>
      <c r="G182" s="70" t="s">
        <v>1893</v>
      </c>
      <c r="H182" s="70" t="s">
        <v>1894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1900</v>
      </c>
      <c r="B183" s="70">
        <v>483</v>
      </c>
      <c r="C183" s="70">
        <v>7</v>
      </c>
      <c r="D183" s="70">
        <v>29</v>
      </c>
      <c r="E183" s="70">
        <v>2010</v>
      </c>
      <c r="F183" s="70" t="s">
        <v>177</v>
      </c>
      <c r="G183" s="70" t="s">
        <v>1893</v>
      </c>
      <c r="H183" s="70" t="s">
        <v>1894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1901</v>
      </c>
      <c r="B184" s="70">
        <v>484</v>
      </c>
      <c r="C184" s="70">
        <v>8</v>
      </c>
      <c r="D184" s="70">
        <v>29</v>
      </c>
      <c r="E184" s="70">
        <v>2011</v>
      </c>
      <c r="F184" s="70" t="s">
        <v>178</v>
      </c>
      <c r="G184" s="70" t="s">
        <v>1893</v>
      </c>
      <c r="H184" s="70" t="s">
        <v>1894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1902</v>
      </c>
      <c r="B185" s="70">
        <v>485</v>
      </c>
      <c r="C185" s="70">
        <v>9</v>
      </c>
      <c r="D185" s="70">
        <v>29</v>
      </c>
      <c r="E185" s="70">
        <v>2012</v>
      </c>
      <c r="F185" s="70" t="s">
        <v>179</v>
      </c>
      <c r="G185" s="70" t="s">
        <v>1893</v>
      </c>
      <c r="H185" s="70" t="s">
        <v>1894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1903</v>
      </c>
      <c r="B186" s="70">
        <v>486</v>
      </c>
      <c r="C186" s="70">
        <v>10</v>
      </c>
      <c r="D186" s="70">
        <v>29</v>
      </c>
      <c r="E186" s="70">
        <v>2013</v>
      </c>
      <c r="F186" s="70" t="s">
        <v>180</v>
      </c>
      <c r="G186" s="70" t="s">
        <v>1893</v>
      </c>
      <c r="H186" s="70" t="s">
        <v>1894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1904</v>
      </c>
      <c r="B187" s="70">
        <v>487</v>
      </c>
      <c r="C187" s="70">
        <v>11</v>
      </c>
      <c r="D187" s="70">
        <v>29</v>
      </c>
      <c r="E187" s="70">
        <v>2014</v>
      </c>
      <c r="F187" s="70" t="s">
        <v>181</v>
      </c>
      <c r="G187" s="70" t="s">
        <v>1893</v>
      </c>
      <c r="H187" s="70" t="s">
        <v>1894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1905</v>
      </c>
      <c r="B188" s="70">
        <v>488</v>
      </c>
      <c r="C188" s="70">
        <v>12</v>
      </c>
      <c r="D188" s="70">
        <v>29</v>
      </c>
      <c r="E188" s="70">
        <v>2015</v>
      </c>
      <c r="F188" s="70" t="s">
        <v>182</v>
      </c>
      <c r="G188" s="70" t="s">
        <v>1893</v>
      </c>
      <c r="H188" s="70" t="s">
        <v>1894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1906</v>
      </c>
      <c r="B189" s="70">
        <v>489</v>
      </c>
      <c r="C189" s="70">
        <v>13</v>
      </c>
      <c r="D189" s="70">
        <v>29</v>
      </c>
      <c r="E189" s="70">
        <v>2016</v>
      </c>
      <c r="F189" s="70" t="s">
        <v>155</v>
      </c>
      <c r="G189" s="70" t="s">
        <v>1893</v>
      </c>
      <c r="H189" s="70" t="s">
        <v>1894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1907</v>
      </c>
      <c r="B190" s="70">
        <v>490</v>
      </c>
      <c r="C190" s="70">
        <v>14</v>
      </c>
      <c r="D190" s="70">
        <v>29</v>
      </c>
      <c r="E190" s="70">
        <v>2017</v>
      </c>
      <c r="F190" s="70" t="s">
        <v>156</v>
      </c>
      <c r="G190" s="70" t="s">
        <v>1893</v>
      </c>
      <c r="H190" s="70" t="s">
        <v>1894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1908</v>
      </c>
      <c r="B191" s="70">
        <v>491</v>
      </c>
      <c r="C191" s="70">
        <v>15</v>
      </c>
      <c r="D191" s="70">
        <v>29</v>
      </c>
      <c r="E191" s="70">
        <v>2018</v>
      </c>
      <c r="F191" s="70" t="s">
        <v>183</v>
      </c>
      <c r="G191" s="70" t="s">
        <v>1893</v>
      </c>
      <c r="H191" s="70" t="s">
        <v>1894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1909</v>
      </c>
      <c r="B192" s="70">
        <v>492</v>
      </c>
      <c r="C192" s="70">
        <v>16</v>
      </c>
      <c r="D192" s="70">
        <v>29</v>
      </c>
      <c r="E192" s="70">
        <v>2019</v>
      </c>
      <c r="F192" s="70" t="s">
        <v>158</v>
      </c>
      <c r="G192" s="70" t="s">
        <v>1893</v>
      </c>
      <c r="H192" s="70" t="s">
        <v>1894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1910</v>
      </c>
      <c r="B193" s="70">
        <v>493</v>
      </c>
      <c r="C193" s="70">
        <v>17</v>
      </c>
      <c r="D193" s="70">
        <v>29</v>
      </c>
      <c r="E193" s="70">
        <v>2020</v>
      </c>
      <c r="F193" s="70" t="s">
        <v>159</v>
      </c>
      <c r="G193" s="70" t="s">
        <v>1893</v>
      </c>
      <c r="H193" s="70" t="s">
        <v>1894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1911</v>
      </c>
      <c r="B194" s="70">
        <v>493</v>
      </c>
      <c r="C194" s="70">
        <v>18</v>
      </c>
      <c r="D194" s="70">
        <v>29</v>
      </c>
      <c r="E194" s="70">
        <v>2021</v>
      </c>
      <c r="F194" s="70" t="s">
        <v>160</v>
      </c>
      <c r="G194" s="70" t="s">
        <v>1893</v>
      </c>
      <c r="H194" s="70" t="s">
        <v>1894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1912</v>
      </c>
      <c r="B195" s="70">
        <v>493</v>
      </c>
      <c r="C195" s="70">
        <v>19</v>
      </c>
      <c r="D195" s="70">
        <v>29</v>
      </c>
      <c r="E195" s="70">
        <v>2022</v>
      </c>
      <c r="F195" s="70" t="s">
        <v>161</v>
      </c>
      <c r="G195" s="70" t="s">
        <v>1893</v>
      </c>
      <c r="H195" s="70" t="s">
        <v>1894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493</v>
      </c>
      <c r="C196" s="70">
        <v>20</v>
      </c>
      <c r="D196" s="70">
        <v>29</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493</v>
      </c>
      <c r="C197" s="70">
        <v>21</v>
      </c>
      <c r="D197" s="70">
        <v>29</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1926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1927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1928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1929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35</v>
      </c>
      <c r="C219" s="70">
        <v>1</v>
      </c>
      <c r="D219" s="70">
        <v>3</v>
      </c>
      <c r="E219" s="70">
        <v>1990</v>
      </c>
      <c r="F219" s="70" t="s">
        <v>787</v>
      </c>
      <c r="G219" s="70" t="s">
        <v>1935</v>
      </c>
      <c r="H219" s="70" t="s">
        <v>1936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36</v>
      </c>
      <c r="C220" s="70">
        <v>2</v>
      </c>
      <c r="D220" s="70">
        <v>3</v>
      </c>
      <c r="E220" s="70">
        <v>2005</v>
      </c>
      <c r="F220" s="70" t="s">
        <v>789</v>
      </c>
      <c r="G220" s="70" t="s">
        <v>1935</v>
      </c>
      <c r="H220" s="70" t="s">
        <v>1936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v>
      </c>
      <c r="C221" s="70">
        <v>3</v>
      </c>
      <c r="D221" s="70">
        <v>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38</v>
      </c>
      <c r="C222" s="70">
        <v>4</v>
      </c>
      <c r="D222" s="70">
        <v>3</v>
      </c>
      <c r="E222" s="70">
        <v>2007</v>
      </c>
      <c r="F222" s="70" t="s">
        <v>791</v>
      </c>
      <c r="G222" s="70" t="s">
        <v>1935</v>
      </c>
      <c r="H222" s="70" t="s">
        <v>1936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39</v>
      </c>
      <c r="C223" s="70">
        <v>5</v>
      </c>
      <c r="D223" s="70">
        <v>3</v>
      </c>
      <c r="E223" s="70">
        <v>2008</v>
      </c>
      <c r="F223" s="70" t="s">
        <v>792</v>
      </c>
      <c r="G223" s="70" t="s">
        <v>1935</v>
      </c>
      <c r="H223" s="70" t="s">
        <v>1936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40</v>
      </c>
      <c r="C224" s="70">
        <v>6</v>
      </c>
      <c r="D224" s="70">
        <v>3</v>
      </c>
      <c r="E224" s="70">
        <v>2009</v>
      </c>
      <c r="F224" s="70" t="s">
        <v>176</v>
      </c>
      <c r="G224" s="70" t="s">
        <v>1935</v>
      </c>
      <c r="H224" s="70" t="s">
        <v>1936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1942</v>
      </c>
      <c r="B225" s="70">
        <v>41</v>
      </c>
      <c r="C225" s="70">
        <v>7</v>
      </c>
      <c r="D225" s="70">
        <v>3</v>
      </c>
      <c r="E225" s="70">
        <v>2010</v>
      </c>
      <c r="F225" s="70" t="s">
        <v>177</v>
      </c>
      <c r="G225" s="70" t="s">
        <v>1935</v>
      </c>
      <c r="H225" s="70" t="s">
        <v>1936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1943</v>
      </c>
      <c r="B226" s="70">
        <v>42</v>
      </c>
      <c r="C226" s="70">
        <v>8</v>
      </c>
      <c r="D226" s="70">
        <v>3</v>
      </c>
      <c r="E226" s="70">
        <v>2011</v>
      </c>
      <c r="F226" s="70" t="s">
        <v>178</v>
      </c>
      <c r="G226" s="70" t="s">
        <v>1935</v>
      </c>
      <c r="H226" s="70" t="s">
        <v>1936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1944</v>
      </c>
      <c r="B227" s="70">
        <v>43</v>
      </c>
      <c r="C227" s="70">
        <v>9</v>
      </c>
      <c r="D227" s="70">
        <v>3</v>
      </c>
      <c r="E227" s="70">
        <v>2012</v>
      </c>
      <c r="F227" s="70" t="s">
        <v>179</v>
      </c>
      <c r="G227" s="70" t="s">
        <v>1935</v>
      </c>
      <c r="H227" s="70" t="s">
        <v>1936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1945</v>
      </c>
      <c r="B228" s="70">
        <v>44</v>
      </c>
      <c r="C228" s="70">
        <v>10</v>
      </c>
      <c r="D228" s="70">
        <v>3</v>
      </c>
      <c r="E228" s="70">
        <v>2013</v>
      </c>
      <c r="F228" s="70" t="s">
        <v>180</v>
      </c>
      <c r="G228" s="70" t="s">
        <v>1935</v>
      </c>
      <c r="H228" s="70" t="s">
        <v>1936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1946</v>
      </c>
      <c r="B229" s="70">
        <v>45</v>
      </c>
      <c r="C229" s="70">
        <v>11</v>
      </c>
      <c r="D229" s="70">
        <v>3</v>
      </c>
      <c r="E229" s="70">
        <v>2014</v>
      </c>
      <c r="F229" s="70" t="s">
        <v>181</v>
      </c>
      <c r="G229" s="70" t="s">
        <v>1935</v>
      </c>
      <c r="H229" s="70" t="s">
        <v>1936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1947</v>
      </c>
      <c r="B230" s="70">
        <v>46</v>
      </c>
      <c r="C230" s="70">
        <v>12</v>
      </c>
      <c r="D230" s="70">
        <v>3</v>
      </c>
      <c r="E230" s="70">
        <v>2015</v>
      </c>
      <c r="F230" s="70" t="s">
        <v>182</v>
      </c>
      <c r="G230" s="70" t="s">
        <v>1935</v>
      </c>
      <c r="H230" s="70" t="s">
        <v>1936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1948</v>
      </c>
      <c r="B231" s="70">
        <v>47</v>
      </c>
      <c r="C231" s="70">
        <v>13</v>
      </c>
      <c r="D231" s="70">
        <v>3</v>
      </c>
      <c r="E231" s="70">
        <v>2016</v>
      </c>
      <c r="F231" s="70" t="s">
        <v>155</v>
      </c>
      <c r="G231" s="70" t="s">
        <v>1935</v>
      </c>
      <c r="H231" s="70" t="s">
        <v>1936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1949</v>
      </c>
      <c r="B232" s="70">
        <v>48</v>
      </c>
      <c r="C232" s="70">
        <v>14</v>
      </c>
      <c r="D232" s="70">
        <v>3</v>
      </c>
      <c r="E232" s="70">
        <v>2017</v>
      </c>
      <c r="F232" s="70" t="s">
        <v>156</v>
      </c>
      <c r="G232" s="70" t="s">
        <v>1935</v>
      </c>
      <c r="H232" s="70" t="s">
        <v>1936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1950</v>
      </c>
      <c r="B233" s="70">
        <v>49</v>
      </c>
      <c r="C233" s="70">
        <v>15</v>
      </c>
      <c r="D233" s="70">
        <v>3</v>
      </c>
      <c r="E233" s="70">
        <v>2018</v>
      </c>
      <c r="F233" s="70" t="s">
        <v>183</v>
      </c>
      <c r="G233" s="70" t="s">
        <v>1935</v>
      </c>
      <c r="H233" s="70" t="s">
        <v>1936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1951</v>
      </c>
      <c r="B234" s="70">
        <v>50</v>
      </c>
      <c r="C234" s="70">
        <v>16</v>
      </c>
      <c r="D234" s="70">
        <v>3</v>
      </c>
      <c r="E234" s="70">
        <v>2019</v>
      </c>
      <c r="F234" s="70" t="s">
        <v>158</v>
      </c>
      <c r="G234" s="70" t="s">
        <v>1935</v>
      </c>
      <c r="H234" s="70" t="s">
        <v>1936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1952</v>
      </c>
      <c r="B235" s="70">
        <v>51</v>
      </c>
      <c r="C235" s="70">
        <v>17</v>
      </c>
      <c r="D235" s="70">
        <v>3</v>
      </c>
      <c r="E235" s="70">
        <v>2020</v>
      </c>
      <c r="F235" s="70" t="s">
        <v>159</v>
      </c>
      <c r="G235" s="1064" t="s">
        <v>1935</v>
      </c>
      <c r="H235" s="70" t="s">
        <v>1936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1953</v>
      </c>
      <c r="B236" s="70">
        <v>51</v>
      </c>
      <c r="C236" s="70">
        <v>18</v>
      </c>
      <c r="D236" s="70">
        <v>3</v>
      </c>
      <c r="E236" s="70">
        <v>2021</v>
      </c>
      <c r="F236" s="70" t="s">
        <v>160</v>
      </c>
      <c r="G236" s="1064" t="s">
        <v>1935</v>
      </c>
      <c r="H236" s="70" t="s">
        <v>1936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1954</v>
      </c>
      <c r="B237" s="70">
        <v>51</v>
      </c>
      <c r="C237" s="70">
        <v>19</v>
      </c>
      <c r="D237" s="70">
        <v>3</v>
      </c>
      <c r="E237" s="70">
        <v>2022</v>
      </c>
      <c r="F237" s="70" t="s">
        <v>161</v>
      </c>
      <c r="G237" s="70" t="s">
        <v>1935</v>
      </c>
      <c r="H237" s="70" t="s">
        <v>1936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51</v>
      </c>
      <c r="C238" s="70">
        <v>20</v>
      </c>
      <c r="D238" s="70">
        <v>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51</v>
      </c>
      <c r="C239" s="70">
        <v>21</v>
      </c>
      <c r="D239" s="70">
        <v>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324</v>
      </c>
      <c r="C240" s="70">
        <v>1</v>
      </c>
      <c r="D240" s="70">
        <v>20</v>
      </c>
      <c r="E240" s="70">
        <v>1990</v>
      </c>
      <c r="F240" s="70" t="s">
        <v>787</v>
      </c>
      <c r="G240" s="70" t="s">
        <v>1958</v>
      </c>
      <c r="H240" s="70" t="s">
        <v>1959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325</v>
      </c>
      <c r="C241" s="70">
        <v>2</v>
      </c>
      <c r="D241" s="70">
        <v>20</v>
      </c>
      <c r="E241" s="70">
        <v>2005</v>
      </c>
      <c r="F241" s="70" t="s">
        <v>789</v>
      </c>
      <c r="G241" s="70" t="s">
        <v>1958</v>
      </c>
      <c r="H241" s="70" t="s">
        <v>1959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326</v>
      </c>
      <c r="C242" s="70">
        <v>3</v>
      </c>
      <c r="D242" s="70">
        <v>20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327</v>
      </c>
      <c r="C243" s="70">
        <v>4</v>
      </c>
      <c r="D243" s="70">
        <v>20</v>
      </c>
      <c r="E243" s="70">
        <v>2007</v>
      </c>
      <c r="F243" s="70" t="s">
        <v>791</v>
      </c>
      <c r="G243" s="70" t="s">
        <v>1958</v>
      </c>
      <c r="H243" s="70" t="s">
        <v>1959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328</v>
      </c>
      <c r="C244" s="70">
        <v>5</v>
      </c>
      <c r="D244" s="70">
        <v>20</v>
      </c>
      <c r="E244" s="70">
        <v>2008</v>
      </c>
      <c r="F244" s="70" t="s">
        <v>792</v>
      </c>
      <c r="G244" s="70" t="s">
        <v>1958</v>
      </c>
      <c r="H244" s="70" t="s">
        <v>1959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329</v>
      </c>
      <c r="C245" s="70">
        <v>6</v>
      </c>
      <c r="D245" s="70">
        <v>20</v>
      </c>
      <c r="E245" s="70">
        <v>2009</v>
      </c>
      <c r="F245" s="70" t="s">
        <v>176</v>
      </c>
      <c r="G245" s="70" t="s">
        <v>1958</v>
      </c>
      <c r="H245" s="70" t="s">
        <v>1959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1965</v>
      </c>
      <c r="B246" s="70">
        <v>330</v>
      </c>
      <c r="C246" s="70">
        <v>7</v>
      </c>
      <c r="D246" s="70">
        <v>20</v>
      </c>
      <c r="E246" s="70">
        <v>2010</v>
      </c>
      <c r="F246" s="70" t="s">
        <v>177</v>
      </c>
      <c r="G246" s="70" t="s">
        <v>1958</v>
      </c>
      <c r="H246" s="70" t="s">
        <v>1959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1966</v>
      </c>
      <c r="B247" s="70">
        <v>331</v>
      </c>
      <c r="C247" s="70">
        <v>8</v>
      </c>
      <c r="D247" s="70">
        <v>20</v>
      </c>
      <c r="E247" s="70">
        <v>2011</v>
      </c>
      <c r="F247" s="70" t="s">
        <v>178</v>
      </c>
      <c r="G247" s="70" t="s">
        <v>1958</v>
      </c>
      <c r="H247" s="70" t="s">
        <v>1959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1967</v>
      </c>
      <c r="B248" s="70">
        <v>332</v>
      </c>
      <c r="C248" s="70">
        <v>9</v>
      </c>
      <c r="D248" s="70">
        <v>20</v>
      </c>
      <c r="E248" s="70">
        <v>2012</v>
      </c>
      <c r="F248" s="70" t="s">
        <v>179</v>
      </c>
      <c r="G248" s="70" t="s">
        <v>1958</v>
      </c>
      <c r="H248" s="70" t="s">
        <v>1959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1968</v>
      </c>
      <c r="B249" s="70">
        <v>333</v>
      </c>
      <c r="C249" s="70">
        <v>10</v>
      </c>
      <c r="D249" s="70">
        <v>20</v>
      </c>
      <c r="E249" s="70">
        <v>2013</v>
      </c>
      <c r="F249" s="70" t="s">
        <v>180</v>
      </c>
      <c r="G249" s="70" t="s">
        <v>1958</v>
      </c>
      <c r="H249" s="70" t="s">
        <v>1959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1969</v>
      </c>
      <c r="B250" s="70">
        <v>334</v>
      </c>
      <c r="C250" s="70">
        <v>11</v>
      </c>
      <c r="D250" s="70">
        <v>20</v>
      </c>
      <c r="E250" s="70">
        <v>2014</v>
      </c>
      <c r="F250" s="70" t="s">
        <v>181</v>
      </c>
      <c r="G250" s="70" t="s">
        <v>1958</v>
      </c>
      <c r="H250" s="70" t="s">
        <v>1959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1970</v>
      </c>
      <c r="B251" s="70">
        <v>335</v>
      </c>
      <c r="C251" s="70">
        <v>12</v>
      </c>
      <c r="D251" s="70">
        <v>20</v>
      </c>
      <c r="E251" s="70">
        <v>2015</v>
      </c>
      <c r="F251" s="70" t="s">
        <v>182</v>
      </c>
      <c r="G251" s="70" t="s">
        <v>1958</v>
      </c>
      <c r="H251" s="70" t="s">
        <v>1959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1971</v>
      </c>
      <c r="B252" s="70">
        <v>336</v>
      </c>
      <c r="C252" s="70">
        <v>13</v>
      </c>
      <c r="D252" s="70">
        <v>20</v>
      </c>
      <c r="E252" s="70">
        <v>2016</v>
      </c>
      <c r="F252" s="70" t="s">
        <v>155</v>
      </c>
      <c r="G252" s="70" t="s">
        <v>1958</v>
      </c>
      <c r="H252" s="70" t="s">
        <v>1959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1972</v>
      </c>
      <c r="B253" s="70">
        <v>337</v>
      </c>
      <c r="C253" s="70">
        <v>14</v>
      </c>
      <c r="D253" s="70">
        <v>20</v>
      </c>
      <c r="E253" s="70">
        <v>2017</v>
      </c>
      <c r="F253" s="70" t="s">
        <v>156</v>
      </c>
      <c r="G253" s="70" t="s">
        <v>1958</v>
      </c>
      <c r="H253" s="70" t="s">
        <v>1959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1973</v>
      </c>
      <c r="B254" s="70">
        <v>338</v>
      </c>
      <c r="C254" s="70">
        <v>15</v>
      </c>
      <c r="D254" s="70">
        <v>20</v>
      </c>
      <c r="E254" s="70">
        <v>2018</v>
      </c>
      <c r="F254" s="70" t="s">
        <v>183</v>
      </c>
      <c r="G254" s="1064" t="s">
        <v>1958</v>
      </c>
      <c r="H254" s="70" t="s">
        <v>1959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1974</v>
      </c>
      <c r="B255" s="70">
        <v>339</v>
      </c>
      <c r="C255" s="70">
        <v>16</v>
      </c>
      <c r="D255" s="70">
        <v>20</v>
      </c>
      <c r="E255" s="70">
        <v>2019</v>
      </c>
      <c r="F255" s="70" t="s">
        <v>158</v>
      </c>
      <c r="G255" s="1064" t="s">
        <v>1958</v>
      </c>
      <c r="H255" s="70" t="s">
        <v>1959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1975</v>
      </c>
      <c r="B256" s="70">
        <v>340</v>
      </c>
      <c r="C256" s="70">
        <v>17</v>
      </c>
      <c r="D256" s="70">
        <v>20</v>
      </c>
      <c r="E256" s="70">
        <v>2020</v>
      </c>
      <c r="F256" s="70" t="s">
        <v>159</v>
      </c>
      <c r="G256" s="70" t="s">
        <v>1958</v>
      </c>
      <c r="H256" s="70" t="s">
        <v>1959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1976</v>
      </c>
      <c r="B257" s="70">
        <v>340</v>
      </c>
      <c r="C257" s="70">
        <v>18</v>
      </c>
      <c r="D257" s="70">
        <v>20</v>
      </c>
      <c r="E257" s="70">
        <v>2021</v>
      </c>
      <c r="F257" s="70" t="s">
        <v>160</v>
      </c>
      <c r="G257" s="70" t="s">
        <v>1958</v>
      </c>
      <c r="H257" s="70" t="s">
        <v>1959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1977</v>
      </c>
      <c r="B258" s="70">
        <v>340</v>
      </c>
      <c r="C258" s="70">
        <v>19</v>
      </c>
      <c r="D258" s="70">
        <v>20</v>
      </c>
      <c r="E258" s="70">
        <v>2022</v>
      </c>
      <c r="F258" s="70" t="s">
        <v>161</v>
      </c>
      <c r="G258" s="70" t="s">
        <v>1958</v>
      </c>
      <c r="H258" s="70" t="s">
        <v>1959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340</v>
      </c>
      <c r="C259" s="70">
        <v>20</v>
      </c>
      <c r="D259" s="70">
        <v>20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340</v>
      </c>
      <c r="C260" s="70">
        <v>21</v>
      </c>
      <c r="D260" s="70">
        <v>20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1989</v>
      </c>
      <c r="B268" s="70">
        <v>59</v>
      </c>
      <c r="C268" s="70">
        <v>8</v>
      </c>
      <c r="D268" s="70">
        <v>4</v>
      </c>
      <c r="E268" s="70">
        <v>2011</v>
      </c>
      <c r="F268" s="70" t="s">
        <v>178</v>
      </c>
      <c r="G268" s="70" t="s">
        <v>1981</v>
      </c>
      <c r="H268" s="70" t="s">
        <v>1982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1990</v>
      </c>
      <c r="B269" s="70">
        <v>60</v>
      </c>
      <c r="C269" s="70">
        <v>9</v>
      </c>
      <c r="D269" s="70">
        <v>4</v>
      </c>
      <c r="E269" s="70">
        <v>2012</v>
      </c>
      <c r="F269" s="70" t="s">
        <v>179</v>
      </c>
      <c r="G269" s="70" t="s">
        <v>1981</v>
      </c>
      <c r="H269" s="70" t="s">
        <v>1982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1991</v>
      </c>
      <c r="B270" s="70">
        <v>61</v>
      </c>
      <c r="C270" s="70">
        <v>10</v>
      </c>
      <c r="D270" s="70">
        <v>4</v>
      </c>
      <c r="E270" s="70">
        <v>2013</v>
      </c>
      <c r="F270" s="70" t="s">
        <v>180</v>
      </c>
      <c r="G270" s="70" t="s">
        <v>1981</v>
      </c>
      <c r="H270" s="70" t="s">
        <v>1982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1992</v>
      </c>
      <c r="B271" s="70">
        <v>62</v>
      </c>
      <c r="C271" s="70">
        <v>11</v>
      </c>
      <c r="D271" s="70">
        <v>4</v>
      </c>
      <c r="E271" s="70">
        <v>2014</v>
      </c>
      <c r="F271" s="70" t="s">
        <v>181</v>
      </c>
      <c r="G271" s="70" t="s">
        <v>1981</v>
      </c>
      <c r="H271" s="70" t="s">
        <v>1982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1993</v>
      </c>
      <c r="B272" s="70">
        <v>63</v>
      </c>
      <c r="C272" s="70">
        <v>12</v>
      </c>
      <c r="D272" s="70">
        <v>4</v>
      </c>
      <c r="E272" s="70">
        <v>2015</v>
      </c>
      <c r="F272" s="70" t="s">
        <v>182</v>
      </c>
      <c r="G272" s="70" t="s">
        <v>1981</v>
      </c>
      <c r="H272" s="70" t="s">
        <v>1982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1994</v>
      </c>
      <c r="B273" s="70">
        <v>64</v>
      </c>
      <c r="C273" s="70">
        <v>13</v>
      </c>
      <c r="D273" s="70">
        <v>4</v>
      </c>
      <c r="E273" s="70">
        <v>2016</v>
      </c>
      <c r="F273" s="70" t="s">
        <v>155</v>
      </c>
      <c r="G273" s="1064" t="s">
        <v>1981</v>
      </c>
      <c r="H273" s="70" t="s">
        <v>1982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1995</v>
      </c>
      <c r="B274" s="70">
        <v>65</v>
      </c>
      <c r="C274" s="70">
        <v>14</v>
      </c>
      <c r="D274" s="70">
        <v>4</v>
      </c>
      <c r="E274" s="70">
        <v>2017</v>
      </c>
      <c r="F274" s="70" t="s">
        <v>156</v>
      </c>
      <c r="G274" s="1064" t="s">
        <v>1981</v>
      </c>
      <c r="H274" s="70" t="s">
        <v>1982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1996</v>
      </c>
      <c r="B275" s="70">
        <v>66</v>
      </c>
      <c r="C275" s="70">
        <v>15</v>
      </c>
      <c r="D275" s="70">
        <v>4</v>
      </c>
      <c r="E275" s="70">
        <v>2018</v>
      </c>
      <c r="F275" s="70" t="s">
        <v>183</v>
      </c>
      <c r="G275" s="70" t="s">
        <v>1981</v>
      </c>
      <c r="H275" s="70" t="s">
        <v>1982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1997</v>
      </c>
      <c r="B276" s="70">
        <v>67</v>
      </c>
      <c r="C276" s="70">
        <v>16</v>
      </c>
      <c r="D276" s="70">
        <v>4</v>
      </c>
      <c r="E276" s="70">
        <v>2019</v>
      </c>
      <c r="F276" s="70" t="s">
        <v>158</v>
      </c>
      <c r="G276" s="70" t="s">
        <v>1981</v>
      </c>
      <c r="H276" s="70" t="s">
        <v>1982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1998</v>
      </c>
      <c r="B277" s="70">
        <v>68</v>
      </c>
      <c r="C277" s="70">
        <v>17</v>
      </c>
      <c r="D277" s="70">
        <v>4</v>
      </c>
      <c r="E277" s="70">
        <v>2020</v>
      </c>
      <c r="F277" s="70" t="s">
        <v>159</v>
      </c>
      <c r="G277" s="70" t="s">
        <v>1981</v>
      </c>
      <c r="H277" s="70" t="s">
        <v>1982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1999</v>
      </c>
      <c r="B278" s="70">
        <v>68</v>
      </c>
      <c r="C278" s="70">
        <v>18</v>
      </c>
      <c r="D278" s="70">
        <v>4</v>
      </c>
      <c r="E278" s="70">
        <v>2021</v>
      </c>
      <c r="F278" s="70" t="s">
        <v>160</v>
      </c>
      <c r="G278" s="70" t="s">
        <v>1981</v>
      </c>
      <c r="H278" s="70" t="s">
        <v>1982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2000</v>
      </c>
      <c r="B279" s="70">
        <v>68</v>
      </c>
      <c r="C279" s="70">
        <v>19</v>
      </c>
      <c r="D279" s="70">
        <v>4</v>
      </c>
      <c r="E279" s="70">
        <v>2022</v>
      </c>
      <c r="F279" s="70" t="s">
        <v>161</v>
      </c>
      <c r="G279" s="70" t="s">
        <v>1981</v>
      </c>
      <c r="H279" s="70" t="s">
        <v>1982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18</v>
      </c>
      <c r="C303" s="70">
        <v>1</v>
      </c>
      <c r="D303" s="70">
        <v>2</v>
      </c>
      <c r="E303" s="70">
        <v>1990</v>
      </c>
      <c r="F303" s="70" t="s">
        <v>787</v>
      </c>
      <c r="G303" s="70" t="s">
        <v>2027</v>
      </c>
      <c r="H303" s="70" t="s">
        <v>2028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19</v>
      </c>
      <c r="C304" s="70">
        <v>2</v>
      </c>
      <c r="D304" s="70">
        <v>2</v>
      </c>
      <c r="E304" s="70">
        <v>2005</v>
      </c>
      <c r="F304" s="70" t="s">
        <v>789</v>
      </c>
      <c r="G304" s="70" t="s">
        <v>2027</v>
      </c>
      <c r="H304" s="70" t="s">
        <v>2028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v>
      </c>
      <c r="C305" s="70">
        <v>3</v>
      </c>
      <c r="D305" s="70">
        <v>2</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21</v>
      </c>
      <c r="C306" s="70">
        <v>4</v>
      </c>
      <c r="D306" s="70">
        <v>2</v>
      </c>
      <c r="E306" s="70">
        <v>2007</v>
      </c>
      <c r="F306" s="70" t="s">
        <v>791</v>
      </c>
      <c r="G306" s="70" t="s">
        <v>2027</v>
      </c>
      <c r="H306" s="70" t="s">
        <v>2028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v>
      </c>
      <c r="C307" s="70">
        <v>5</v>
      </c>
      <c r="D307" s="70">
        <v>2</v>
      </c>
      <c r="E307" s="70">
        <v>2008</v>
      </c>
      <c r="F307" s="70" t="s">
        <v>792</v>
      </c>
      <c r="G307" s="70" t="s">
        <v>2027</v>
      </c>
      <c r="H307" s="70" t="s">
        <v>2028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23</v>
      </c>
      <c r="C308" s="70">
        <v>6</v>
      </c>
      <c r="D308" s="70">
        <v>2</v>
      </c>
      <c r="E308" s="70">
        <v>2009</v>
      </c>
      <c r="F308" s="70" t="s">
        <v>176</v>
      </c>
      <c r="G308" s="70" t="s">
        <v>2027</v>
      </c>
      <c r="H308" s="70" t="s">
        <v>2028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2034</v>
      </c>
      <c r="B309" s="70">
        <v>24</v>
      </c>
      <c r="C309" s="70">
        <v>7</v>
      </c>
      <c r="D309" s="70">
        <v>2</v>
      </c>
      <c r="E309" s="70">
        <v>2010</v>
      </c>
      <c r="F309" s="70" t="s">
        <v>177</v>
      </c>
      <c r="G309" s="70" t="s">
        <v>2027</v>
      </c>
      <c r="H309" s="70" t="s">
        <v>2028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2035</v>
      </c>
      <c r="B310" s="70">
        <v>25</v>
      </c>
      <c r="C310" s="70">
        <v>8</v>
      </c>
      <c r="D310" s="70">
        <v>2</v>
      </c>
      <c r="E310" s="70">
        <v>2011</v>
      </c>
      <c r="F310" s="70" t="s">
        <v>178</v>
      </c>
      <c r="G310" s="70" t="s">
        <v>2027</v>
      </c>
      <c r="H310" s="70" t="s">
        <v>2028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2036</v>
      </c>
      <c r="B311" s="70">
        <v>26</v>
      </c>
      <c r="C311" s="70">
        <v>9</v>
      </c>
      <c r="D311" s="70">
        <v>2</v>
      </c>
      <c r="E311" s="70">
        <v>2012</v>
      </c>
      <c r="F311" s="70" t="s">
        <v>179</v>
      </c>
      <c r="G311" s="1064" t="s">
        <v>2027</v>
      </c>
      <c r="H311" s="70" t="s">
        <v>2028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2037</v>
      </c>
      <c r="B312" s="70">
        <v>27</v>
      </c>
      <c r="C312" s="70">
        <v>10</v>
      </c>
      <c r="D312" s="70">
        <v>2</v>
      </c>
      <c r="E312" s="70">
        <v>2013</v>
      </c>
      <c r="F312" s="70" t="s">
        <v>180</v>
      </c>
      <c r="G312" s="1064" t="s">
        <v>2027</v>
      </c>
      <c r="H312" s="70" t="s">
        <v>2028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2038</v>
      </c>
      <c r="B313" s="70">
        <v>28</v>
      </c>
      <c r="C313" s="70">
        <v>11</v>
      </c>
      <c r="D313" s="70">
        <v>2</v>
      </c>
      <c r="E313" s="70">
        <v>2014</v>
      </c>
      <c r="F313" s="70" t="s">
        <v>181</v>
      </c>
      <c r="G313" s="70" t="s">
        <v>2027</v>
      </c>
      <c r="H313" s="70" t="s">
        <v>2028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2039</v>
      </c>
      <c r="B314" s="70">
        <v>29</v>
      </c>
      <c r="C314" s="70">
        <v>12</v>
      </c>
      <c r="D314" s="70">
        <v>2</v>
      </c>
      <c r="E314" s="70">
        <v>2015</v>
      </c>
      <c r="F314" s="70" t="s">
        <v>182</v>
      </c>
      <c r="G314" s="70" t="s">
        <v>2027</v>
      </c>
      <c r="H314" s="70" t="s">
        <v>2028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2040</v>
      </c>
      <c r="B315" s="70">
        <v>30</v>
      </c>
      <c r="C315" s="70">
        <v>13</v>
      </c>
      <c r="D315" s="70">
        <v>2</v>
      </c>
      <c r="E315" s="70">
        <v>2016</v>
      </c>
      <c r="F315" s="70" t="s">
        <v>155</v>
      </c>
      <c r="G315" s="70" t="s">
        <v>2027</v>
      </c>
      <c r="H315" s="70" t="s">
        <v>2028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2041</v>
      </c>
      <c r="B316" s="70">
        <v>31</v>
      </c>
      <c r="C316" s="70">
        <v>14</v>
      </c>
      <c r="D316" s="70">
        <v>2</v>
      </c>
      <c r="E316" s="70">
        <v>2017</v>
      </c>
      <c r="F316" s="70" t="s">
        <v>156</v>
      </c>
      <c r="G316" s="70" t="s">
        <v>2027</v>
      </c>
      <c r="H316" s="70" t="s">
        <v>2028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2042</v>
      </c>
      <c r="B317" s="70">
        <v>32</v>
      </c>
      <c r="C317" s="70">
        <v>15</v>
      </c>
      <c r="D317" s="70">
        <v>2</v>
      </c>
      <c r="E317" s="70">
        <v>2018</v>
      </c>
      <c r="F317" s="70" t="s">
        <v>183</v>
      </c>
      <c r="G317" s="70" t="s">
        <v>2027</v>
      </c>
      <c r="H317" s="70" t="s">
        <v>2028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2043</v>
      </c>
      <c r="B318" s="70">
        <v>33</v>
      </c>
      <c r="C318" s="70">
        <v>16</v>
      </c>
      <c r="D318" s="70">
        <v>2</v>
      </c>
      <c r="E318" s="70">
        <v>2019</v>
      </c>
      <c r="F318" s="70" t="s">
        <v>158</v>
      </c>
      <c r="G318" s="70" t="s">
        <v>2027</v>
      </c>
      <c r="H318" s="70" t="s">
        <v>2028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2044</v>
      </c>
      <c r="B319" s="70">
        <v>34</v>
      </c>
      <c r="C319" s="70">
        <v>17</v>
      </c>
      <c r="D319" s="70">
        <v>2</v>
      </c>
      <c r="E319" s="70">
        <v>2020</v>
      </c>
      <c r="F319" s="70" t="s">
        <v>159</v>
      </c>
      <c r="G319" s="70" t="s">
        <v>2027</v>
      </c>
      <c r="H319" s="70" t="s">
        <v>2028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2045</v>
      </c>
      <c r="B320" s="70">
        <v>34</v>
      </c>
      <c r="C320" s="70">
        <v>18</v>
      </c>
      <c r="D320" s="70">
        <v>2</v>
      </c>
      <c r="E320" s="70">
        <v>2021</v>
      </c>
      <c r="F320" s="70" t="s">
        <v>160</v>
      </c>
      <c r="G320" s="70" t="s">
        <v>2027</v>
      </c>
      <c r="H320" s="70" t="s">
        <v>2028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2046</v>
      </c>
      <c r="B321" s="70">
        <v>34</v>
      </c>
      <c r="C321" s="70">
        <v>19</v>
      </c>
      <c r="D321" s="70">
        <v>2</v>
      </c>
      <c r="E321" s="70">
        <v>2022</v>
      </c>
      <c r="F321" s="70" t="s">
        <v>161</v>
      </c>
      <c r="G321" s="70" t="s">
        <v>2027</v>
      </c>
      <c r="H321" s="70" t="s">
        <v>2028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v>
      </c>
      <c r="C322" s="70">
        <v>20</v>
      </c>
      <c r="D322" s="70">
        <v>2</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v>
      </c>
      <c r="C323" s="70">
        <v>21</v>
      </c>
      <c r="D323" s="70">
        <v>2</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2073</v>
      </c>
      <c r="H345" s="70" t="s">
        <v>2074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342</v>
      </c>
      <c r="C346" s="70">
        <v>2</v>
      </c>
      <c r="D346" s="70">
        <v>21</v>
      </c>
      <c r="E346" s="70">
        <v>2005</v>
      </c>
      <c r="F346" s="70" t="s">
        <v>789</v>
      </c>
      <c r="G346" s="70" t="s">
        <v>2073</v>
      </c>
      <c r="H346" s="70" t="s">
        <v>2074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343</v>
      </c>
      <c r="C347" s="70">
        <v>3</v>
      </c>
      <c r="D347" s="70">
        <v>21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344</v>
      </c>
      <c r="C348" s="70">
        <v>4</v>
      </c>
      <c r="D348" s="70">
        <v>21</v>
      </c>
      <c r="E348" s="70">
        <v>2007</v>
      </c>
      <c r="F348" s="70" t="s">
        <v>791</v>
      </c>
      <c r="G348" s="70" t="s">
        <v>2073</v>
      </c>
      <c r="H348" s="70" t="s">
        <v>2074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345</v>
      </c>
      <c r="C349" s="70">
        <v>5</v>
      </c>
      <c r="D349" s="70">
        <v>21</v>
      </c>
      <c r="E349" s="70">
        <v>2008</v>
      </c>
      <c r="F349" s="70" t="s">
        <v>792</v>
      </c>
      <c r="G349" s="1064" t="s">
        <v>2073</v>
      </c>
      <c r="H349" s="70" t="s">
        <v>2074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346</v>
      </c>
      <c r="C350" s="70">
        <v>6</v>
      </c>
      <c r="D350" s="70">
        <v>21</v>
      </c>
      <c r="E350" s="70">
        <v>2009</v>
      </c>
      <c r="F350" s="70" t="s">
        <v>176</v>
      </c>
      <c r="G350" s="1064" t="s">
        <v>2073</v>
      </c>
      <c r="H350" s="70" t="s">
        <v>2074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2080</v>
      </c>
      <c r="B351" s="70">
        <v>347</v>
      </c>
      <c r="C351" s="70">
        <v>7</v>
      </c>
      <c r="D351" s="70">
        <v>21</v>
      </c>
      <c r="E351" s="70">
        <v>2010</v>
      </c>
      <c r="F351" s="70" t="s">
        <v>177</v>
      </c>
      <c r="G351" s="70" t="s">
        <v>2073</v>
      </c>
      <c r="H351" s="70" t="s">
        <v>2074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2081</v>
      </c>
      <c r="B352" s="70">
        <v>348</v>
      </c>
      <c r="C352" s="70">
        <v>8</v>
      </c>
      <c r="D352" s="70">
        <v>21</v>
      </c>
      <c r="E352" s="70">
        <v>2011</v>
      </c>
      <c r="F352" s="70" t="s">
        <v>178</v>
      </c>
      <c r="G352" s="70" t="s">
        <v>2073</v>
      </c>
      <c r="H352" s="70" t="s">
        <v>2074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2082</v>
      </c>
      <c r="B353" s="70">
        <v>349</v>
      </c>
      <c r="C353" s="70">
        <v>9</v>
      </c>
      <c r="D353" s="70">
        <v>21</v>
      </c>
      <c r="E353" s="70">
        <v>2012</v>
      </c>
      <c r="F353" s="70" t="s">
        <v>179</v>
      </c>
      <c r="G353" s="70" t="s">
        <v>2073</v>
      </c>
      <c r="H353" s="70" t="s">
        <v>2074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2083</v>
      </c>
      <c r="B354" s="70">
        <v>350</v>
      </c>
      <c r="C354" s="70">
        <v>10</v>
      </c>
      <c r="D354" s="70">
        <v>21</v>
      </c>
      <c r="E354" s="70">
        <v>2013</v>
      </c>
      <c r="F354" s="70" t="s">
        <v>180</v>
      </c>
      <c r="G354" s="70" t="s">
        <v>2073</v>
      </c>
      <c r="H354" s="70" t="s">
        <v>2074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2084</v>
      </c>
      <c r="B355" s="70">
        <v>351</v>
      </c>
      <c r="C355" s="70">
        <v>11</v>
      </c>
      <c r="D355" s="70">
        <v>21</v>
      </c>
      <c r="E355" s="70">
        <v>2014</v>
      </c>
      <c r="F355" s="70" t="s">
        <v>181</v>
      </c>
      <c r="G355" s="70" t="s">
        <v>2073</v>
      </c>
      <c r="H355" s="70" t="s">
        <v>2074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2085</v>
      </c>
      <c r="B356" s="70">
        <v>352</v>
      </c>
      <c r="C356" s="70">
        <v>12</v>
      </c>
      <c r="D356" s="70">
        <v>21</v>
      </c>
      <c r="E356" s="70">
        <v>2015</v>
      </c>
      <c r="F356" s="70" t="s">
        <v>182</v>
      </c>
      <c r="G356" s="70" t="s">
        <v>2073</v>
      </c>
      <c r="H356" s="70" t="s">
        <v>2074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2086</v>
      </c>
      <c r="B357" s="70">
        <v>353</v>
      </c>
      <c r="C357" s="70">
        <v>13</v>
      </c>
      <c r="D357" s="70">
        <v>21</v>
      </c>
      <c r="E357" s="70">
        <v>2016</v>
      </c>
      <c r="F357" s="70" t="s">
        <v>155</v>
      </c>
      <c r="G357" s="70" t="s">
        <v>2073</v>
      </c>
      <c r="H357" s="70" t="s">
        <v>2074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2087</v>
      </c>
      <c r="B358" s="70">
        <v>354</v>
      </c>
      <c r="C358" s="70">
        <v>14</v>
      </c>
      <c r="D358" s="70">
        <v>21</v>
      </c>
      <c r="E358" s="70">
        <v>2017</v>
      </c>
      <c r="F358" s="70" t="s">
        <v>156</v>
      </c>
      <c r="G358" s="70" t="s">
        <v>2073</v>
      </c>
      <c r="H358" s="70" t="s">
        <v>2074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2088</v>
      </c>
      <c r="B359" s="70">
        <v>355</v>
      </c>
      <c r="C359" s="70">
        <v>15</v>
      </c>
      <c r="D359" s="70">
        <v>21</v>
      </c>
      <c r="E359" s="70">
        <v>2018</v>
      </c>
      <c r="F359" s="70" t="s">
        <v>183</v>
      </c>
      <c r="G359" s="70" t="s">
        <v>2073</v>
      </c>
      <c r="H359" s="70" t="s">
        <v>2074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2089</v>
      </c>
      <c r="B360" s="70">
        <v>356</v>
      </c>
      <c r="C360" s="70">
        <v>16</v>
      </c>
      <c r="D360" s="70">
        <v>21</v>
      </c>
      <c r="E360" s="70">
        <v>2019</v>
      </c>
      <c r="F360" s="70" t="s">
        <v>158</v>
      </c>
      <c r="G360" s="70" t="s">
        <v>2073</v>
      </c>
      <c r="H360" s="70" t="s">
        <v>2074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2090</v>
      </c>
      <c r="B361" s="70">
        <v>357</v>
      </c>
      <c r="C361" s="70">
        <v>17</v>
      </c>
      <c r="D361" s="70">
        <v>21</v>
      </c>
      <c r="E361" s="70">
        <v>2020</v>
      </c>
      <c r="F361" s="70" t="s">
        <v>159</v>
      </c>
      <c r="G361" s="70" t="s">
        <v>2073</v>
      </c>
      <c r="H361" s="70" t="s">
        <v>2074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2091</v>
      </c>
      <c r="B362" s="70">
        <v>357</v>
      </c>
      <c r="C362" s="70">
        <v>18</v>
      </c>
      <c r="D362" s="70">
        <v>21</v>
      </c>
      <c r="E362" s="70">
        <v>2021</v>
      </c>
      <c r="F362" s="70" t="s">
        <v>160</v>
      </c>
      <c r="G362" s="70" t="s">
        <v>2073</v>
      </c>
      <c r="H362" s="70" t="s">
        <v>2074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2092</v>
      </c>
      <c r="B363" s="70">
        <v>357</v>
      </c>
      <c r="C363" s="70">
        <v>19</v>
      </c>
      <c r="D363" s="70">
        <v>21</v>
      </c>
      <c r="E363" s="70">
        <v>2022</v>
      </c>
      <c r="F363" s="70" t="s">
        <v>161</v>
      </c>
      <c r="G363" s="70" t="s">
        <v>2073</v>
      </c>
      <c r="H363" s="70" t="s">
        <v>2074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357</v>
      </c>
      <c r="C364" s="70">
        <v>20</v>
      </c>
      <c r="D364" s="70">
        <v>21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357</v>
      </c>
      <c r="C365" s="70">
        <v>21</v>
      </c>
      <c r="D365" s="70">
        <v>21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2101</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2102</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103</v>
      </c>
      <c r="C387" s="70">
        <v>1</v>
      </c>
      <c r="D387" s="70">
        <v>7</v>
      </c>
      <c r="E387" s="70">
        <v>1990</v>
      </c>
      <c r="F387" s="70" t="s">
        <v>787</v>
      </c>
      <c r="G387" s="1064" t="s">
        <v>2115</v>
      </c>
      <c r="H387" s="70" t="s">
        <v>2116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104</v>
      </c>
      <c r="C388" s="70">
        <v>2</v>
      </c>
      <c r="D388" s="70">
        <v>7</v>
      </c>
      <c r="E388" s="70">
        <v>2005</v>
      </c>
      <c r="F388" s="70" t="s">
        <v>789</v>
      </c>
      <c r="G388" s="70" t="s">
        <v>2115</v>
      </c>
      <c r="H388" s="70" t="s">
        <v>2116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105</v>
      </c>
      <c r="C389" s="70">
        <v>3</v>
      </c>
      <c r="D389" s="70">
        <v>7</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106</v>
      </c>
      <c r="C390" s="70">
        <v>4</v>
      </c>
      <c r="D390" s="70">
        <v>7</v>
      </c>
      <c r="E390" s="70">
        <v>2007</v>
      </c>
      <c r="F390" s="70" t="s">
        <v>791</v>
      </c>
      <c r="G390" s="70" t="s">
        <v>2115</v>
      </c>
      <c r="H390" s="70" t="s">
        <v>2116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107</v>
      </c>
      <c r="C391" s="70">
        <v>5</v>
      </c>
      <c r="D391" s="70">
        <v>7</v>
      </c>
      <c r="E391" s="70">
        <v>2008</v>
      </c>
      <c r="F391" s="70" t="s">
        <v>792</v>
      </c>
      <c r="G391" s="70" t="s">
        <v>2115</v>
      </c>
      <c r="H391" s="70" t="s">
        <v>2116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108</v>
      </c>
      <c r="C392" s="70">
        <v>6</v>
      </c>
      <c r="D392" s="70">
        <v>7</v>
      </c>
      <c r="E392" s="70">
        <v>2009</v>
      </c>
      <c r="F392" s="70" t="s">
        <v>176</v>
      </c>
      <c r="G392" s="70" t="s">
        <v>2115</v>
      </c>
      <c r="H392" s="70" t="s">
        <v>2116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2122</v>
      </c>
      <c r="B393" s="70">
        <v>109</v>
      </c>
      <c r="C393" s="70">
        <v>7</v>
      </c>
      <c r="D393" s="70">
        <v>7</v>
      </c>
      <c r="E393" s="70">
        <v>2010</v>
      </c>
      <c r="F393" s="70" t="s">
        <v>177</v>
      </c>
      <c r="G393" s="70" t="s">
        <v>2115</v>
      </c>
      <c r="H393" s="70" t="s">
        <v>2116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2123</v>
      </c>
      <c r="B394" s="70">
        <v>110</v>
      </c>
      <c r="C394" s="70">
        <v>8</v>
      </c>
      <c r="D394" s="70">
        <v>7</v>
      </c>
      <c r="E394" s="70">
        <v>2011</v>
      </c>
      <c r="F394" s="70" t="s">
        <v>178</v>
      </c>
      <c r="G394" s="70" t="s">
        <v>2115</v>
      </c>
      <c r="H394" s="70" t="s">
        <v>2116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2124</v>
      </c>
      <c r="B395" s="70">
        <v>111</v>
      </c>
      <c r="C395" s="70">
        <v>9</v>
      </c>
      <c r="D395" s="70">
        <v>7</v>
      </c>
      <c r="E395" s="70">
        <v>2012</v>
      </c>
      <c r="F395" s="70" t="s">
        <v>179</v>
      </c>
      <c r="G395" s="70" t="s">
        <v>2115</v>
      </c>
      <c r="H395" s="70" t="s">
        <v>2116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2125</v>
      </c>
      <c r="B396" s="70">
        <v>112</v>
      </c>
      <c r="C396" s="70">
        <v>10</v>
      </c>
      <c r="D396" s="70">
        <v>7</v>
      </c>
      <c r="E396" s="70">
        <v>2013</v>
      </c>
      <c r="F396" s="70" t="s">
        <v>180</v>
      </c>
      <c r="G396" s="70" t="s">
        <v>2115</v>
      </c>
      <c r="H396" s="70" t="s">
        <v>2116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2126</v>
      </c>
      <c r="B397" s="70">
        <v>113</v>
      </c>
      <c r="C397" s="70">
        <v>11</v>
      </c>
      <c r="D397" s="70">
        <v>7</v>
      </c>
      <c r="E397" s="70">
        <v>2014</v>
      </c>
      <c r="F397" s="70" t="s">
        <v>181</v>
      </c>
      <c r="G397" s="70" t="s">
        <v>2115</v>
      </c>
      <c r="H397" s="70" t="s">
        <v>2116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2127</v>
      </c>
      <c r="B398" s="70">
        <v>114</v>
      </c>
      <c r="C398" s="70">
        <v>12</v>
      </c>
      <c r="D398" s="70">
        <v>7</v>
      </c>
      <c r="E398" s="70">
        <v>2015</v>
      </c>
      <c r="F398" s="70" t="s">
        <v>182</v>
      </c>
      <c r="G398" s="70" t="s">
        <v>2115</v>
      </c>
      <c r="H398" s="70" t="s">
        <v>2116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2128</v>
      </c>
      <c r="B399" s="70">
        <v>115</v>
      </c>
      <c r="C399" s="70">
        <v>13</v>
      </c>
      <c r="D399" s="70">
        <v>7</v>
      </c>
      <c r="E399" s="70">
        <v>2016</v>
      </c>
      <c r="F399" s="70" t="s">
        <v>155</v>
      </c>
      <c r="G399" s="70" t="s">
        <v>2115</v>
      </c>
      <c r="H399" s="70" t="s">
        <v>2116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2129</v>
      </c>
      <c r="B400" s="70">
        <v>116</v>
      </c>
      <c r="C400" s="70">
        <v>14</v>
      </c>
      <c r="D400" s="70">
        <v>7</v>
      </c>
      <c r="E400" s="70">
        <v>2017</v>
      </c>
      <c r="F400" s="70" t="s">
        <v>156</v>
      </c>
      <c r="G400" s="70" t="s">
        <v>2115</v>
      </c>
      <c r="H400" s="70" t="s">
        <v>2116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2130</v>
      </c>
      <c r="B401" s="70">
        <v>117</v>
      </c>
      <c r="C401" s="70">
        <v>15</v>
      </c>
      <c r="D401" s="70">
        <v>7</v>
      </c>
      <c r="E401" s="70">
        <v>2018</v>
      </c>
      <c r="F401" s="70" t="s">
        <v>183</v>
      </c>
      <c r="G401" s="70" t="s">
        <v>2115</v>
      </c>
      <c r="H401" s="70" t="s">
        <v>2116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2131</v>
      </c>
      <c r="B402" s="70">
        <v>118</v>
      </c>
      <c r="C402" s="70">
        <v>16</v>
      </c>
      <c r="D402" s="70">
        <v>7</v>
      </c>
      <c r="E402" s="70">
        <v>2019</v>
      </c>
      <c r="F402" s="70" t="s">
        <v>158</v>
      </c>
      <c r="G402" s="70" t="s">
        <v>2115</v>
      </c>
      <c r="H402" s="70" t="s">
        <v>2116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2132</v>
      </c>
      <c r="B403" s="70">
        <v>119</v>
      </c>
      <c r="C403" s="70">
        <v>17</v>
      </c>
      <c r="D403" s="70">
        <v>7</v>
      </c>
      <c r="E403" s="70">
        <v>2020</v>
      </c>
      <c r="F403" s="70" t="s">
        <v>159</v>
      </c>
      <c r="G403" s="70" t="s">
        <v>2115</v>
      </c>
      <c r="H403" s="70" t="s">
        <v>2116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2133</v>
      </c>
      <c r="B404" s="70">
        <v>119</v>
      </c>
      <c r="C404" s="70">
        <v>18</v>
      </c>
      <c r="D404" s="70">
        <v>7</v>
      </c>
      <c r="E404" s="70">
        <v>2021</v>
      </c>
      <c r="F404" s="70" t="s">
        <v>160</v>
      </c>
      <c r="G404" s="70" t="s">
        <v>2115</v>
      </c>
      <c r="H404" s="70" t="s">
        <v>2116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2134</v>
      </c>
      <c r="B405" s="70">
        <v>119</v>
      </c>
      <c r="C405" s="70">
        <v>19</v>
      </c>
      <c r="D405" s="70">
        <v>7</v>
      </c>
      <c r="E405" s="70">
        <v>2022</v>
      </c>
      <c r="F405" s="70" t="s">
        <v>161</v>
      </c>
      <c r="G405" s="70" t="s">
        <v>2115</v>
      </c>
      <c r="H405" s="70" t="s">
        <v>2116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119</v>
      </c>
      <c r="C406" s="70">
        <v>20</v>
      </c>
      <c r="D406" s="70">
        <v>7</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119</v>
      </c>
      <c r="C407" s="70">
        <v>21</v>
      </c>
      <c r="D407" s="70">
        <v>7</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2145</v>
      </c>
      <c r="B414" s="70">
        <v>466</v>
      </c>
      <c r="C414" s="70">
        <v>7</v>
      </c>
      <c r="D414" s="70">
        <v>28</v>
      </c>
      <c r="E414" s="70">
        <v>2010</v>
      </c>
      <c r="F414" s="70" t="s">
        <v>177</v>
      </c>
      <c r="G414" s="70" t="s">
        <v>2138</v>
      </c>
      <c r="H414" s="70" t="s">
        <v>2139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2146</v>
      </c>
      <c r="B415" s="70">
        <v>467</v>
      </c>
      <c r="C415" s="70">
        <v>8</v>
      </c>
      <c r="D415" s="70">
        <v>28</v>
      </c>
      <c r="E415" s="70">
        <v>2011</v>
      </c>
      <c r="F415" s="70" t="s">
        <v>178</v>
      </c>
      <c r="G415" s="70" t="s">
        <v>2138</v>
      </c>
      <c r="H415" s="70" t="s">
        <v>2139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2147</v>
      </c>
      <c r="B416" s="70">
        <v>468</v>
      </c>
      <c r="C416" s="70">
        <v>9</v>
      </c>
      <c r="D416" s="70">
        <v>28</v>
      </c>
      <c r="E416" s="70">
        <v>2012</v>
      </c>
      <c r="F416" s="70" t="s">
        <v>179</v>
      </c>
      <c r="G416" s="70" t="s">
        <v>2138</v>
      </c>
      <c r="H416" s="70" t="s">
        <v>2139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2148</v>
      </c>
      <c r="B417" s="70">
        <v>469</v>
      </c>
      <c r="C417" s="70">
        <v>10</v>
      </c>
      <c r="D417" s="70">
        <v>28</v>
      </c>
      <c r="E417" s="70">
        <v>2013</v>
      </c>
      <c r="F417" s="70" t="s">
        <v>180</v>
      </c>
      <c r="G417" s="70" t="s">
        <v>2138</v>
      </c>
      <c r="H417" s="70" t="s">
        <v>2139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2152</v>
      </c>
      <c r="B421" s="70">
        <v>473</v>
      </c>
      <c r="C421" s="70">
        <v>14</v>
      </c>
      <c r="D421" s="70">
        <v>28</v>
      </c>
      <c r="E421" s="70">
        <v>2017</v>
      </c>
      <c r="F421" s="70" t="s">
        <v>156</v>
      </c>
      <c r="G421" s="70" t="s">
        <v>2138</v>
      </c>
      <c r="H421" s="70" t="s">
        <v>2139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2153</v>
      </c>
      <c r="B422" s="70">
        <v>474</v>
      </c>
      <c r="C422" s="70">
        <v>15</v>
      </c>
      <c r="D422" s="70">
        <v>28</v>
      </c>
      <c r="E422" s="70">
        <v>2018</v>
      </c>
      <c r="F422" s="70" t="s">
        <v>183</v>
      </c>
      <c r="G422" s="70" t="s">
        <v>2138</v>
      </c>
      <c r="H422" s="70" t="s">
        <v>2139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2154</v>
      </c>
      <c r="B423" s="70">
        <v>475</v>
      </c>
      <c r="C423" s="70">
        <v>16</v>
      </c>
      <c r="D423" s="70">
        <v>28</v>
      </c>
      <c r="E423" s="70">
        <v>2019</v>
      </c>
      <c r="F423" s="70" t="s">
        <v>158</v>
      </c>
      <c r="G423" s="70" t="s">
        <v>2138</v>
      </c>
      <c r="H423" s="70" t="s">
        <v>2139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2156</v>
      </c>
      <c r="B425" s="70">
        <v>476</v>
      </c>
      <c r="C425" s="70">
        <v>18</v>
      </c>
      <c r="D425" s="70">
        <v>28</v>
      </c>
      <c r="E425" s="70">
        <v>2021</v>
      </c>
      <c r="F425" s="70" t="s">
        <v>160</v>
      </c>
      <c r="G425" s="1064" t="s">
        <v>2138</v>
      </c>
      <c r="H425" s="70" t="s">
        <v>2139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171</v>
      </c>
      <c r="C450" s="70">
        <v>1</v>
      </c>
      <c r="D450" s="70">
        <v>11</v>
      </c>
      <c r="E450" s="70">
        <v>1990</v>
      </c>
      <c r="F450" s="70" t="s">
        <v>787</v>
      </c>
      <c r="G450" s="70" t="s">
        <v>2184</v>
      </c>
      <c r="H450" s="70" t="s">
        <v>2185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172</v>
      </c>
      <c r="C451" s="70">
        <v>2</v>
      </c>
      <c r="D451" s="70">
        <v>11</v>
      </c>
      <c r="E451" s="70">
        <v>2005</v>
      </c>
      <c r="F451" s="70" t="s">
        <v>789</v>
      </c>
      <c r="G451" s="70" t="s">
        <v>2184</v>
      </c>
      <c r="H451" s="70" t="s">
        <v>2185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173</v>
      </c>
      <c r="C452" s="70">
        <v>3</v>
      </c>
      <c r="D452" s="70">
        <v>11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174</v>
      </c>
      <c r="C453" s="70">
        <v>4</v>
      </c>
      <c r="D453" s="70">
        <v>11</v>
      </c>
      <c r="E453" s="70">
        <v>2007</v>
      </c>
      <c r="F453" s="70" t="s">
        <v>791</v>
      </c>
      <c r="G453" s="70" t="s">
        <v>2184</v>
      </c>
      <c r="H453" s="70" t="s">
        <v>2185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175</v>
      </c>
      <c r="C454" s="70">
        <v>5</v>
      </c>
      <c r="D454" s="70">
        <v>11</v>
      </c>
      <c r="E454" s="70">
        <v>2008</v>
      </c>
      <c r="F454" s="70" t="s">
        <v>792</v>
      </c>
      <c r="G454" s="70" t="s">
        <v>2184</v>
      </c>
      <c r="H454" s="70" t="s">
        <v>2185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176</v>
      </c>
      <c r="C455" s="70">
        <v>6</v>
      </c>
      <c r="D455" s="70">
        <v>11</v>
      </c>
      <c r="E455" s="70">
        <v>2009</v>
      </c>
      <c r="F455" s="70" t="s">
        <v>176</v>
      </c>
      <c r="G455" s="70" t="s">
        <v>2184</v>
      </c>
      <c r="H455" s="70" t="s">
        <v>2185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2191</v>
      </c>
      <c r="B456" s="70">
        <v>177</v>
      </c>
      <c r="C456" s="70">
        <v>7</v>
      </c>
      <c r="D456" s="70">
        <v>11</v>
      </c>
      <c r="E456" s="70">
        <v>2010</v>
      </c>
      <c r="F456" s="70" t="s">
        <v>177</v>
      </c>
      <c r="G456" s="70" t="s">
        <v>2184</v>
      </c>
      <c r="H456" s="70" t="s">
        <v>2185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2192</v>
      </c>
      <c r="B457" s="70">
        <v>178</v>
      </c>
      <c r="C457" s="70">
        <v>8</v>
      </c>
      <c r="D457" s="70">
        <v>11</v>
      </c>
      <c r="E457" s="70">
        <v>2011</v>
      </c>
      <c r="F457" s="70" t="s">
        <v>178</v>
      </c>
      <c r="G457" s="70" t="s">
        <v>2184</v>
      </c>
      <c r="H457" s="70" t="s">
        <v>2185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2193</v>
      </c>
      <c r="B458" s="70">
        <v>179</v>
      </c>
      <c r="C458" s="70">
        <v>9</v>
      </c>
      <c r="D458" s="70">
        <v>11</v>
      </c>
      <c r="E458" s="70">
        <v>2012</v>
      </c>
      <c r="F458" s="70" t="s">
        <v>179</v>
      </c>
      <c r="G458" s="70" t="s">
        <v>2184</v>
      </c>
      <c r="H458" s="70" t="s">
        <v>2185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2194</v>
      </c>
      <c r="B459" s="70">
        <v>180</v>
      </c>
      <c r="C459" s="70">
        <v>10</v>
      </c>
      <c r="D459" s="70">
        <v>11</v>
      </c>
      <c r="E459" s="70">
        <v>2013</v>
      </c>
      <c r="F459" s="70" t="s">
        <v>180</v>
      </c>
      <c r="G459" s="70" t="s">
        <v>2184</v>
      </c>
      <c r="H459" s="70" t="s">
        <v>2185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2195</v>
      </c>
      <c r="B460" s="70">
        <v>181</v>
      </c>
      <c r="C460" s="70">
        <v>11</v>
      </c>
      <c r="D460" s="70">
        <v>11</v>
      </c>
      <c r="E460" s="70">
        <v>2014</v>
      </c>
      <c r="F460" s="70" t="s">
        <v>181</v>
      </c>
      <c r="G460" s="70" t="s">
        <v>2184</v>
      </c>
      <c r="H460" s="70" t="s">
        <v>2185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2196</v>
      </c>
      <c r="B461" s="70">
        <v>182</v>
      </c>
      <c r="C461" s="70">
        <v>12</v>
      </c>
      <c r="D461" s="70">
        <v>11</v>
      </c>
      <c r="E461" s="70">
        <v>2015</v>
      </c>
      <c r="F461" s="70" t="s">
        <v>182</v>
      </c>
      <c r="G461" s="70" t="s">
        <v>2184</v>
      </c>
      <c r="H461" s="70" t="s">
        <v>2185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2197</v>
      </c>
      <c r="B462" s="70">
        <v>183</v>
      </c>
      <c r="C462" s="70">
        <v>13</v>
      </c>
      <c r="D462" s="70">
        <v>11</v>
      </c>
      <c r="E462" s="70">
        <v>2016</v>
      </c>
      <c r="F462" s="70" t="s">
        <v>155</v>
      </c>
      <c r="G462" s="1064" t="s">
        <v>2184</v>
      </c>
      <c r="H462" s="70" t="s">
        <v>2185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2198</v>
      </c>
      <c r="B463" s="70">
        <v>184</v>
      </c>
      <c r="C463" s="70">
        <v>14</v>
      </c>
      <c r="D463" s="70">
        <v>11</v>
      </c>
      <c r="E463" s="70">
        <v>2017</v>
      </c>
      <c r="F463" s="70" t="s">
        <v>156</v>
      </c>
      <c r="G463" s="1064" t="s">
        <v>2184</v>
      </c>
      <c r="H463" s="70" t="s">
        <v>2185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2199</v>
      </c>
      <c r="B464" s="70">
        <v>185</v>
      </c>
      <c r="C464" s="70">
        <v>15</v>
      </c>
      <c r="D464" s="70">
        <v>11</v>
      </c>
      <c r="E464" s="70">
        <v>2018</v>
      </c>
      <c r="F464" s="70" t="s">
        <v>183</v>
      </c>
      <c r="G464" s="70" t="s">
        <v>2184</v>
      </c>
      <c r="H464" s="70" t="s">
        <v>2185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2200</v>
      </c>
      <c r="B465" s="70">
        <v>186</v>
      </c>
      <c r="C465" s="70">
        <v>16</v>
      </c>
      <c r="D465" s="70">
        <v>11</v>
      </c>
      <c r="E465" s="70">
        <v>2019</v>
      </c>
      <c r="F465" s="70" t="s">
        <v>158</v>
      </c>
      <c r="G465" s="70" t="s">
        <v>2184</v>
      </c>
      <c r="H465" s="70" t="s">
        <v>2185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2201</v>
      </c>
      <c r="B466" s="70">
        <v>187</v>
      </c>
      <c r="C466" s="70">
        <v>17</v>
      </c>
      <c r="D466" s="70">
        <v>11</v>
      </c>
      <c r="E466" s="70">
        <v>2020</v>
      </c>
      <c r="F466" s="70" t="s">
        <v>159</v>
      </c>
      <c r="G466" s="70" t="s">
        <v>2184</v>
      </c>
      <c r="H466" s="70" t="s">
        <v>2185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2202</v>
      </c>
      <c r="B467" s="70">
        <v>187</v>
      </c>
      <c r="C467" s="70">
        <v>18</v>
      </c>
      <c r="D467" s="70">
        <v>11</v>
      </c>
      <c r="E467" s="70">
        <v>2021</v>
      </c>
      <c r="F467" s="70" t="s">
        <v>160</v>
      </c>
      <c r="G467" s="70" t="s">
        <v>2184</v>
      </c>
      <c r="H467" s="70" t="s">
        <v>2185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2203</v>
      </c>
      <c r="B468" s="70">
        <v>187</v>
      </c>
      <c r="C468" s="70">
        <v>19</v>
      </c>
      <c r="D468" s="70">
        <v>11</v>
      </c>
      <c r="E468" s="70">
        <v>2022</v>
      </c>
      <c r="F468" s="70" t="s">
        <v>161</v>
      </c>
      <c r="G468" s="70" t="s">
        <v>2184</v>
      </c>
      <c r="H468" s="70" t="s">
        <v>2185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187</v>
      </c>
      <c r="C469" s="70">
        <v>20</v>
      </c>
      <c r="D469" s="70">
        <v>11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187</v>
      </c>
      <c r="C470" s="70">
        <v>21</v>
      </c>
      <c r="D470" s="70">
        <v>11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2214</v>
      </c>
      <c r="B477" s="70">
        <v>262</v>
      </c>
      <c r="C477" s="70">
        <v>7</v>
      </c>
      <c r="D477" s="70">
        <v>16</v>
      </c>
      <c r="E477" s="70">
        <v>2010</v>
      </c>
      <c r="F477" s="70" t="s">
        <v>177</v>
      </c>
      <c r="G477" s="70" t="s">
        <v>2207</v>
      </c>
      <c r="H477" s="70" t="s">
        <v>2208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2215</v>
      </c>
      <c r="B478" s="70">
        <v>263</v>
      </c>
      <c r="C478" s="70">
        <v>8</v>
      </c>
      <c r="D478" s="70">
        <v>16</v>
      </c>
      <c r="E478" s="70">
        <v>2011</v>
      </c>
      <c r="F478" s="70" t="s">
        <v>178</v>
      </c>
      <c r="G478" s="70" t="s">
        <v>2207</v>
      </c>
      <c r="H478" s="70" t="s">
        <v>2208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2216</v>
      </c>
      <c r="B479" s="70">
        <v>264</v>
      </c>
      <c r="C479" s="70">
        <v>9</v>
      </c>
      <c r="D479" s="70">
        <v>16</v>
      </c>
      <c r="E479" s="70">
        <v>2012</v>
      </c>
      <c r="F479" s="70" t="s">
        <v>179</v>
      </c>
      <c r="G479" s="70" t="s">
        <v>2207</v>
      </c>
      <c r="H479" s="70" t="s">
        <v>2208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2217</v>
      </c>
      <c r="B480" s="70">
        <v>265</v>
      </c>
      <c r="C480" s="70">
        <v>10</v>
      </c>
      <c r="D480" s="70">
        <v>16</v>
      </c>
      <c r="E480" s="70">
        <v>2013</v>
      </c>
      <c r="F480" s="70" t="s">
        <v>180</v>
      </c>
      <c r="G480" s="70" t="s">
        <v>2207</v>
      </c>
      <c r="H480" s="70" t="s">
        <v>2208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2218</v>
      </c>
      <c r="B481" s="70">
        <v>266</v>
      </c>
      <c r="C481" s="70">
        <v>11</v>
      </c>
      <c r="D481" s="70">
        <v>16</v>
      </c>
      <c r="E481" s="70">
        <v>2014</v>
      </c>
      <c r="F481" s="70" t="s">
        <v>181</v>
      </c>
      <c r="G481" s="70" t="s">
        <v>2207</v>
      </c>
      <c r="H481" s="70" t="s">
        <v>2208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2219</v>
      </c>
      <c r="B482" s="70">
        <v>267</v>
      </c>
      <c r="C482" s="70">
        <v>12</v>
      </c>
      <c r="D482" s="70">
        <v>16</v>
      </c>
      <c r="E482" s="70">
        <v>2015</v>
      </c>
      <c r="F482" s="70" t="s">
        <v>182</v>
      </c>
      <c r="G482" s="1064" t="s">
        <v>2207</v>
      </c>
      <c r="H482" s="70" t="s">
        <v>2208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2220</v>
      </c>
      <c r="B483" s="70">
        <v>268</v>
      </c>
      <c r="C483" s="70">
        <v>13</v>
      </c>
      <c r="D483" s="70">
        <v>16</v>
      </c>
      <c r="E483" s="70">
        <v>2016</v>
      </c>
      <c r="F483" s="70" t="s">
        <v>155</v>
      </c>
      <c r="G483" s="1064" t="s">
        <v>2207</v>
      </c>
      <c r="H483" s="70" t="s">
        <v>2208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2221</v>
      </c>
      <c r="B484" s="70">
        <v>269</v>
      </c>
      <c r="C484" s="70">
        <v>14</v>
      </c>
      <c r="D484" s="70">
        <v>16</v>
      </c>
      <c r="E484" s="70">
        <v>2017</v>
      </c>
      <c r="F484" s="70" t="s">
        <v>156</v>
      </c>
      <c r="G484" s="70" t="s">
        <v>2207</v>
      </c>
      <c r="H484" s="70" t="s">
        <v>2208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2222</v>
      </c>
      <c r="B485" s="70">
        <v>270</v>
      </c>
      <c r="C485" s="70">
        <v>15</v>
      </c>
      <c r="D485" s="70">
        <v>16</v>
      </c>
      <c r="E485" s="70">
        <v>2018</v>
      </c>
      <c r="F485" s="70" t="s">
        <v>183</v>
      </c>
      <c r="G485" s="70" t="s">
        <v>2207</v>
      </c>
      <c r="H485" s="70" t="s">
        <v>2208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2223</v>
      </c>
      <c r="B486" s="70">
        <v>271</v>
      </c>
      <c r="C486" s="70">
        <v>16</v>
      </c>
      <c r="D486" s="70">
        <v>16</v>
      </c>
      <c r="E486" s="70">
        <v>2019</v>
      </c>
      <c r="F486" s="70" t="s">
        <v>158</v>
      </c>
      <c r="G486" s="70" t="s">
        <v>2207</v>
      </c>
      <c r="H486" s="70" t="s">
        <v>2208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273</v>
      </c>
      <c r="C492" s="70">
        <v>1</v>
      </c>
      <c r="D492" s="70">
        <v>17</v>
      </c>
      <c r="E492" s="70">
        <v>1990</v>
      </c>
      <c r="F492" s="70" t="s">
        <v>787</v>
      </c>
      <c r="G492" s="70" t="s">
        <v>2230</v>
      </c>
      <c r="H492" s="70" t="s">
        <v>2231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274</v>
      </c>
      <c r="C493" s="70">
        <v>2</v>
      </c>
      <c r="D493" s="70">
        <v>17</v>
      </c>
      <c r="E493" s="70">
        <v>2005</v>
      </c>
      <c r="F493" s="70" t="s">
        <v>789</v>
      </c>
      <c r="G493" s="70" t="s">
        <v>2230</v>
      </c>
      <c r="H493" s="70" t="s">
        <v>2231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275</v>
      </c>
      <c r="C494" s="70">
        <v>3</v>
      </c>
      <c r="D494" s="70">
        <v>17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276</v>
      </c>
      <c r="C495" s="70">
        <v>4</v>
      </c>
      <c r="D495" s="70">
        <v>17</v>
      </c>
      <c r="E495" s="70">
        <v>2007</v>
      </c>
      <c r="F495" s="70" t="s">
        <v>791</v>
      </c>
      <c r="G495" s="70" t="s">
        <v>2230</v>
      </c>
      <c r="H495" s="70" t="s">
        <v>2231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277</v>
      </c>
      <c r="C496" s="70">
        <v>5</v>
      </c>
      <c r="D496" s="70">
        <v>17</v>
      </c>
      <c r="E496" s="70">
        <v>2008</v>
      </c>
      <c r="F496" s="70" t="s">
        <v>792</v>
      </c>
      <c r="G496" s="70" t="s">
        <v>2230</v>
      </c>
      <c r="H496" s="70" t="s">
        <v>2231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278</v>
      </c>
      <c r="C497" s="70">
        <v>6</v>
      </c>
      <c r="D497" s="70">
        <v>17</v>
      </c>
      <c r="E497" s="70">
        <v>2009</v>
      </c>
      <c r="F497" s="70" t="s">
        <v>176</v>
      </c>
      <c r="G497" s="70" t="s">
        <v>2230</v>
      </c>
      <c r="H497" s="70" t="s">
        <v>2231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2237</v>
      </c>
      <c r="B498" s="70">
        <v>279</v>
      </c>
      <c r="C498" s="70">
        <v>7</v>
      </c>
      <c r="D498" s="70">
        <v>17</v>
      </c>
      <c r="E498" s="70">
        <v>2010</v>
      </c>
      <c r="F498" s="70" t="s">
        <v>177</v>
      </c>
      <c r="G498" s="70" t="s">
        <v>2230</v>
      </c>
      <c r="H498" s="70" t="s">
        <v>2231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2238</v>
      </c>
      <c r="B499" s="70">
        <v>280</v>
      </c>
      <c r="C499" s="70">
        <v>8</v>
      </c>
      <c r="D499" s="70">
        <v>17</v>
      </c>
      <c r="E499" s="70">
        <v>2011</v>
      </c>
      <c r="F499" s="70" t="s">
        <v>178</v>
      </c>
      <c r="G499" s="70" t="s">
        <v>2230</v>
      </c>
      <c r="H499" s="70" t="s">
        <v>2231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2239</v>
      </c>
      <c r="B500" s="70">
        <v>281</v>
      </c>
      <c r="C500" s="70">
        <v>9</v>
      </c>
      <c r="D500" s="70">
        <v>17</v>
      </c>
      <c r="E500" s="70">
        <v>2012</v>
      </c>
      <c r="F500" s="70" t="s">
        <v>179</v>
      </c>
      <c r="G500" s="70" t="s">
        <v>2230</v>
      </c>
      <c r="H500" s="70" t="s">
        <v>2231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2240</v>
      </c>
      <c r="B501" s="70">
        <v>282</v>
      </c>
      <c r="C501" s="70">
        <v>10</v>
      </c>
      <c r="D501" s="70">
        <v>17</v>
      </c>
      <c r="E501" s="70">
        <v>2013</v>
      </c>
      <c r="F501" s="70" t="s">
        <v>180</v>
      </c>
      <c r="G501" s="1064" t="s">
        <v>2230</v>
      </c>
      <c r="H501" s="70" t="s">
        <v>2231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2241</v>
      </c>
      <c r="B502" s="70">
        <v>283</v>
      </c>
      <c r="C502" s="70">
        <v>11</v>
      </c>
      <c r="D502" s="70">
        <v>17</v>
      </c>
      <c r="E502" s="70">
        <v>2014</v>
      </c>
      <c r="F502" s="70" t="s">
        <v>181</v>
      </c>
      <c r="G502" s="1064" t="s">
        <v>2230</v>
      </c>
      <c r="H502" s="70" t="s">
        <v>2231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2242</v>
      </c>
      <c r="B503" s="70">
        <v>284</v>
      </c>
      <c r="C503" s="70">
        <v>12</v>
      </c>
      <c r="D503" s="70">
        <v>17</v>
      </c>
      <c r="E503" s="70">
        <v>2015</v>
      </c>
      <c r="F503" s="70" t="s">
        <v>182</v>
      </c>
      <c r="G503" s="70" t="s">
        <v>2230</v>
      </c>
      <c r="H503" s="70" t="s">
        <v>2231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2243</v>
      </c>
      <c r="B504" s="70">
        <v>285</v>
      </c>
      <c r="C504" s="70">
        <v>13</v>
      </c>
      <c r="D504" s="70">
        <v>17</v>
      </c>
      <c r="E504" s="70">
        <v>2016</v>
      </c>
      <c r="F504" s="70" t="s">
        <v>155</v>
      </c>
      <c r="G504" s="70" t="s">
        <v>2230</v>
      </c>
      <c r="H504" s="70" t="s">
        <v>2231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2244</v>
      </c>
      <c r="B505" s="70">
        <v>286</v>
      </c>
      <c r="C505" s="70">
        <v>14</v>
      </c>
      <c r="D505" s="70">
        <v>17</v>
      </c>
      <c r="E505" s="70">
        <v>2017</v>
      </c>
      <c r="F505" s="70" t="s">
        <v>156</v>
      </c>
      <c r="G505" s="70" t="s">
        <v>2230</v>
      </c>
      <c r="H505" s="70" t="s">
        <v>2231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2245</v>
      </c>
      <c r="B506" s="70">
        <v>287</v>
      </c>
      <c r="C506" s="70">
        <v>15</v>
      </c>
      <c r="D506" s="70">
        <v>17</v>
      </c>
      <c r="E506" s="70">
        <v>2018</v>
      </c>
      <c r="F506" s="70" t="s">
        <v>183</v>
      </c>
      <c r="G506" s="70" t="s">
        <v>2230</v>
      </c>
      <c r="H506" s="70" t="s">
        <v>2231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2246</v>
      </c>
      <c r="B507" s="70">
        <v>288</v>
      </c>
      <c r="C507" s="70">
        <v>16</v>
      </c>
      <c r="D507" s="70">
        <v>17</v>
      </c>
      <c r="E507" s="70">
        <v>2019</v>
      </c>
      <c r="F507" s="70" t="s">
        <v>158</v>
      </c>
      <c r="G507" s="70" t="s">
        <v>2230</v>
      </c>
      <c r="H507" s="70" t="s">
        <v>2231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2247</v>
      </c>
      <c r="B508" s="70">
        <v>289</v>
      </c>
      <c r="C508" s="70">
        <v>17</v>
      </c>
      <c r="D508" s="70">
        <v>17</v>
      </c>
      <c r="E508" s="70">
        <v>2020</v>
      </c>
      <c r="F508" s="70" t="s">
        <v>159</v>
      </c>
      <c r="G508" s="70" t="s">
        <v>2230</v>
      </c>
      <c r="H508" s="70" t="s">
        <v>2231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2248</v>
      </c>
      <c r="B509" s="70">
        <v>289</v>
      </c>
      <c r="C509" s="70">
        <v>18</v>
      </c>
      <c r="D509" s="70">
        <v>17</v>
      </c>
      <c r="E509" s="70">
        <v>2021</v>
      </c>
      <c r="F509" s="70" t="s">
        <v>160</v>
      </c>
      <c r="G509" s="70" t="s">
        <v>2230</v>
      </c>
      <c r="H509" s="70" t="s">
        <v>2231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2249</v>
      </c>
      <c r="B510" s="70">
        <v>289</v>
      </c>
      <c r="C510" s="70">
        <v>19</v>
      </c>
      <c r="D510" s="70">
        <v>17</v>
      </c>
      <c r="E510" s="70">
        <v>2022</v>
      </c>
      <c r="F510" s="70" t="s">
        <v>161</v>
      </c>
      <c r="G510" s="70" t="s">
        <v>2230</v>
      </c>
      <c r="H510" s="70" t="s">
        <v>2231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289</v>
      </c>
      <c r="C511" s="70">
        <v>20</v>
      </c>
      <c r="D511" s="70">
        <v>17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289</v>
      </c>
      <c r="C512" s="70">
        <v>21</v>
      </c>
      <c r="D512" s="70">
        <v>17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375</v>
      </c>
      <c r="C534" s="70">
        <v>1</v>
      </c>
      <c r="D534" s="70">
        <v>23</v>
      </c>
      <c r="E534" s="70">
        <v>1990</v>
      </c>
      <c r="F534" s="70" t="s">
        <v>787</v>
      </c>
      <c r="G534" s="70" t="s">
        <v>2276</v>
      </c>
      <c r="H534" s="70" t="s">
        <v>2277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376</v>
      </c>
      <c r="C535" s="70">
        <v>2</v>
      </c>
      <c r="D535" s="70">
        <v>23</v>
      </c>
      <c r="E535" s="70">
        <v>2005</v>
      </c>
      <c r="F535" s="70" t="s">
        <v>789</v>
      </c>
      <c r="G535" s="70" t="s">
        <v>2276</v>
      </c>
      <c r="H535" s="70" t="s">
        <v>2277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377</v>
      </c>
      <c r="C536" s="70">
        <v>3</v>
      </c>
      <c r="D536" s="70">
        <v>23</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378</v>
      </c>
      <c r="C537" s="70">
        <v>4</v>
      </c>
      <c r="D537" s="70">
        <v>23</v>
      </c>
      <c r="E537" s="70">
        <v>2007</v>
      </c>
      <c r="F537" s="70" t="s">
        <v>791</v>
      </c>
      <c r="G537" s="70" t="s">
        <v>2276</v>
      </c>
      <c r="H537" s="70" t="s">
        <v>2277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379</v>
      </c>
      <c r="C538" s="70">
        <v>5</v>
      </c>
      <c r="D538" s="70">
        <v>23</v>
      </c>
      <c r="E538" s="70">
        <v>2008</v>
      </c>
      <c r="F538" s="70" t="s">
        <v>792</v>
      </c>
      <c r="G538" s="70" t="s">
        <v>2276</v>
      </c>
      <c r="H538" s="70" t="s">
        <v>2277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380</v>
      </c>
      <c r="C539" s="70">
        <v>6</v>
      </c>
      <c r="D539" s="70">
        <v>23</v>
      </c>
      <c r="E539" s="70">
        <v>2009</v>
      </c>
      <c r="F539" s="70" t="s">
        <v>176</v>
      </c>
      <c r="G539" s="1064" t="s">
        <v>2276</v>
      </c>
      <c r="H539" s="70" t="s">
        <v>2277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2283</v>
      </c>
      <c r="B540" s="70">
        <v>381</v>
      </c>
      <c r="C540" s="70">
        <v>7</v>
      </c>
      <c r="D540" s="70">
        <v>23</v>
      </c>
      <c r="E540" s="70">
        <v>2010</v>
      </c>
      <c r="F540" s="70" t="s">
        <v>177</v>
      </c>
      <c r="G540" s="1064" t="s">
        <v>2276</v>
      </c>
      <c r="H540" s="70" t="s">
        <v>2277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2284</v>
      </c>
      <c r="B541" s="70">
        <v>382</v>
      </c>
      <c r="C541" s="70">
        <v>8</v>
      </c>
      <c r="D541" s="70">
        <v>23</v>
      </c>
      <c r="E541" s="70">
        <v>2011</v>
      </c>
      <c r="F541" s="70" t="s">
        <v>178</v>
      </c>
      <c r="G541" s="70" t="s">
        <v>2276</v>
      </c>
      <c r="H541" s="70" t="s">
        <v>2277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2285</v>
      </c>
      <c r="B542" s="70">
        <v>383</v>
      </c>
      <c r="C542" s="70">
        <v>9</v>
      </c>
      <c r="D542" s="70">
        <v>23</v>
      </c>
      <c r="E542" s="70">
        <v>2012</v>
      </c>
      <c r="F542" s="70" t="s">
        <v>179</v>
      </c>
      <c r="G542" s="70" t="s">
        <v>2276</v>
      </c>
      <c r="H542" s="70" t="s">
        <v>2277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2286</v>
      </c>
      <c r="B543" s="70">
        <v>384</v>
      </c>
      <c r="C543" s="70">
        <v>10</v>
      </c>
      <c r="D543" s="70">
        <v>23</v>
      </c>
      <c r="E543" s="70">
        <v>2013</v>
      </c>
      <c r="F543" s="70" t="s">
        <v>180</v>
      </c>
      <c r="G543" s="70" t="s">
        <v>2276</v>
      </c>
      <c r="H543" s="70" t="s">
        <v>2277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2287</v>
      </c>
      <c r="B544" s="70">
        <v>385</v>
      </c>
      <c r="C544" s="70">
        <v>11</v>
      </c>
      <c r="D544" s="70">
        <v>23</v>
      </c>
      <c r="E544" s="70">
        <v>2014</v>
      </c>
      <c r="F544" s="70" t="s">
        <v>181</v>
      </c>
      <c r="G544" s="70" t="s">
        <v>2276</v>
      </c>
      <c r="H544" s="70" t="s">
        <v>2277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2288</v>
      </c>
      <c r="B545" s="70">
        <v>386</v>
      </c>
      <c r="C545" s="70">
        <v>12</v>
      </c>
      <c r="D545" s="70">
        <v>23</v>
      </c>
      <c r="E545" s="70">
        <v>2015</v>
      </c>
      <c r="F545" s="70" t="s">
        <v>182</v>
      </c>
      <c r="G545" s="70" t="s">
        <v>2276</v>
      </c>
      <c r="H545" s="70" t="s">
        <v>2277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2289</v>
      </c>
      <c r="B546" s="70">
        <v>387</v>
      </c>
      <c r="C546" s="70">
        <v>13</v>
      </c>
      <c r="D546" s="70">
        <v>23</v>
      </c>
      <c r="E546" s="70">
        <v>2016</v>
      </c>
      <c r="F546" s="70" t="s">
        <v>155</v>
      </c>
      <c r="G546" s="70" t="s">
        <v>2276</v>
      </c>
      <c r="H546" s="70" t="s">
        <v>2277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2290</v>
      </c>
      <c r="B547" s="70">
        <v>388</v>
      </c>
      <c r="C547" s="70">
        <v>14</v>
      </c>
      <c r="D547" s="70">
        <v>23</v>
      </c>
      <c r="E547" s="70">
        <v>2017</v>
      </c>
      <c r="F547" s="70" t="s">
        <v>156</v>
      </c>
      <c r="G547" s="70" t="s">
        <v>2276</v>
      </c>
      <c r="H547" s="70" t="s">
        <v>2277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2291</v>
      </c>
      <c r="B548" s="70">
        <v>389</v>
      </c>
      <c r="C548" s="70">
        <v>15</v>
      </c>
      <c r="D548" s="70">
        <v>23</v>
      </c>
      <c r="E548" s="70">
        <v>2018</v>
      </c>
      <c r="F548" s="70" t="s">
        <v>183</v>
      </c>
      <c r="G548" s="70" t="s">
        <v>2276</v>
      </c>
      <c r="H548" s="70" t="s">
        <v>2277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2292</v>
      </c>
      <c r="B549" s="70">
        <v>390</v>
      </c>
      <c r="C549" s="70">
        <v>16</v>
      </c>
      <c r="D549" s="70">
        <v>23</v>
      </c>
      <c r="E549" s="70">
        <v>2019</v>
      </c>
      <c r="F549" s="70" t="s">
        <v>158</v>
      </c>
      <c r="G549" s="70" t="s">
        <v>2276</v>
      </c>
      <c r="H549" s="70" t="s">
        <v>2277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2293</v>
      </c>
      <c r="B550" s="70">
        <v>391</v>
      </c>
      <c r="C550" s="70">
        <v>17</v>
      </c>
      <c r="D550" s="70">
        <v>23</v>
      </c>
      <c r="E550" s="70">
        <v>2020</v>
      </c>
      <c r="F550" s="70" t="s">
        <v>159</v>
      </c>
      <c r="G550" s="70" t="s">
        <v>2276</v>
      </c>
      <c r="H550" s="70" t="s">
        <v>2277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2294</v>
      </c>
      <c r="B551" s="70">
        <v>391</v>
      </c>
      <c r="C551" s="70">
        <v>18</v>
      </c>
      <c r="D551" s="70">
        <v>23</v>
      </c>
      <c r="E551" s="70">
        <v>2021</v>
      </c>
      <c r="F551" s="70" t="s">
        <v>160</v>
      </c>
      <c r="G551" s="70" t="s">
        <v>2276</v>
      </c>
      <c r="H551" s="70" t="s">
        <v>2277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2295</v>
      </c>
      <c r="B552" s="70">
        <v>391</v>
      </c>
      <c r="C552" s="70">
        <v>19</v>
      </c>
      <c r="D552" s="70">
        <v>23</v>
      </c>
      <c r="E552" s="70">
        <v>2022</v>
      </c>
      <c r="F552" s="70" t="s">
        <v>161</v>
      </c>
      <c r="G552" s="70" t="s">
        <v>2276</v>
      </c>
      <c r="H552" s="70" t="s">
        <v>2277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391</v>
      </c>
      <c r="C553" s="70">
        <v>20</v>
      </c>
      <c r="D553" s="70">
        <v>23</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391</v>
      </c>
      <c r="C554" s="70">
        <v>21</v>
      </c>
      <c r="D554" s="70">
        <v>23</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290</v>
      </c>
      <c r="C576" s="70">
        <v>1</v>
      </c>
      <c r="D576" s="70">
        <v>18</v>
      </c>
      <c r="E576" s="70">
        <v>1990</v>
      </c>
      <c r="F576" s="70" t="s">
        <v>787</v>
      </c>
      <c r="G576" s="70" t="s">
        <v>2322</v>
      </c>
      <c r="H576" s="70" t="s">
        <v>2323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291</v>
      </c>
      <c r="C577" s="70">
        <v>2</v>
      </c>
      <c r="D577" s="70">
        <v>18</v>
      </c>
      <c r="E577" s="70">
        <v>2005</v>
      </c>
      <c r="F577" s="70" t="s">
        <v>789</v>
      </c>
      <c r="G577" s="1064" t="s">
        <v>2322</v>
      </c>
      <c r="H577" s="70" t="s">
        <v>2323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292</v>
      </c>
      <c r="C578" s="70">
        <v>3</v>
      </c>
      <c r="D578" s="70">
        <v>18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293</v>
      </c>
      <c r="C579" s="70">
        <v>4</v>
      </c>
      <c r="D579" s="70">
        <v>18</v>
      </c>
      <c r="E579" s="70">
        <v>2007</v>
      </c>
      <c r="F579" s="70" t="s">
        <v>791</v>
      </c>
      <c r="G579" s="70" t="s">
        <v>2322</v>
      </c>
      <c r="H579" s="70" t="s">
        <v>2323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294</v>
      </c>
      <c r="C580" s="70">
        <v>5</v>
      </c>
      <c r="D580" s="70">
        <v>18</v>
      </c>
      <c r="E580" s="70">
        <v>2008</v>
      </c>
      <c r="F580" s="70" t="s">
        <v>792</v>
      </c>
      <c r="G580" s="70" t="s">
        <v>2322</v>
      </c>
      <c r="H580" s="70" t="s">
        <v>2323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295</v>
      </c>
      <c r="C581" s="70">
        <v>6</v>
      </c>
      <c r="D581" s="70">
        <v>18</v>
      </c>
      <c r="E581" s="70">
        <v>2009</v>
      </c>
      <c r="F581" s="70" t="s">
        <v>176</v>
      </c>
      <c r="G581" s="70" t="s">
        <v>2322</v>
      </c>
      <c r="H581" s="70" t="s">
        <v>2323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2329</v>
      </c>
      <c r="B582" s="70">
        <v>296</v>
      </c>
      <c r="C582" s="70">
        <v>7</v>
      </c>
      <c r="D582" s="70">
        <v>18</v>
      </c>
      <c r="E582" s="70">
        <v>2010</v>
      </c>
      <c r="F582" s="70" t="s">
        <v>177</v>
      </c>
      <c r="G582" s="70" t="s">
        <v>2322</v>
      </c>
      <c r="H582" s="70" t="s">
        <v>2323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2330</v>
      </c>
      <c r="B583" s="70">
        <v>297</v>
      </c>
      <c r="C583" s="70">
        <v>8</v>
      </c>
      <c r="D583" s="70">
        <v>18</v>
      </c>
      <c r="E583" s="70">
        <v>2011</v>
      </c>
      <c r="F583" s="70" t="s">
        <v>178</v>
      </c>
      <c r="G583" s="70" t="s">
        <v>2322</v>
      </c>
      <c r="H583" s="70" t="s">
        <v>2323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2331</v>
      </c>
      <c r="B584" s="70">
        <v>298</v>
      </c>
      <c r="C584" s="70">
        <v>9</v>
      </c>
      <c r="D584" s="70">
        <v>18</v>
      </c>
      <c r="E584" s="70">
        <v>2012</v>
      </c>
      <c r="F584" s="70" t="s">
        <v>179</v>
      </c>
      <c r="G584" s="70" t="s">
        <v>2322</v>
      </c>
      <c r="H584" s="70" t="s">
        <v>2323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2332</v>
      </c>
      <c r="B585" s="70">
        <v>299</v>
      </c>
      <c r="C585" s="70">
        <v>10</v>
      </c>
      <c r="D585" s="70">
        <v>18</v>
      </c>
      <c r="E585" s="70">
        <v>2013</v>
      </c>
      <c r="F585" s="70" t="s">
        <v>180</v>
      </c>
      <c r="G585" s="70" t="s">
        <v>2322</v>
      </c>
      <c r="H585" s="70" t="s">
        <v>2323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2333</v>
      </c>
      <c r="B586" s="70">
        <v>300</v>
      </c>
      <c r="C586" s="70">
        <v>11</v>
      </c>
      <c r="D586" s="70">
        <v>18</v>
      </c>
      <c r="E586" s="70">
        <v>2014</v>
      </c>
      <c r="F586" s="70" t="s">
        <v>181</v>
      </c>
      <c r="G586" s="70" t="s">
        <v>2322</v>
      </c>
      <c r="H586" s="70" t="s">
        <v>2323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2334</v>
      </c>
      <c r="B587" s="70">
        <v>301</v>
      </c>
      <c r="C587" s="70">
        <v>12</v>
      </c>
      <c r="D587" s="70">
        <v>18</v>
      </c>
      <c r="E587" s="70">
        <v>2015</v>
      </c>
      <c r="F587" s="70" t="s">
        <v>182</v>
      </c>
      <c r="G587" s="70" t="s">
        <v>2322</v>
      </c>
      <c r="H587" s="70" t="s">
        <v>2323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2335</v>
      </c>
      <c r="B588" s="70">
        <v>302</v>
      </c>
      <c r="C588" s="70">
        <v>13</v>
      </c>
      <c r="D588" s="70">
        <v>18</v>
      </c>
      <c r="E588" s="70">
        <v>2016</v>
      </c>
      <c r="F588" s="70" t="s">
        <v>155</v>
      </c>
      <c r="G588" s="70" t="s">
        <v>2322</v>
      </c>
      <c r="H588" s="70" t="s">
        <v>2323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2336</v>
      </c>
      <c r="B589" s="70">
        <v>303</v>
      </c>
      <c r="C589" s="70">
        <v>14</v>
      </c>
      <c r="D589" s="70">
        <v>18</v>
      </c>
      <c r="E589" s="70">
        <v>2017</v>
      </c>
      <c r="F589" s="70" t="s">
        <v>156</v>
      </c>
      <c r="G589" s="70" t="s">
        <v>2322</v>
      </c>
      <c r="H589" s="70" t="s">
        <v>2323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2337</v>
      </c>
      <c r="B590" s="70">
        <v>304</v>
      </c>
      <c r="C590" s="70">
        <v>15</v>
      </c>
      <c r="D590" s="70">
        <v>18</v>
      </c>
      <c r="E590" s="70">
        <v>2018</v>
      </c>
      <c r="F590" s="70" t="s">
        <v>183</v>
      </c>
      <c r="G590" s="70" t="s">
        <v>2322</v>
      </c>
      <c r="H590" s="70" t="s">
        <v>2323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2338</v>
      </c>
      <c r="B591" s="70">
        <v>305</v>
      </c>
      <c r="C591" s="70">
        <v>16</v>
      </c>
      <c r="D591" s="70">
        <v>18</v>
      </c>
      <c r="E591" s="70">
        <v>2019</v>
      </c>
      <c r="F591" s="70" t="s">
        <v>158</v>
      </c>
      <c r="G591" s="70" t="s">
        <v>2322</v>
      </c>
      <c r="H591" s="70" t="s">
        <v>2323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2339</v>
      </c>
      <c r="B592" s="70">
        <v>306</v>
      </c>
      <c r="C592" s="70">
        <v>17</v>
      </c>
      <c r="D592" s="70">
        <v>18</v>
      </c>
      <c r="E592" s="70">
        <v>2020</v>
      </c>
      <c r="F592" s="70" t="s">
        <v>159</v>
      </c>
      <c r="G592" s="70" t="s">
        <v>2322</v>
      </c>
      <c r="H592" s="70" t="s">
        <v>2323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2340</v>
      </c>
      <c r="B593" s="70">
        <v>306</v>
      </c>
      <c r="C593" s="70">
        <v>18</v>
      </c>
      <c r="D593" s="70">
        <v>18</v>
      </c>
      <c r="E593" s="70">
        <v>2021</v>
      </c>
      <c r="F593" s="70" t="s">
        <v>160</v>
      </c>
      <c r="G593" s="70" t="s">
        <v>2322</v>
      </c>
      <c r="H593" s="70" t="s">
        <v>2323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2341</v>
      </c>
      <c r="B594" s="70">
        <v>306</v>
      </c>
      <c r="C594" s="70">
        <v>19</v>
      </c>
      <c r="D594" s="70">
        <v>18</v>
      </c>
      <c r="E594" s="70">
        <v>2022</v>
      </c>
      <c r="F594" s="70" t="s">
        <v>161</v>
      </c>
      <c r="G594" s="70" t="s">
        <v>2322</v>
      </c>
      <c r="H594" s="70" t="s">
        <v>2323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306</v>
      </c>
      <c r="C595" s="70">
        <v>20</v>
      </c>
      <c r="D595" s="70">
        <v>18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306</v>
      </c>
      <c r="C596" s="70">
        <v>21</v>
      </c>
      <c r="D596" s="70">
        <v>18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511</v>
      </c>
      <c r="C618" s="70">
        <v>1</v>
      </c>
      <c r="D618" s="70">
        <v>31</v>
      </c>
      <c r="E618" s="70">
        <v>1990</v>
      </c>
      <c r="F618" s="70" t="s">
        <v>787</v>
      </c>
      <c r="G618" s="70" t="s">
        <v>2492</v>
      </c>
      <c r="H618" s="70" t="s">
        <v>2493</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512</v>
      </c>
      <c r="C619" s="70">
        <v>2</v>
      </c>
      <c r="D619" s="70">
        <v>31</v>
      </c>
      <c r="E619" s="70">
        <v>2005</v>
      </c>
      <c r="F619" s="70" t="s">
        <v>789</v>
      </c>
      <c r="G619" s="70" t="s">
        <v>2492</v>
      </c>
      <c r="H619" s="70" t="s">
        <v>2493</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513</v>
      </c>
      <c r="C620" s="70">
        <v>3</v>
      </c>
      <c r="D620" s="70">
        <v>31</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514</v>
      </c>
      <c r="C621" s="70">
        <v>4</v>
      </c>
      <c r="D621" s="70">
        <v>31</v>
      </c>
      <c r="E621" s="70">
        <v>2007</v>
      </c>
      <c r="F621" s="70" t="s">
        <v>791</v>
      </c>
      <c r="G621" s="70" t="s">
        <v>2492</v>
      </c>
      <c r="H621" s="70" t="s">
        <v>2493</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515</v>
      </c>
      <c r="C622" s="70">
        <v>5</v>
      </c>
      <c r="D622" s="70">
        <v>31</v>
      </c>
      <c r="E622" s="70">
        <v>2008</v>
      </c>
      <c r="F622" s="70" t="s">
        <v>792</v>
      </c>
      <c r="G622" s="70" t="s">
        <v>2492</v>
      </c>
      <c r="H622" s="70" t="s">
        <v>2493</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516</v>
      </c>
      <c r="C623" s="70">
        <v>6</v>
      </c>
      <c r="D623" s="70">
        <v>31</v>
      </c>
      <c r="E623" s="70">
        <v>2009</v>
      </c>
      <c r="F623" s="70" t="s">
        <v>176</v>
      </c>
      <c r="G623" s="70" t="s">
        <v>2492</v>
      </c>
      <c r="H623" s="70" t="s">
        <v>2493</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2499</v>
      </c>
      <c r="B624" s="70">
        <v>517</v>
      </c>
      <c r="C624" s="70">
        <v>7</v>
      </c>
      <c r="D624" s="70">
        <v>31</v>
      </c>
      <c r="E624" s="70">
        <v>2010</v>
      </c>
      <c r="F624" s="70" t="s">
        <v>177</v>
      </c>
      <c r="G624" s="70" t="s">
        <v>2492</v>
      </c>
      <c r="H624" s="70" t="s">
        <v>2493</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2500</v>
      </c>
      <c r="B625" s="70">
        <v>518</v>
      </c>
      <c r="C625" s="70">
        <v>8</v>
      </c>
      <c r="D625" s="70">
        <v>31</v>
      </c>
      <c r="E625" s="70">
        <v>2011</v>
      </c>
      <c r="F625" s="70" t="s">
        <v>178</v>
      </c>
      <c r="G625" s="70" t="s">
        <v>2492</v>
      </c>
      <c r="H625" s="70" t="s">
        <v>2493</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2501</v>
      </c>
      <c r="B626" s="70">
        <v>519</v>
      </c>
      <c r="C626" s="70">
        <v>9</v>
      </c>
      <c r="D626" s="70">
        <v>31</v>
      </c>
      <c r="E626" s="70">
        <v>2012</v>
      </c>
      <c r="F626" s="70" t="s">
        <v>179</v>
      </c>
      <c r="G626" s="70" t="s">
        <v>2492</v>
      </c>
      <c r="H626" s="70" t="s">
        <v>2493</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2502</v>
      </c>
      <c r="B627" s="70">
        <v>520</v>
      </c>
      <c r="C627" s="70">
        <v>10</v>
      </c>
      <c r="D627" s="70">
        <v>31</v>
      </c>
      <c r="E627" s="70">
        <v>2013</v>
      </c>
      <c r="F627" s="70" t="s">
        <v>180</v>
      </c>
      <c r="G627" s="70" t="s">
        <v>2492</v>
      </c>
      <c r="H627" s="70" t="s">
        <v>2493</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2503</v>
      </c>
      <c r="B628" s="70">
        <v>521</v>
      </c>
      <c r="C628" s="70">
        <v>11</v>
      </c>
      <c r="D628" s="70">
        <v>31</v>
      </c>
      <c r="E628" s="70">
        <v>2014</v>
      </c>
      <c r="F628" s="70" t="s">
        <v>181</v>
      </c>
      <c r="G628" s="70" t="s">
        <v>2492</v>
      </c>
      <c r="H628" s="70" t="s">
        <v>2493</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2504</v>
      </c>
      <c r="B629" s="70">
        <v>522</v>
      </c>
      <c r="C629" s="70">
        <v>12</v>
      </c>
      <c r="D629" s="70">
        <v>31</v>
      </c>
      <c r="E629" s="70">
        <v>2015</v>
      </c>
      <c r="F629" s="70" t="s">
        <v>182</v>
      </c>
      <c r="G629" s="70" t="s">
        <v>2492</v>
      </c>
      <c r="H629" s="70" t="s">
        <v>2493</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2505</v>
      </c>
      <c r="B630" s="70">
        <v>523</v>
      </c>
      <c r="C630" s="70">
        <v>13</v>
      </c>
      <c r="D630" s="70">
        <v>31</v>
      </c>
      <c r="E630" s="70">
        <v>2016</v>
      </c>
      <c r="F630" s="70" t="s">
        <v>155</v>
      </c>
      <c r="G630" s="70" t="s">
        <v>2492</v>
      </c>
      <c r="H630" s="70" t="s">
        <v>2493</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2506</v>
      </c>
      <c r="B631" s="70">
        <v>524</v>
      </c>
      <c r="C631" s="70">
        <v>14</v>
      </c>
      <c r="D631" s="70">
        <v>31</v>
      </c>
      <c r="E631" s="70">
        <v>2017</v>
      </c>
      <c r="F631" s="70" t="s">
        <v>156</v>
      </c>
      <c r="G631" s="70" t="s">
        <v>2492</v>
      </c>
      <c r="H631" s="70" t="s">
        <v>2493</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2507</v>
      </c>
      <c r="B632" s="70">
        <v>525</v>
      </c>
      <c r="C632" s="70">
        <v>15</v>
      </c>
      <c r="D632" s="70">
        <v>31</v>
      </c>
      <c r="E632" s="70">
        <v>2018</v>
      </c>
      <c r="F632" s="70" t="s">
        <v>183</v>
      </c>
      <c r="G632" s="70" t="s">
        <v>2492</v>
      </c>
      <c r="H632" s="70" t="s">
        <v>2493</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2508</v>
      </c>
      <c r="B633" s="70">
        <v>526</v>
      </c>
      <c r="C633" s="70">
        <v>16</v>
      </c>
      <c r="D633" s="70">
        <v>31</v>
      </c>
      <c r="E633" s="70">
        <v>2019</v>
      </c>
      <c r="F633" s="70" t="s">
        <v>158</v>
      </c>
      <c r="G633" s="70" t="s">
        <v>2492</v>
      </c>
      <c r="H633" s="70" t="s">
        <v>2493</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2509</v>
      </c>
      <c r="B634" s="70">
        <v>527</v>
      </c>
      <c r="C634" s="70">
        <v>17</v>
      </c>
      <c r="D634" s="70">
        <v>31</v>
      </c>
      <c r="E634" s="70">
        <v>2020</v>
      </c>
      <c r="F634" s="70" t="s">
        <v>159</v>
      </c>
      <c r="G634" s="1064" t="s">
        <v>2492</v>
      </c>
      <c r="H634" s="70" t="s">
        <v>2493</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2510</v>
      </c>
      <c r="B635" s="70">
        <v>527</v>
      </c>
      <c r="C635" s="70">
        <v>18</v>
      </c>
      <c r="D635" s="70">
        <v>31</v>
      </c>
      <c r="E635" s="70">
        <v>2021</v>
      </c>
      <c r="F635" s="70" t="s">
        <v>160</v>
      </c>
      <c r="G635" s="1064" t="s">
        <v>2492</v>
      </c>
      <c r="H635" s="70" t="s">
        <v>2493</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2511</v>
      </c>
      <c r="B636" s="70">
        <v>527</v>
      </c>
      <c r="C636" s="70">
        <v>19</v>
      </c>
      <c r="D636" s="70">
        <v>31</v>
      </c>
      <c r="E636" s="70">
        <v>2022</v>
      </c>
      <c r="F636" s="70" t="s">
        <v>161</v>
      </c>
      <c r="G636" s="70" t="s">
        <v>2492</v>
      </c>
      <c r="H636" s="70" t="s">
        <v>2493</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527</v>
      </c>
      <c r="C637" s="70">
        <v>20</v>
      </c>
      <c r="D637" s="70">
        <v>31</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527</v>
      </c>
      <c r="C638" s="70">
        <v>21</v>
      </c>
      <c r="D638" s="70">
        <v>31</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1869</v>
      </c>
      <c r="B9" s="70">
        <v>1</v>
      </c>
      <c r="C9" s="70">
        <v>1</v>
      </c>
      <c r="D9" s="70">
        <v>1</v>
      </c>
      <c r="E9" s="70">
        <v>1990</v>
      </c>
      <c r="F9" s="70" t="s">
        <v>787</v>
      </c>
      <c r="G9" s="1073" t="s">
        <v>1870</v>
      </c>
      <c r="H9" s="70" t="s">
        <v>1871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1872</v>
      </c>
      <c r="B10" s="70">
        <v>2</v>
      </c>
      <c r="C10" s="70">
        <v>2</v>
      </c>
      <c r="D10" s="70">
        <v>1</v>
      </c>
      <c r="E10" s="70">
        <v>2005</v>
      </c>
      <c r="F10" s="70" t="s">
        <v>789</v>
      </c>
      <c r="G10" s="1073" t="s">
        <v>1870</v>
      </c>
      <c r="H10" s="70" t="s">
        <v>1871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1873</v>
      </c>
      <c r="B11" s="70">
        <v>3</v>
      </c>
      <c r="C11" s="70">
        <v>3</v>
      </c>
      <c r="D11" s="70">
        <v>1</v>
      </c>
      <c r="E11" s="70">
        <v>2006</v>
      </c>
      <c r="F11" s="70" t="s">
        <v>790</v>
      </c>
      <c r="G11" s="1073" t="s">
        <v>1870</v>
      </c>
      <c r="H11" s="70" t="s">
        <v>1871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1874</v>
      </c>
      <c r="B12" s="70">
        <v>4</v>
      </c>
      <c r="C12" s="70">
        <v>4</v>
      </c>
      <c r="D12" s="70">
        <v>1</v>
      </c>
      <c r="E12" s="70">
        <v>2007</v>
      </c>
      <c r="F12" s="70" t="s">
        <v>791</v>
      </c>
      <c r="G12" s="1073" t="s">
        <v>1870</v>
      </c>
      <c r="H12" s="70" t="s">
        <v>1871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1875</v>
      </c>
      <c r="B13" s="70">
        <v>5</v>
      </c>
      <c r="C13" s="70">
        <v>5</v>
      </c>
      <c r="D13" s="70">
        <v>1</v>
      </c>
      <c r="E13" s="70">
        <v>2008</v>
      </c>
      <c r="F13" s="70" t="s">
        <v>792</v>
      </c>
      <c r="G13" s="1073" t="s">
        <v>1870</v>
      </c>
      <c r="H13" s="70" t="s">
        <v>1871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1876</v>
      </c>
      <c r="B14" s="70">
        <v>6</v>
      </c>
      <c r="C14" s="70">
        <v>6</v>
      </c>
      <c r="D14" s="70">
        <v>1</v>
      </c>
      <c r="E14" s="70">
        <v>2009</v>
      </c>
      <c r="F14" s="70" t="s">
        <v>176</v>
      </c>
      <c r="G14" s="1073" t="s">
        <v>1870</v>
      </c>
      <c r="H14" s="70" t="s">
        <v>1871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5.07</v>
      </c>
      <c r="AA14" s="73">
        <v>0</v>
      </c>
      <c r="AB14" s="73">
        <v>0</v>
      </c>
      <c r="AC14" s="73">
        <v>0</v>
      </c>
      <c r="AD14" s="73">
        <v>0</v>
      </c>
      <c r="AE14" s="73">
        <v>2.8650000000000002</v>
      </c>
      <c r="AF14" s="73">
        <v>0</v>
      </c>
      <c r="AG14" s="73">
        <v>0</v>
      </c>
      <c r="AH14" s="73">
        <v>0</v>
      </c>
      <c r="AI14" s="73">
        <v>0</v>
      </c>
      <c r="AJ14" s="73">
        <v>0</v>
      </c>
      <c r="AK14" s="73">
        <v>0</v>
      </c>
      <c r="AL14" s="73">
        <v>0</v>
      </c>
      <c r="AM14" s="73">
        <v>0</v>
      </c>
      <c r="AN14" s="73">
        <v>7.7430000000000003</v>
      </c>
      <c r="AO14" s="73">
        <v>0</v>
      </c>
      <c r="AP14" s="73">
        <v>0</v>
      </c>
      <c r="AQ14" s="73">
        <v>0</v>
      </c>
      <c r="AR14" s="73">
        <v>0</v>
      </c>
      <c r="AS14" s="73">
        <v>18.5</v>
      </c>
      <c r="AT14" s="73">
        <v>0</v>
      </c>
      <c r="AU14" s="73">
        <v>0</v>
      </c>
      <c r="AV14" s="73">
        <v>0</v>
      </c>
      <c r="AW14" s="73">
        <v>0</v>
      </c>
      <c r="AX14" s="73">
        <v>0</v>
      </c>
      <c r="AY14" s="73">
        <v>0</v>
      </c>
      <c r="AZ14" s="73">
        <v>0</v>
      </c>
      <c r="BA14" s="73">
        <v>0</v>
      </c>
      <c r="BB14" s="73">
        <v>0</v>
      </c>
      <c r="BC14" s="73">
        <v>0</v>
      </c>
      <c r="BD14" s="73">
        <v>0</v>
      </c>
      <c r="BE14" s="73">
        <v>7.67</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8.06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5.07</v>
      </c>
      <c r="EB14" s="73">
        <v>0</v>
      </c>
      <c r="EC14" s="73">
        <v>0</v>
      </c>
      <c r="ED14" s="73">
        <v>0</v>
      </c>
      <c r="EE14" s="73">
        <v>0</v>
      </c>
      <c r="EF14" s="73">
        <v>2.8650000000000002</v>
      </c>
      <c r="EG14" s="73">
        <v>0</v>
      </c>
      <c r="EH14" s="73">
        <v>0</v>
      </c>
      <c r="EI14" s="73">
        <v>0</v>
      </c>
      <c r="EJ14" s="73">
        <v>0</v>
      </c>
      <c r="EK14" s="73">
        <v>0</v>
      </c>
      <c r="EL14" s="73">
        <v>0</v>
      </c>
      <c r="EM14" s="73">
        <v>0</v>
      </c>
      <c r="EN14" s="73">
        <v>0</v>
      </c>
      <c r="EO14" s="73">
        <v>7.7430000000000003</v>
      </c>
      <c r="EP14" s="73">
        <v>0</v>
      </c>
      <c r="EQ14" s="73">
        <v>0</v>
      </c>
      <c r="ER14" s="73">
        <v>0</v>
      </c>
      <c r="ES14" s="73">
        <v>0</v>
      </c>
      <c r="ET14" s="73">
        <v>18.5</v>
      </c>
      <c r="EU14" s="73">
        <v>0</v>
      </c>
      <c r="EV14" s="73">
        <v>0</v>
      </c>
      <c r="EW14" s="73">
        <v>0</v>
      </c>
      <c r="EX14" s="73">
        <v>0</v>
      </c>
      <c r="EY14" s="73">
        <v>0</v>
      </c>
      <c r="EZ14" s="73">
        <v>0</v>
      </c>
      <c r="FA14" s="73">
        <v>0</v>
      </c>
      <c r="FB14" s="73">
        <v>0</v>
      </c>
      <c r="FC14" s="73">
        <v>0</v>
      </c>
      <c r="FD14" s="73">
        <v>0</v>
      </c>
      <c r="FE14" s="73">
        <v>0</v>
      </c>
      <c r="FF14" s="73">
        <v>7.67</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8.06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15.678000000000001</v>
      </c>
      <c r="HL14" s="73">
        <v>18.5</v>
      </c>
      <c r="HM14" s="73">
        <v>0</v>
      </c>
      <c r="HN14" s="73">
        <v>7.67</v>
      </c>
      <c r="HO14" s="73">
        <v>0</v>
      </c>
      <c r="HP14" s="73">
        <v>0</v>
      </c>
      <c r="HQ14" s="73">
        <v>0</v>
      </c>
      <c r="HR14" s="73">
        <v>0</v>
      </c>
      <c r="HS14" s="73">
        <v>0</v>
      </c>
      <c r="HT14" s="73">
        <v>0</v>
      </c>
      <c r="HU14" s="73">
        <v>0</v>
      </c>
      <c r="HV14" s="73">
        <v>8.06</v>
      </c>
      <c r="HW14" s="73">
        <v>0</v>
      </c>
      <c r="HX14" s="73">
        <v>0</v>
      </c>
      <c r="HY14" s="73">
        <v>0</v>
      </c>
      <c r="HZ14" s="73">
        <v>0</v>
      </c>
      <c r="IA14" s="73">
        <v>0</v>
      </c>
      <c r="IB14" s="73">
        <v>0</v>
      </c>
      <c r="IC14" s="73">
        <v>0</v>
      </c>
      <c r="ID14" s="73">
        <v>0</v>
      </c>
      <c r="IE14" s="73">
        <v>0</v>
      </c>
      <c r="IF14" s="73">
        <v>15.678000000000001</v>
      </c>
      <c r="IG14" s="73">
        <v>18.5</v>
      </c>
      <c r="IH14" s="73">
        <v>0</v>
      </c>
      <c r="II14" s="73">
        <v>7.67</v>
      </c>
      <c r="IJ14" s="73">
        <v>0</v>
      </c>
      <c r="IK14" s="73">
        <v>0</v>
      </c>
      <c r="IL14" s="73">
        <v>0</v>
      </c>
      <c r="IM14" s="73">
        <v>0</v>
      </c>
      <c r="IN14" s="73">
        <v>0</v>
      </c>
      <c r="IO14" s="73">
        <v>0</v>
      </c>
      <c r="IP14" s="73">
        <v>0</v>
      </c>
      <c r="IQ14" s="73">
        <v>8.06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0</v>
      </c>
      <c r="JO14" s="71">
        <v>0</v>
      </c>
      <c r="JP14" s="71">
        <v>0</v>
      </c>
      <c r="JQ14" s="71">
        <v>0</v>
      </c>
      <c r="JR14" s="71">
        <v>1</v>
      </c>
      <c r="JS14" s="71">
        <v>0</v>
      </c>
      <c r="JT14" s="71">
        <v>0</v>
      </c>
      <c r="JU14" s="71">
        <v>0</v>
      </c>
      <c r="JV14" s="71">
        <v>0</v>
      </c>
      <c r="JW14" s="71">
        <v>0</v>
      </c>
      <c r="JX14" s="71">
        <v>0</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0</v>
      </c>
      <c r="NP14" s="71">
        <v>0</v>
      </c>
      <c r="NQ14" s="71">
        <v>0</v>
      </c>
      <c r="NR14" s="71">
        <v>0</v>
      </c>
      <c r="NS14" s="71">
        <v>1</v>
      </c>
      <c r="NT14" s="71">
        <v>0</v>
      </c>
      <c r="NU14" s="71">
        <v>0</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1</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1</v>
      </c>
      <c r="RU14" s="71">
        <v>0</v>
      </c>
      <c r="RV14" s="71">
        <v>1</v>
      </c>
      <c r="RW14" s="71">
        <v>0</v>
      </c>
      <c r="RX14" s="71">
        <v>0</v>
      </c>
      <c r="RY14" s="71">
        <v>0</v>
      </c>
      <c r="RZ14" s="71">
        <v>0</v>
      </c>
      <c r="SA14" s="71">
        <v>0</v>
      </c>
      <c r="SB14" s="71">
        <v>0</v>
      </c>
      <c r="SC14" s="71">
        <v>0</v>
      </c>
      <c r="SD14" s="71">
        <v>1</v>
      </c>
      <c r="SE14" s="71">
        <v>0</v>
      </c>
      <c r="SF14" s="71">
        <v>0</v>
      </c>
      <c r="SG14" s="71">
        <v>0</v>
      </c>
      <c r="SH14" s="71">
        <v>0</v>
      </c>
    </row>
    <row r="15" spans="1:503">
      <c r="A15" s="16" t="s">
        <v>1877</v>
      </c>
      <c r="B15" s="70">
        <v>7</v>
      </c>
      <c r="C15" s="70">
        <v>7</v>
      </c>
      <c r="D15" s="70">
        <v>1</v>
      </c>
      <c r="E15" s="70">
        <v>2010</v>
      </c>
      <c r="F15" s="70" t="s">
        <v>177</v>
      </c>
      <c r="G15" s="1073" t="s">
        <v>1870</v>
      </c>
      <c r="H15" s="70" t="s">
        <v>1871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4.077</v>
      </c>
      <c r="AA15" s="73">
        <v>0</v>
      </c>
      <c r="AB15" s="73">
        <v>0</v>
      </c>
      <c r="AC15" s="73">
        <v>0</v>
      </c>
      <c r="AD15" s="73">
        <v>0</v>
      </c>
      <c r="AE15" s="73">
        <v>4.3520000000000003</v>
      </c>
      <c r="AF15" s="73">
        <v>0</v>
      </c>
      <c r="AG15" s="73">
        <v>0</v>
      </c>
      <c r="AH15" s="73">
        <v>0</v>
      </c>
      <c r="AI15" s="73">
        <v>0</v>
      </c>
      <c r="AJ15" s="73">
        <v>0</v>
      </c>
      <c r="AK15" s="73">
        <v>0</v>
      </c>
      <c r="AL15" s="73">
        <v>0</v>
      </c>
      <c r="AM15" s="73">
        <v>0</v>
      </c>
      <c r="AN15" s="73">
        <v>12.347</v>
      </c>
      <c r="AO15" s="73">
        <v>0</v>
      </c>
      <c r="AP15" s="73">
        <v>0</v>
      </c>
      <c r="AQ15" s="73">
        <v>0</v>
      </c>
      <c r="AR15" s="73">
        <v>0</v>
      </c>
      <c r="AS15" s="73">
        <v>17.399999999999999</v>
      </c>
      <c r="AT15" s="73">
        <v>0</v>
      </c>
      <c r="AU15" s="73">
        <v>0</v>
      </c>
      <c r="AV15" s="73">
        <v>0</v>
      </c>
      <c r="AW15" s="73">
        <v>0</v>
      </c>
      <c r="AX15" s="73">
        <v>0</v>
      </c>
      <c r="AY15" s="73">
        <v>0</v>
      </c>
      <c r="AZ15" s="73">
        <v>0</v>
      </c>
      <c r="BA15" s="73">
        <v>0</v>
      </c>
      <c r="BB15" s="73">
        <v>0</v>
      </c>
      <c r="BC15" s="73">
        <v>0</v>
      </c>
      <c r="BD15" s="73">
        <v>0</v>
      </c>
      <c r="BE15" s="73">
        <v>9.0630000000000006</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8.6419999999999995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4.077</v>
      </c>
      <c r="EB15" s="73">
        <v>0</v>
      </c>
      <c r="EC15" s="73">
        <v>0</v>
      </c>
      <c r="ED15" s="73">
        <v>0</v>
      </c>
      <c r="EE15" s="73">
        <v>0</v>
      </c>
      <c r="EF15" s="73">
        <v>4.3520000000000003</v>
      </c>
      <c r="EG15" s="73">
        <v>0</v>
      </c>
      <c r="EH15" s="73">
        <v>0</v>
      </c>
      <c r="EI15" s="73">
        <v>0</v>
      </c>
      <c r="EJ15" s="73">
        <v>0</v>
      </c>
      <c r="EK15" s="73">
        <v>0</v>
      </c>
      <c r="EL15" s="73">
        <v>0</v>
      </c>
      <c r="EM15" s="73">
        <v>0</v>
      </c>
      <c r="EN15" s="73">
        <v>0</v>
      </c>
      <c r="EO15" s="73">
        <v>12.347</v>
      </c>
      <c r="EP15" s="73">
        <v>0</v>
      </c>
      <c r="EQ15" s="73">
        <v>0</v>
      </c>
      <c r="ER15" s="73">
        <v>0</v>
      </c>
      <c r="ES15" s="73">
        <v>0</v>
      </c>
      <c r="ET15" s="73">
        <v>17.399999999999999</v>
      </c>
      <c r="EU15" s="73">
        <v>0</v>
      </c>
      <c r="EV15" s="73">
        <v>0</v>
      </c>
      <c r="EW15" s="73">
        <v>0</v>
      </c>
      <c r="EX15" s="73">
        <v>0</v>
      </c>
      <c r="EY15" s="73">
        <v>0</v>
      </c>
      <c r="EZ15" s="73">
        <v>0</v>
      </c>
      <c r="FA15" s="73">
        <v>0</v>
      </c>
      <c r="FB15" s="73">
        <v>0</v>
      </c>
      <c r="FC15" s="73">
        <v>0</v>
      </c>
      <c r="FD15" s="73">
        <v>0</v>
      </c>
      <c r="FE15" s="73">
        <v>0</v>
      </c>
      <c r="FF15" s="73">
        <v>9.0630000000000006</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8.6419999999999995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20.776</v>
      </c>
      <c r="HL15" s="73">
        <v>17.399999999999999</v>
      </c>
      <c r="HM15" s="73">
        <v>0</v>
      </c>
      <c r="HN15" s="73">
        <v>9.0630000000000006</v>
      </c>
      <c r="HO15" s="73">
        <v>0</v>
      </c>
      <c r="HP15" s="73">
        <v>0</v>
      </c>
      <c r="HQ15" s="73">
        <v>0</v>
      </c>
      <c r="HR15" s="73">
        <v>0</v>
      </c>
      <c r="HS15" s="73">
        <v>0</v>
      </c>
      <c r="HT15" s="73">
        <v>0</v>
      </c>
      <c r="HU15" s="73">
        <v>0</v>
      </c>
      <c r="HV15" s="73">
        <v>8.6419999999999995</v>
      </c>
      <c r="HW15" s="73">
        <v>0</v>
      </c>
      <c r="HX15" s="73">
        <v>0</v>
      </c>
      <c r="HY15" s="73">
        <v>0</v>
      </c>
      <c r="HZ15" s="73">
        <v>0</v>
      </c>
      <c r="IA15" s="73">
        <v>0</v>
      </c>
      <c r="IB15" s="73">
        <v>0</v>
      </c>
      <c r="IC15" s="73">
        <v>0</v>
      </c>
      <c r="ID15" s="73">
        <v>0</v>
      </c>
      <c r="IE15" s="73">
        <v>0</v>
      </c>
      <c r="IF15" s="73">
        <v>20.776</v>
      </c>
      <c r="IG15" s="73">
        <v>17.399999999999999</v>
      </c>
      <c r="IH15" s="73">
        <v>0</v>
      </c>
      <c r="II15" s="73">
        <v>9.0630000000000006</v>
      </c>
      <c r="IJ15" s="73">
        <v>0</v>
      </c>
      <c r="IK15" s="73">
        <v>0</v>
      </c>
      <c r="IL15" s="73">
        <v>0</v>
      </c>
      <c r="IM15" s="73">
        <v>0</v>
      </c>
      <c r="IN15" s="73">
        <v>0</v>
      </c>
      <c r="IO15" s="73">
        <v>0</v>
      </c>
      <c r="IP15" s="73">
        <v>0</v>
      </c>
      <c r="IQ15" s="73">
        <v>8.6419999999999995</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0</v>
      </c>
      <c r="JR15" s="71">
        <v>1</v>
      </c>
      <c r="JS15" s="71">
        <v>0</v>
      </c>
      <c r="JT15" s="71">
        <v>0</v>
      </c>
      <c r="JU15" s="71">
        <v>0</v>
      </c>
      <c r="JV15" s="71">
        <v>0</v>
      </c>
      <c r="JW15" s="71">
        <v>0</v>
      </c>
      <c r="JX15" s="71">
        <v>0</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0</v>
      </c>
      <c r="NS15" s="71">
        <v>1</v>
      </c>
      <c r="NT15" s="71">
        <v>0</v>
      </c>
      <c r="NU15" s="71">
        <v>0</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1</v>
      </c>
      <c r="QZ15" s="71">
        <v>0</v>
      </c>
      <c r="RA15" s="71">
        <v>1</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1</v>
      </c>
      <c r="RU15" s="71">
        <v>0</v>
      </c>
      <c r="RV15" s="71">
        <v>1</v>
      </c>
      <c r="RW15" s="71">
        <v>0</v>
      </c>
      <c r="RX15" s="71">
        <v>0</v>
      </c>
      <c r="RY15" s="71">
        <v>0</v>
      </c>
      <c r="RZ15" s="71">
        <v>0</v>
      </c>
      <c r="SA15" s="71">
        <v>0</v>
      </c>
      <c r="SB15" s="71">
        <v>0</v>
      </c>
      <c r="SC15" s="71">
        <v>0</v>
      </c>
      <c r="SD15" s="71">
        <v>1</v>
      </c>
      <c r="SE15" s="71">
        <v>0</v>
      </c>
      <c r="SF15" s="71">
        <v>0</v>
      </c>
      <c r="SG15" s="71">
        <v>0</v>
      </c>
      <c r="SH15" s="71">
        <v>0</v>
      </c>
    </row>
    <row r="16" spans="1:503">
      <c r="A16" s="16" t="s">
        <v>1878</v>
      </c>
      <c r="B16" s="70">
        <v>8</v>
      </c>
      <c r="C16" s="70">
        <v>8</v>
      </c>
      <c r="D16" s="70">
        <v>1</v>
      </c>
      <c r="E16" s="70">
        <v>2011</v>
      </c>
      <c r="F16" s="70" t="s">
        <v>178</v>
      </c>
      <c r="G16" s="1073" t="s">
        <v>1870</v>
      </c>
      <c r="H16" s="70" t="s">
        <v>1871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4.6319999999999997</v>
      </c>
      <c r="AA16" s="73">
        <v>0</v>
      </c>
      <c r="AB16" s="73">
        <v>0</v>
      </c>
      <c r="AC16" s="73">
        <v>0</v>
      </c>
      <c r="AD16" s="73">
        <v>0</v>
      </c>
      <c r="AE16" s="73">
        <v>4.2779999999999996</v>
      </c>
      <c r="AF16" s="73">
        <v>0</v>
      </c>
      <c r="AG16" s="73">
        <v>0</v>
      </c>
      <c r="AH16" s="73">
        <v>0</v>
      </c>
      <c r="AI16" s="73">
        <v>0</v>
      </c>
      <c r="AJ16" s="73">
        <v>0</v>
      </c>
      <c r="AK16" s="73">
        <v>0</v>
      </c>
      <c r="AL16" s="73">
        <v>0</v>
      </c>
      <c r="AM16" s="73">
        <v>0</v>
      </c>
      <c r="AN16" s="73">
        <v>14.442</v>
      </c>
      <c r="AO16" s="73">
        <v>0</v>
      </c>
      <c r="AP16" s="73">
        <v>0</v>
      </c>
      <c r="AQ16" s="73">
        <v>0</v>
      </c>
      <c r="AR16" s="73">
        <v>0</v>
      </c>
      <c r="AS16" s="73">
        <v>18.481000000000002</v>
      </c>
      <c r="AT16" s="73">
        <v>0</v>
      </c>
      <c r="AU16" s="73">
        <v>0</v>
      </c>
      <c r="AV16" s="73">
        <v>0</v>
      </c>
      <c r="AW16" s="73">
        <v>0</v>
      </c>
      <c r="AX16" s="73">
        <v>0</v>
      </c>
      <c r="AY16" s="73">
        <v>0</v>
      </c>
      <c r="AZ16" s="73">
        <v>0</v>
      </c>
      <c r="BA16" s="73">
        <v>0</v>
      </c>
      <c r="BB16" s="73">
        <v>0</v>
      </c>
      <c r="BC16" s="73">
        <v>0</v>
      </c>
      <c r="BD16" s="73">
        <v>0</v>
      </c>
      <c r="BE16" s="73">
        <v>8.08</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7.9560000000000004</v>
      </c>
      <c r="CO16" s="73">
        <v>0</v>
      </c>
      <c r="CP16" s="73">
        <v>0</v>
      </c>
      <c r="CQ16" s="73">
        <v>0</v>
      </c>
      <c r="CR16" s="73">
        <v>0</v>
      </c>
      <c r="CS16" s="73">
        <v>33.578000000000003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4.6319999999999997</v>
      </c>
      <c r="EB16" s="73">
        <v>0</v>
      </c>
      <c r="EC16" s="73">
        <v>0</v>
      </c>
      <c r="ED16" s="73">
        <v>0</v>
      </c>
      <c r="EE16" s="73">
        <v>0</v>
      </c>
      <c r="EF16" s="73">
        <v>4.2779999999999996</v>
      </c>
      <c r="EG16" s="73">
        <v>0</v>
      </c>
      <c r="EH16" s="73">
        <v>0</v>
      </c>
      <c r="EI16" s="73">
        <v>0</v>
      </c>
      <c r="EJ16" s="73">
        <v>0</v>
      </c>
      <c r="EK16" s="73">
        <v>0</v>
      </c>
      <c r="EL16" s="73">
        <v>0</v>
      </c>
      <c r="EM16" s="73">
        <v>0</v>
      </c>
      <c r="EN16" s="73">
        <v>0</v>
      </c>
      <c r="EO16" s="73">
        <v>14.442</v>
      </c>
      <c r="EP16" s="73">
        <v>0</v>
      </c>
      <c r="EQ16" s="73">
        <v>0</v>
      </c>
      <c r="ER16" s="73">
        <v>0</v>
      </c>
      <c r="ES16" s="73">
        <v>0</v>
      </c>
      <c r="ET16" s="73">
        <v>18.481000000000002</v>
      </c>
      <c r="EU16" s="73">
        <v>0</v>
      </c>
      <c r="EV16" s="73">
        <v>0</v>
      </c>
      <c r="EW16" s="73">
        <v>0</v>
      </c>
      <c r="EX16" s="73">
        <v>0</v>
      </c>
      <c r="EY16" s="73">
        <v>0</v>
      </c>
      <c r="EZ16" s="73">
        <v>0</v>
      </c>
      <c r="FA16" s="73">
        <v>0</v>
      </c>
      <c r="FB16" s="73">
        <v>0</v>
      </c>
      <c r="FC16" s="73">
        <v>0</v>
      </c>
      <c r="FD16" s="73">
        <v>0</v>
      </c>
      <c r="FE16" s="73">
        <v>0</v>
      </c>
      <c r="FF16" s="73">
        <v>8.08</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7.9560000000000004</v>
      </c>
      <c r="GP16" s="73">
        <v>0</v>
      </c>
      <c r="GQ16" s="73">
        <v>0</v>
      </c>
      <c r="GR16" s="73">
        <v>0</v>
      </c>
      <c r="GS16" s="73">
        <v>0</v>
      </c>
      <c r="GT16" s="73">
        <v>33.578000000000003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23.352</v>
      </c>
      <c r="HL16" s="73">
        <v>18.481000000000002</v>
      </c>
      <c r="HM16" s="73">
        <v>0</v>
      </c>
      <c r="HN16" s="73">
        <v>8.08</v>
      </c>
      <c r="HO16" s="73">
        <v>0</v>
      </c>
      <c r="HP16" s="73">
        <v>0</v>
      </c>
      <c r="HQ16" s="73">
        <v>0</v>
      </c>
      <c r="HR16" s="73">
        <v>0</v>
      </c>
      <c r="HS16" s="73">
        <v>0</v>
      </c>
      <c r="HT16" s="73">
        <v>0</v>
      </c>
      <c r="HU16" s="73">
        <v>0</v>
      </c>
      <c r="HV16" s="73">
        <v>7.9560000000000004</v>
      </c>
      <c r="HW16" s="73">
        <v>0</v>
      </c>
      <c r="HX16" s="73">
        <v>33.578000000000003</v>
      </c>
      <c r="HY16" s="73">
        <v>0</v>
      </c>
      <c r="HZ16" s="73">
        <v>0</v>
      </c>
      <c r="IA16" s="73">
        <v>0</v>
      </c>
      <c r="IB16" s="73">
        <v>0</v>
      </c>
      <c r="IC16" s="73">
        <v>0</v>
      </c>
      <c r="ID16" s="73">
        <v>0</v>
      </c>
      <c r="IE16" s="73">
        <v>0</v>
      </c>
      <c r="IF16" s="73">
        <v>23.352</v>
      </c>
      <c r="IG16" s="73">
        <v>18.481000000000002</v>
      </c>
      <c r="IH16" s="73">
        <v>0</v>
      </c>
      <c r="II16" s="73">
        <v>8.08</v>
      </c>
      <c r="IJ16" s="73">
        <v>0</v>
      </c>
      <c r="IK16" s="73">
        <v>0</v>
      </c>
      <c r="IL16" s="73">
        <v>0</v>
      </c>
      <c r="IM16" s="73">
        <v>0</v>
      </c>
      <c r="IN16" s="73">
        <v>0</v>
      </c>
      <c r="IO16" s="73">
        <v>0</v>
      </c>
      <c r="IP16" s="73">
        <v>0</v>
      </c>
      <c r="IQ16" s="73">
        <v>7.9560000000000004</v>
      </c>
      <c r="IR16" s="73">
        <v>0</v>
      </c>
      <c r="IS16" s="73">
        <v>33.578000000000003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0</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0</v>
      </c>
      <c r="NP16" s="71">
        <v>0</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1</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3</v>
      </c>
      <c r="RT16" s="71">
        <v>1</v>
      </c>
      <c r="RU16" s="71">
        <v>0</v>
      </c>
      <c r="RV16" s="71">
        <v>1</v>
      </c>
      <c r="RW16" s="71">
        <v>0</v>
      </c>
      <c r="RX16" s="71">
        <v>0</v>
      </c>
      <c r="RY16" s="71">
        <v>0</v>
      </c>
      <c r="RZ16" s="71">
        <v>0</v>
      </c>
      <c r="SA16" s="71">
        <v>0</v>
      </c>
      <c r="SB16" s="71">
        <v>0</v>
      </c>
      <c r="SC16" s="71">
        <v>0</v>
      </c>
      <c r="SD16" s="71">
        <v>1</v>
      </c>
      <c r="SE16" s="71">
        <v>0</v>
      </c>
      <c r="SF16" s="71">
        <v>1</v>
      </c>
      <c r="SG16" s="71">
        <v>0</v>
      </c>
      <c r="SH16" s="71">
        <v>0</v>
      </c>
    </row>
    <row r="17" spans="1:502">
      <c r="A17" s="16" t="s">
        <v>1879</v>
      </c>
      <c r="B17" s="70">
        <v>9</v>
      </c>
      <c r="C17" s="70">
        <v>9</v>
      </c>
      <c r="D17" s="70">
        <v>1</v>
      </c>
      <c r="E17" s="70">
        <v>2012</v>
      </c>
      <c r="F17" s="70" t="s">
        <v>179</v>
      </c>
      <c r="G17" s="1073" t="s">
        <v>1870</v>
      </c>
      <c r="H17" s="70" t="s">
        <v>1871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4.5709999999999997</v>
      </c>
      <c r="AA17" s="73">
        <v>0</v>
      </c>
      <c r="AB17" s="73">
        <v>0</v>
      </c>
      <c r="AC17" s="73">
        <v>0</v>
      </c>
      <c r="AD17" s="73">
        <v>0</v>
      </c>
      <c r="AE17" s="73">
        <v>5.1980000000000004</v>
      </c>
      <c r="AF17" s="73">
        <v>0</v>
      </c>
      <c r="AG17" s="73">
        <v>0</v>
      </c>
      <c r="AH17" s="73">
        <v>0</v>
      </c>
      <c r="AI17" s="73">
        <v>0</v>
      </c>
      <c r="AJ17" s="73">
        <v>0</v>
      </c>
      <c r="AK17" s="73">
        <v>0</v>
      </c>
      <c r="AL17" s="73">
        <v>0</v>
      </c>
      <c r="AM17" s="73">
        <v>0</v>
      </c>
      <c r="AN17" s="73">
        <v>22.478999999999999</v>
      </c>
      <c r="AO17" s="73">
        <v>0</v>
      </c>
      <c r="AP17" s="73">
        <v>0</v>
      </c>
      <c r="AQ17" s="73">
        <v>0</v>
      </c>
      <c r="AR17" s="73">
        <v>0</v>
      </c>
      <c r="AS17" s="73">
        <v>20.73</v>
      </c>
      <c r="AT17" s="73">
        <v>0</v>
      </c>
      <c r="AU17" s="73">
        <v>0</v>
      </c>
      <c r="AV17" s="73">
        <v>0</v>
      </c>
      <c r="AW17" s="73">
        <v>0</v>
      </c>
      <c r="AX17" s="73">
        <v>0</v>
      </c>
      <c r="AY17" s="73">
        <v>0</v>
      </c>
      <c r="AZ17" s="73">
        <v>0</v>
      </c>
      <c r="BA17" s="73">
        <v>0</v>
      </c>
      <c r="BB17" s="73">
        <v>0</v>
      </c>
      <c r="BC17" s="73">
        <v>0</v>
      </c>
      <c r="BD17" s="73">
        <v>0</v>
      </c>
      <c r="BE17" s="73">
        <v>8.2370000000000001</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7.8010000000000002</v>
      </c>
      <c r="CO17" s="73">
        <v>0</v>
      </c>
      <c r="CP17" s="73">
        <v>0</v>
      </c>
      <c r="CQ17" s="73">
        <v>0</v>
      </c>
      <c r="CR17" s="73">
        <v>0</v>
      </c>
      <c r="CS17" s="73">
        <v>30.53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4.5709999999999997</v>
      </c>
      <c r="EB17" s="73">
        <v>0</v>
      </c>
      <c r="EC17" s="73">
        <v>0</v>
      </c>
      <c r="ED17" s="73">
        <v>0</v>
      </c>
      <c r="EE17" s="73">
        <v>0</v>
      </c>
      <c r="EF17" s="73">
        <v>5.1980000000000004</v>
      </c>
      <c r="EG17" s="73">
        <v>0</v>
      </c>
      <c r="EH17" s="73">
        <v>0</v>
      </c>
      <c r="EI17" s="73">
        <v>0</v>
      </c>
      <c r="EJ17" s="73">
        <v>0</v>
      </c>
      <c r="EK17" s="73">
        <v>0</v>
      </c>
      <c r="EL17" s="73">
        <v>0</v>
      </c>
      <c r="EM17" s="73">
        <v>0</v>
      </c>
      <c r="EN17" s="73">
        <v>0</v>
      </c>
      <c r="EO17" s="73">
        <v>22.478999999999999</v>
      </c>
      <c r="EP17" s="73">
        <v>0</v>
      </c>
      <c r="EQ17" s="73">
        <v>0</v>
      </c>
      <c r="ER17" s="73">
        <v>0</v>
      </c>
      <c r="ES17" s="73">
        <v>0</v>
      </c>
      <c r="ET17" s="73">
        <v>20.73</v>
      </c>
      <c r="EU17" s="73">
        <v>0</v>
      </c>
      <c r="EV17" s="73">
        <v>0</v>
      </c>
      <c r="EW17" s="73">
        <v>0</v>
      </c>
      <c r="EX17" s="73">
        <v>0</v>
      </c>
      <c r="EY17" s="73">
        <v>0</v>
      </c>
      <c r="EZ17" s="73">
        <v>0</v>
      </c>
      <c r="FA17" s="73">
        <v>0</v>
      </c>
      <c r="FB17" s="73">
        <v>0</v>
      </c>
      <c r="FC17" s="73">
        <v>0</v>
      </c>
      <c r="FD17" s="73">
        <v>0</v>
      </c>
      <c r="FE17" s="73">
        <v>0</v>
      </c>
      <c r="FF17" s="73">
        <v>8.2370000000000001</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7.8010000000000002</v>
      </c>
      <c r="GP17" s="73">
        <v>0</v>
      </c>
      <c r="GQ17" s="73">
        <v>0</v>
      </c>
      <c r="GR17" s="73">
        <v>0</v>
      </c>
      <c r="GS17" s="73">
        <v>0</v>
      </c>
      <c r="GT17" s="73">
        <v>30.53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32.247999999999998</v>
      </c>
      <c r="HL17" s="73">
        <v>20.73</v>
      </c>
      <c r="HM17" s="73">
        <v>0</v>
      </c>
      <c r="HN17" s="73">
        <v>8.2370000000000001</v>
      </c>
      <c r="HO17" s="73">
        <v>0</v>
      </c>
      <c r="HP17" s="73">
        <v>0</v>
      </c>
      <c r="HQ17" s="73">
        <v>0</v>
      </c>
      <c r="HR17" s="73">
        <v>0</v>
      </c>
      <c r="HS17" s="73">
        <v>0</v>
      </c>
      <c r="HT17" s="73">
        <v>0</v>
      </c>
      <c r="HU17" s="73">
        <v>0</v>
      </c>
      <c r="HV17" s="73">
        <v>7.8010000000000002</v>
      </c>
      <c r="HW17" s="73">
        <v>0</v>
      </c>
      <c r="HX17" s="73">
        <v>30.53</v>
      </c>
      <c r="HY17" s="73">
        <v>0</v>
      </c>
      <c r="HZ17" s="73">
        <v>0</v>
      </c>
      <c r="IA17" s="73">
        <v>0</v>
      </c>
      <c r="IB17" s="73">
        <v>0</v>
      </c>
      <c r="IC17" s="73">
        <v>0</v>
      </c>
      <c r="ID17" s="73">
        <v>0</v>
      </c>
      <c r="IE17" s="73">
        <v>0</v>
      </c>
      <c r="IF17" s="73">
        <v>32.247999999999998</v>
      </c>
      <c r="IG17" s="73">
        <v>20.73</v>
      </c>
      <c r="IH17" s="73">
        <v>0</v>
      </c>
      <c r="II17" s="73">
        <v>8.2370000000000001</v>
      </c>
      <c r="IJ17" s="73">
        <v>0</v>
      </c>
      <c r="IK17" s="73">
        <v>0</v>
      </c>
      <c r="IL17" s="73">
        <v>0</v>
      </c>
      <c r="IM17" s="73">
        <v>0</v>
      </c>
      <c r="IN17" s="73">
        <v>0</v>
      </c>
      <c r="IO17" s="73">
        <v>0</v>
      </c>
      <c r="IP17" s="73">
        <v>0</v>
      </c>
      <c r="IQ17" s="73">
        <v>7.8010000000000002</v>
      </c>
      <c r="IR17" s="73">
        <v>0</v>
      </c>
      <c r="IS17" s="73">
        <v>30.53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0</v>
      </c>
      <c r="JO17" s="71">
        <v>0</v>
      </c>
      <c r="JP17" s="71">
        <v>0</v>
      </c>
      <c r="JQ17" s="71">
        <v>0</v>
      </c>
      <c r="JR17" s="71">
        <v>1</v>
      </c>
      <c r="JS17" s="71">
        <v>0</v>
      </c>
      <c r="JT17" s="71">
        <v>0</v>
      </c>
      <c r="JU17" s="71">
        <v>0</v>
      </c>
      <c r="JV17" s="71">
        <v>0</v>
      </c>
      <c r="JW17" s="71">
        <v>0</v>
      </c>
      <c r="JX17" s="71">
        <v>0</v>
      </c>
      <c r="JY17" s="71">
        <v>0</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0</v>
      </c>
      <c r="NP17" s="71">
        <v>0</v>
      </c>
      <c r="NQ17" s="71">
        <v>0</v>
      </c>
      <c r="NR17" s="71">
        <v>0</v>
      </c>
      <c r="NS17" s="71">
        <v>1</v>
      </c>
      <c r="NT17" s="71">
        <v>0</v>
      </c>
      <c r="NU17" s="71">
        <v>0</v>
      </c>
      <c r="NV17" s="71">
        <v>0</v>
      </c>
      <c r="NW17" s="71">
        <v>0</v>
      </c>
      <c r="NX17" s="71">
        <v>0</v>
      </c>
      <c r="NY17" s="71">
        <v>0</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1</v>
      </c>
      <c r="QZ17" s="71">
        <v>0</v>
      </c>
      <c r="RA17" s="71">
        <v>1</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4</v>
      </c>
      <c r="RT17" s="71">
        <v>1</v>
      </c>
      <c r="RU17" s="71">
        <v>0</v>
      </c>
      <c r="RV17" s="71">
        <v>1</v>
      </c>
      <c r="RW17" s="71">
        <v>0</v>
      </c>
      <c r="RX17" s="71">
        <v>0</v>
      </c>
      <c r="RY17" s="71">
        <v>0</v>
      </c>
      <c r="RZ17" s="71">
        <v>0</v>
      </c>
      <c r="SA17" s="71">
        <v>0</v>
      </c>
      <c r="SB17" s="71">
        <v>0</v>
      </c>
      <c r="SC17" s="71">
        <v>0</v>
      </c>
      <c r="SD17" s="71">
        <v>1</v>
      </c>
      <c r="SE17" s="71">
        <v>0</v>
      </c>
      <c r="SF17" s="71">
        <v>1</v>
      </c>
      <c r="SG17" s="71">
        <v>0</v>
      </c>
      <c r="SH17" s="71">
        <v>0</v>
      </c>
    </row>
    <row r="18" spans="1:502">
      <c r="A18" s="16" t="s">
        <v>1880</v>
      </c>
      <c r="B18" s="70">
        <v>10</v>
      </c>
      <c r="C18" s="70">
        <v>10</v>
      </c>
      <c r="D18" s="70">
        <v>1</v>
      </c>
      <c r="E18" s="70">
        <v>2013</v>
      </c>
      <c r="F18" s="70" t="s">
        <v>180</v>
      </c>
      <c r="G18" s="1073" t="s">
        <v>1870</v>
      </c>
      <c r="H18" s="70" t="s">
        <v>1871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5.3789999999999996</v>
      </c>
      <c r="AA18" s="73">
        <v>0</v>
      </c>
      <c r="AB18" s="73">
        <v>0</v>
      </c>
      <c r="AC18" s="73">
        <v>0</v>
      </c>
      <c r="AD18" s="73">
        <v>0</v>
      </c>
      <c r="AE18" s="73">
        <v>5.37</v>
      </c>
      <c r="AF18" s="73">
        <v>0</v>
      </c>
      <c r="AG18" s="73">
        <v>0</v>
      </c>
      <c r="AH18" s="73">
        <v>0</v>
      </c>
      <c r="AI18" s="73">
        <v>0</v>
      </c>
      <c r="AJ18" s="73">
        <v>0</v>
      </c>
      <c r="AK18" s="73">
        <v>0</v>
      </c>
      <c r="AL18" s="73">
        <v>0</v>
      </c>
      <c r="AM18" s="73">
        <v>0</v>
      </c>
      <c r="AN18" s="73">
        <v>26.763999999999999</v>
      </c>
      <c r="AO18" s="73">
        <v>0</v>
      </c>
      <c r="AP18" s="73">
        <v>0</v>
      </c>
      <c r="AQ18" s="73">
        <v>0</v>
      </c>
      <c r="AR18" s="73">
        <v>0</v>
      </c>
      <c r="AS18" s="73">
        <v>19.951000000000001</v>
      </c>
      <c r="AT18" s="73">
        <v>0</v>
      </c>
      <c r="AU18" s="73">
        <v>0</v>
      </c>
      <c r="AV18" s="73">
        <v>0</v>
      </c>
      <c r="AW18" s="73">
        <v>0</v>
      </c>
      <c r="AX18" s="73">
        <v>0</v>
      </c>
      <c r="AY18" s="73">
        <v>0</v>
      </c>
      <c r="AZ18" s="73">
        <v>0</v>
      </c>
      <c r="BA18" s="73">
        <v>0</v>
      </c>
      <c r="BB18" s="73">
        <v>0</v>
      </c>
      <c r="BC18" s="73">
        <v>0</v>
      </c>
      <c r="BD18" s="73">
        <v>0</v>
      </c>
      <c r="BE18" s="73">
        <v>7.9420000000000002</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8.2420000000000009</v>
      </c>
      <c r="CO18" s="73">
        <v>0</v>
      </c>
      <c r="CP18" s="73">
        <v>0</v>
      </c>
      <c r="CQ18" s="73">
        <v>0</v>
      </c>
      <c r="CR18" s="73">
        <v>0</v>
      </c>
      <c r="CS18" s="73">
        <v>24.013000000000002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5.3789999999999996</v>
      </c>
      <c r="EB18" s="73">
        <v>0</v>
      </c>
      <c r="EC18" s="73">
        <v>0</v>
      </c>
      <c r="ED18" s="73">
        <v>0</v>
      </c>
      <c r="EE18" s="73">
        <v>0</v>
      </c>
      <c r="EF18" s="73">
        <v>5.37</v>
      </c>
      <c r="EG18" s="73">
        <v>0</v>
      </c>
      <c r="EH18" s="73">
        <v>0</v>
      </c>
      <c r="EI18" s="73">
        <v>0</v>
      </c>
      <c r="EJ18" s="73">
        <v>0</v>
      </c>
      <c r="EK18" s="73">
        <v>0</v>
      </c>
      <c r="EL18" s="73">
        <v>0</v>
      </c>
      <c r="EM18" s="73">
        <v>0</v>
      </c>
      <c r="EN18" s="73">
        <v>0</v>
      </c>
      <c r="EO18" s="73">
        <v>26.763999999999999</v>
      </c>
      <c r="EP18" s="73">
        <v>0</v>
      </c>
      <c r="EQ18" s="73">
        <v>0</v>
      </c>
      <c r="ER18" s="73">
        <v>0</v>
      </c>
      <c r="ES18" s="73">
        <v>0</v>
      </c>
      <c r="ET18" s="73">
        <v>19.951000000000001</v>
      </c>
      <c r="EU18" s="73">
        <v>0</v>
      </c>
      <c r="EV18" s="73">
        <v>0</v>
      </c>
      <c r="EW18" s="73">
        <v>0</v>
      </c>
      <c r="EX18" s="73">
        <v>0</v>
      </c>
      <c r="EY18" s="73">
        <v>0</v>
      </c>
      <c r="EZ18" s="73">
        <v>0</v>
      </c>
      <c r="FA18" s="73">
        <v>0</v>
      </c>
      <c r="FB18" s="73">
        <v>0</v>
      </c>
      <c r="FC18" s="73">
        <v>0</v>
      </c>
      <c r="FD18" s="73">
        <v>0</v>
      </c>
      <c r="FE18" s="73">
        <v>0</v>
      </c>
      <c r="FF18" s="73">
        <v>7.9420000000000002</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8.2420000000000009</v>
      </c>
      <c r="GP18" s="73">
        <v>0</v>
      </c>
      <c r="GQ18" s="73">
        <v>0</v>
      </c>
      <c r="GR18" s="73">
        <v>0</v>
      </c>
      <c r="GS18" s="73">
        <v>0</v>
      </c>
      <c r="GT18" s="73">
        <v>24.013000000000002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37.512999999999998</v>
      </c>
      <c r="HL18" s="73">
        <v>19.951000000000001</v>
      </c>
      <c r="HM18" s="73">
        <v>0</v>
      </c>
      <c r="HN18" s="73">
        <v>7.9420000000000002</v>
      </c>
      <c r="HO18" s="73">
        <v>0</v>
      </c>
      <c r="HP18" s="73">
        <v>0</v>
      </c>
      <c r="HQ18" s="73">
        <v>0</v>
      </c>
      <c r="HR18" s="73">
        <v>0</v>
      </c>
      <c r="HS18" s="73">
        <v>0</v>
      </c>
      <c r="HT18" s="73">
        <v>0</v>
      </c>
      <c r="HU18" s="73">
        <v>0</v>
      </c>
      <c r="HV18" s="73">
        <v>8.2420000000000009</v>
      </c>
      <c r="HW18" s="73">
        <v>0</v>
      </c>
      <c r="HX18" s="73">
        <v>24.013000000000002</v>
      </c>
      <c r="HY18" s="73">
        <v>0</v>
      </c>
      <c r="HZ18" s="73">
        <v>0</v>
      </c>
      <c r="IA18" s="73">
        <v>0</v>
      </c>
      <c r="IB18" s="73">
        <v>0</v>
      </c>
      <c r="IC18" s="73">
        <v>0</v>
      </c>
      <c r="ID18" s="73">
        <v>0</v>
      </c>
      <c r="IE18" s="73">
        <v>0</v>
      </c>
      <c r="IF18" s="73">
        <v>37.512999999999998</v>
      </c>
      <c r="IG18" s="73">
        <v>19.951000000000001</v>
      </c>
      <c r="IH18" s="73">
        <v>0</v>
      </c>
      <c r="II18" s="73">
        <v>7.9420000000000002</v>
      </c>
      <c r="IJ18" s="73">
        <v>0</v>
      </c>
      <c r="IK18" s="73">
        <v>0</v>
      </c>
      <c r="IL18" s="73">
        <v>0</v>
      </c>
      <c r="IM18" s="73">
        <v>0</v>
      </c>
      <c r="IN18" s="73">
        <v>0</v>
      </c>
      <c r="IO18" s="73">
        <v>0</v>
      </c>
      <c r="IP18" s="73">
        <v>0</v>
      </c>
      <c r="IQ18" s="73">
        <v>8.2420000000000009</v>
      </c>
      <c r="IR18" s="73">
        <v>0</v>
      </c>
      <c r="IS18" s="73">
        <v>24.013000000000002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1</v>
      </c>
      <c r="JS18" s="71">
        <v>0</v>
      </c>
      <c r="JT18" s="71">
        <v>0</v>
      </c>
      <c r="JU18" s="71">
        <v>0</v>
      </c>
      <c r="JV18" s="71">
        <v>0</v>
      </c>
      <c r="JW18" s="71">
        <v>0</v>
      </c>
      <c r="JX18" s="71">
        <v>0</v>
      </c>
      <c r="JY18" s="71">
        <v>0</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1</v>
      </c>
      <c r="NT18" s="71">
        <v>0</v>
      </c>
      <c r="NU18" s="71">
        <v>0</v>
      </c>
      <c r="NV18" s="71">
        <v>0</v>
      </c>
      <c r="NW18" s="71">
        <v>0</v>
      </c>
      <c r="NX18" s="71">
        <v>0</v>
      </c>
      <c r="NY18" s="71">
        <v>0</v>
      </c>
      <c r="NZ18" s="71">
        <v>0</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1</v>
      </c>
      <c r="QZ18" s="71">
        <v>0</v>
      </c>
      <c r="RA18" s="71">
        <v>1</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4</v>
      </c>
      <c r="RT18" s="71">
        <v>1</v>
      </c>
      <c r="RU18" s="71">
        <v>0</v>
      </c>
      <c r="RV18" s="71">
        <v>1</v>
      </c>
      <c r="RW18" s="71">
        <v>0</v>
      </c>
      <c r="RX18" s="71">
        <v>0</v>
      </c>
      <c r="RY18" s="71">
        <v>0</v>
      </c>
      <c r="RZ18" s="71">
        <v>0</v>
      </c>
      <c r="SA18" s="71">
        <v>0</v>
      </c>
      <c r="SB18" s="71">
        <v>0</v>
      </c>
      <c r="SC18" s="71">
        <v>0</v>
      </c>
      <c r="SD18" s="71">
        <v>1</v>
      </c>
      <c r="SE18" s="71">
        <v>0</v>
      </c>
      <c r="SF18" s="71">
        <v>1</v>
      </c>
      <c r="SG18" s="71">
        <v>0</v>
      </c>
      <c r="SH18" s="71">
        <v>0</v>
      </c>
    </row>
    <row r="19" spans="1:502">
      <c r="A19" s="16" t="s">
        <v>1881</v>
      </c>
      <c r="B19" s="70">
        <v>11</v>
      </c>
      <c r="C19" s="70">
        <v>11</v>
      </c>
      <c r="D19" s="70">
        <v>1</v>
      </c>
      <c r="E19" s="70">
        <v>2014</v>
      </c>
      <c r="F19" s="70" t="s">
        <v>181</v>
      </c>
      <c r="G19" s="1073" t="s">
        <v>1870</v>
      </c>
      <c r="H19" s="70" t="s">
        <v>1871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5.444</v>
      </c>
      <c r="AA19" s="73">
        <v>0</v>
      </c>
      <c r="AB19" s="73">
        <v>0</v>
      </c>
      <c r="AC19" s="73">
        <v>0</v>
      </c>
      <c r="AD19" s="73">
        <v>0</v>
      </c>
      <c r="AE19" s="73">
        <v>5.7229999999999999</v>
      </c>
      <c r="AF19" s="73">
        <v>0</v>
      </c>
      <c r="AG19" s="73">
        <v>0</v>
      </c>
      <c r="AH19" s="73">
        <v>0</v>
      </c>
      <c r="AI19" s="73">
        <v>0</v>
      </c>
      <c r="AJ19" s="73">
        <v>0</v>
      </c>
      <c r="AK19" s="73">
        <v>0</v>
      </c>
      <c r="AL19" s="73">
        <v>0</v>
      </c>
      <c r="AM19" s="73">
        <v>0</v>
      </c>
      <c r="AN19" s="73">
        <v>28.873000000000001</v>
      </c>
      <c r="AO19" s="73">
        <v>0</v>
      </c>
      <c r="AP19" s="73">
        <v>0</v>
      </c>
      <c r="AQ19" s="73">
        <v>0</v>
      </c>
      <c r="AR19" s="73">
        <v>0</v>
      </c>
      <c r="AS19" s="73">
        <v>19.436</v>
      </c>
      <c r="AT19" s="73">
        <v>0</v>
      </c>
      <c r="AU19" s="73">
        <v>0</v>
      </c>
      <c r="AV19" s="73">
        <v>0</v>
      </c>
      <c r="AW19" s="73">
        <v>0</v>
      </c>
      <c r="AX19" s="73">
        <v>0</v>
      </c>
      <c r="AY19" s="73">
        <v>0</v>
      </c>
      <c r="AZ19" s="73">
        <v>0</v>
      </c>
      <c r="BA19" s="73">
        <v>0</v>
      </c>
      <c r="BB19" s="73">
        <v>0</v>
      </c>
      <c r="BC19" s="73">
        <v>0</v>
      </c>
      <c r="BD19" s="73">
        <v>0</v>
      </c>
      <c r="BE19" s="73">
        <v>7.4770000000000003</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7.6470000000000002</v>
      </c>
      <c r="CO19" s="73">
        <v>0</v>
      </c>
      <c r="CP19" s="73">
        <v>0</v>
      </c>
      <c r="CQ19" s="73">
        <v>0</v>
      </c>
      <c r="CR19" s="73">
        <v>0</v>
      </c>
      <c r="CS19" s="73">
        <v>18.184000000000001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5.444</v>
      </c>
      <c r="EB19" s="73">
        <v>0</v>
      </c>
      <c r="EC19" s="73">
        <v>0</v>
      </c>
      <c r="ED19" s="73">
        <v>0</v>
      </c>
      <c r="EE19" s="73">
        <v>0</v>
      </c>
      <c r="EF19" s="73">
        <v>5.7229999999999999</v>
      </c>
      <c r="EG19" s="73">
        <v>0</v>
      </c>
      <c r="EH19" s="73">
        <v>0</v>
      </c>
      <c r="EI19" s="73">
        <v>0</v>
      </c>
      <c r="EJ19" s="73">
        <v>0</v>
      </c>
      <c r="EK19" s="73">
        <v>0</v>
      </c>
      <c r="EL19" s="73">
        <v>0</v>
      </c>
      <c r="EM19" s="73">
        <v>0</v>
      </c>
      <c r="EN19" s="73">
        <v>0</v>
      </c>
      <c r="EO19" s="73">
        <v>28.873000000000001</v>
      </c>
      <c r="EP19" s="73">
        <v>0</v>
      </c>
      <c r="EQ19" s="73">
        <v>0</v>
      </c>
      <c r="ER19" s="73">
        <v>0</v>
      </c>
      <c r="ES19" s="73">
        <v>0</v>
      </c>
      <c r="ET19" s="73">
        <v>19.436</v>
      </c>
      <c r="EU19" s="73">
        <v>0</v>
      </c>
      <c r="EV19" s="73">
        <v>0</v>
      </c>
      <c r="EW19" s="73">
        <v>0</v>
      </c>
      <c r="EX19" s="73">
        <v>0</v>
      </c>
      <c r="EY19" s="73">
        <v>0</v>
      </c>
      <c r="EZ19" s="73">
        <v>0</v>
      </c>
      <c r="FA19" s="73">
        <v>0</v>
      </c>
      <c r="FB19" s="73">
        <v>0</v>
      </c>
      <c r="FC19" s="73">
        <v>0</v>
      </c>
      <c r="FD19" s="73">
        <v>0</v>
      </c>
      <c r="FE19" s="73">
        <v>0</v>
      </c>
      <c r="FF19" s="73">
        <v>7.4770000000000003</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7.6470000000000002</v>
      </c>
      <c r="GP19" s="73">
        <v>0</v>
      </c>
      <c r="GQ19" s="73">
        <v>0</v>
      </c>
      <c r="GR19" s="73">
        <v>0</v>
      </c>
      <c r="GS19" s="73">
        <v>0</v>
      </c>
      <c r="GT19" s="73">
        <v>18.184000000000001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40.04</v>
      </c>
      <c r="HL19" s="73">
        <v>19.436</v>
      </c>
      <c r="HM19" s="73">
        <v>0</v>
      </c>
      <c r="HN19" s="73">
        <v>7.4770000000000003</v>
      </c>
      <c r="HO19" s="73">
        <v>0</v>
      </c>
      <c r="HP19" s="73">
        <v>0</v>
      </c>
      <c r="HQ19" s="73">
        <v>0</v>
      </c>
      <c r="HR19" s="73">
        <v>0</v>
      </c>
      <c r="HS19" s="73">
        <v>0</v>
      </c>
      <c r="HT19" s="73">
        <v>0</v>
      </c>
      <c r="HU19" s="73">
        <v>0</v>
      </c>
      <c r="HV19" s="73">
        <v>7.6470000000000002</v>
      </c>
      <c r="HW19" s="73">
        <v>0</v>
      </c>
      <c r="HX19" s="73">
        <v>18.184000000000001</v>
      </c>
      <c r="HY19" s="73">
        <v>0</v>
      </c>
      <c r="HZ19" s="73">
        <v>0</v>
      </c>
      <c r="IA19" s="73">
        <v>0</v>
      </c>
      <c r="IB19" s="73">
        <v>0</v>
      </c>
      <c r="IC19" s="73">
        <v>0</v>
      </c>
      <c r="ID19" s="73">
        <v>0</v>
      </c>
      <c r="IE19" s="73">
        <v>0</v>
      </c>
      <c r="IF19" s="73">
        <v>40.04</v>
      </c>
      <c r="IG19" s="73">
        <v>19.436</v>
      </c>
      <c r="IH19" s="73">
        <v>0</v>
      </c>
      <c r="II19" s="73">
        <v>7.4770000000000003</v>
      </c>
      <c r="IJ19" s="73">
        <v>0</v>
      </c>
      <c r="IK19" s="73">
        <v>0</v>
      </c>
      <c r="IL19" s="73">
        <v>0</v>
      </c>
      <c r="IM19" s="73">
        <v>0</v>
      </c>
      <c r="IN19" s="73">
        <v>0</v>
      </c>
      <c r="IO19" s="73">
        <v>0</v>
      </c>
      <c r="IP19" s="73">
        <v>0</v>
      </c>
      <c r="IQ19" s="73">
        <v>7.6470000000000002</v>
      </c>
      <c r="IR19" s="73">
        <v>0</v>
      </c>
      <c r="IS19" s="73">
        <v>18.184000000000001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1</v>
      </c>
      <c r="JS19" s="71">
        <v>0</v>
      </c>
      <c r="JT19" s="71">
        <v>0</v>
      </c>
      <c r="JU19" s="71">
        <v>0</v>
      </c>
      <c r="JV19" s="71">
        <v>0</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1</v>
      </c>
      <c r="NT19" s="71">
        <v>0</v>
      </c>
      <c r="NU19" s="71">
        <v>0</v>
      </c>
      <c r="NV19" s="71">
        <v>0</v>
      </c>
      <c r="NW19" s="71">
        <v>0</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1</v>
      </c>
      <c r="QZ19" s="71">
        <v>0</v>
      </c>
      <c r="RA19" s="71">
        <v>1</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4</v>
      </c>
      <c r="RT19" s="71">
        <v>1</v>
      </c>
      <c r="RU19" s="71">
        <v>0</v>
      </c>
      <c r="RV19" s="71">
        <v>1</v>
      </c>
      <c r="RW19" s="71">
        <v>0</v>
      </c>
      <c r="RX19" s="71">
        <v>0</v>
      </c>
      <c r="RY19" s="71">
        <v>0</v>
      </c>
      <c r="RZ19" s="71">
        <v>0</v>
      </c>
      <c r="SA19" s="71">
        <v>0</v>
      </c>
      <c r="SB19" s="71">
        <v>0</v>
      </c>
      <c r="SC19" s="71">
        <v>0</v>
      </c>
      <c r="SD19" s="71">
        <v>1</v>
      </c>
      <c r="SE19" s="71">
        <v>0</v>
      </c>
      <c r="SF19" s="71">
        <v>1</v>
      </c>
      <c r="SG19" s="71">
        <v>0</v>
      </c>
      <c r="SH19" s="71">
        <v>0</v>
      </c>
    </row>
    <row r="20" spans="1:502">
      <c r="A20" s="16" t="s">
        <v>1882</v>
      </c>
      <c r="B20" s="70">
        <v>12</v>
      </c>
      <c r="C20" s="70">
        <v>12</v>
      </c>
      <c r="D20" s="70">
        <v>1</v>
      </c>
      <c r="E20" s="70">
        <v>2015</v>
      </c>
      <c r="F20" s="70" t="s">
        <v>182</v>
      </c>
      <c r="G20" s="1073" t="s">
        <v>1870</v>
      </c>
      <c r="H20" s="70" t="s">
        <v>1871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5.5940000000000003</v>
      </c>
      <c r="AA20" s="73">
        <v>0</v>
      </c>
      <c r="AB20" s="73">
        <v>0</v>
      </c>
      <c r="AC20" s="73">
        <v>0</v>
      </c>
      <c r="AD20" s="73">
        <v>0</v>
      </c>
      <c r="AE20" s="73">
        <v>6.0490000000000004</v>
      </c>
      <c r="AF20" s="73">
        <v>0</v>
      </c>
      <c r="AG20" s="73">
        <v>0</v>
      </c>
      <c r="AH20" s="73">
        <v>0</v>
      </c>
      <c r="AI20" s="73">
        <v>0</v>
      </c>
      <c r="AJ20" s="73">
        <v>0</v>
      </c>
      <c r="AK20" s="73">
        <v>0</v>
      </c>
      <c r="AL20" s="73">
        <v>0</v>
      </c>
      <c r="AM20" s="73">
        <v>0</v>
      </c>
      <c r="AN20" s="73">
        <v>31.681999999999999</v>
      </c>
      <c r="AO20" s="73">
        <v>0</v>
      </c>
      <c r="AP20" s="73">
        <v>0</v>
      </c>
      <c r="AQ20" s="73">
        <v>0</v>
      </c>
      <c r="AR20" s="73">
        <v>0</v>
      </c>
      <c r="AS20" s="73">
        <v>18.960999999999999</v>
      </c>
      <c r="AT20" s="73">
        <v>0</v>
      </c>
      <c r="AU20" s="73">
        <v>0</v>
      </c>
      <c r="AV20" s="73">
        <v>0</v>
      </c>
      <c r="AW20" s="73">
        <v>0</v>
      </c>
      <c r="AX20" s="73">
        <v>0</v>
      </c>
      <c r="AY20" s="73">
        <v>0</v>
      </c>
      <c r="AZ20" s="73">
        <v>0</v>
      </c>
      <c r="BA20" s="73">
        <v>0</v>
      </c>
      <c r="BB20" s="73">
        <v>0</v>
      </c>
      <c r="BC20" s="73">
        <v>0</v>
      </c>
      <c r="BD20" s="73">
        <v>0</v>
      </c>
      <c r="BE20" s="73">
        <v>7.2910000000000004</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6.5679999999999996</v>
      </c>
      <c r="CO20" s="73">
        <v>0</v>
      </c>
      <c r="CP20" s="73">
        <v>0</v>
      </c>
      <c r="CQ20" s="73">
        <v>0</v>
      </c>
      <c r="CR20" s="73">
        <v>0</v>
      </c>
      <c r="CS20" s="73">
        <v>21.259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5.5940000000000003</v>
      </c>
      <c r="EB20" s="73">
        <v>0</v>
      </c>
      <c r="EC20" s="73">
        <v>0</v>
      </c>
      <c r="ED20" s="73">
        <v>0</v>
      </c>
      <c r="EE20" s="73">
        <v>0</v>
      </c>
      <c r="EF20" s="73">
        <v>6.0490000000000004</v>
      </c>
      <c r="EG20" s="73">
        <v>0</v>
      </c>
      <c r="EH20" s="73">
        <v>0</v>
      </c>
      <c r="EI20" s="73">
        <v>0</v>
      </c>
      <c r="EJ20" s="73">
        <v>0</v>
      </c>
      <c r="EK20" s="73">
        <v>0</v>
      </c>
      <c r="EL20" s="73">
        <v>0</v>
      </c>
      <c r="EM20" s="73">
        <v>0</v>
      </c>
      <c r="EN20" s="73">
        <v>0</v>
      </c>
      <c r="EO20" s="73">
        <v>31.681999999999999</v>
      </c>
      <c r="EP20" s="73">
        <v>0</v>
      </c>
      <c r="EQ20" s="73">
        <v>0</v>
      </c>
      <c r="ER20" s="73">
        <v>0</v>
      </c>
      <c r="ES20" s="73">
        <v>0</v>
      </c>
      <c r="ET20" s="73">
        <v>18.960999999999999</v>
      </c>
      <c r="EU20" s="73">
        <v>0</v>
      </c>
      <c r="EV20" s="73">
        <v>0</v>
      </c>
      <c r="EW20" s="73">
        <v>0</v>
      </c>
      <c r="EX20" s="73">
        <v>0</v>
      </c>
      <c r="EY20" s="73">
        <v>0</v>
      </c>
      <c r="EZ20" s="73">
        <v>0</v>
      </c>
      <c r="FA20" s="73">
        <v>0</v>
      </c>
      <c r="FB20" s="73">
        <v>0</v>
      </c>
      <c r="FC20" s="73">
        <v>0</v>
      </c>
      <c r="FD20" s="73">
        <v>0</v>
      </c>
      <c r="FE20" s="73">
        <v>0</v>
      </c>
      <c r="FF20" s="73">
        <v>7.2910000000000004</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6.5679999999999996</v>
      </c>
      <c r="GP20" s="73">
        <v>0</v>
      </c>
      <c r="GQ20" s="73">
        <v>0</v>
      </c>
      <c r="GR20" s="73">
        <v>0</v>
      </c>
      <c r="GS20" s="73">
        <v>0</v>
      </c>
      <c r="GT20" s="73">
        <v>21.259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43.325000000000003</v>
      </c>
      <c r="HL20" s="73">
        <v>18.960999999999999</v>
      </c>
      <c r="HM20" s="73">
        <v>0</v>
      </c>
      <c r="HN20" s="73">
        <v>7.2910000000000004</v>
      </c>
      <c r="HO20" s="73">
        <v>0</v>
      </c>
      <c r="HP20" s="73">
        <v>0</v>
      </c>
      <c r="HQ20" s="73">
        <v>0</v>
      </c>
      <c r="HR20" s="73">
        <v>0</v>
      </c>
      <c r="HS20" s="73">
        <v>0</v>
      </c>
      <c r="HT20" s="73">
        <v>0</v>
      </c>
      <c r="HU20" s="73">
        <v>0</v>
      </c>
      <c r="HV20" s="73">
        <v>6.5679999999999996</v>
      </c>
      <c r="HW20" s="73">
        <v>0</v>
      </c>
      <c r="HX20" s="73">
        <v>21.259</v>
      </c>
      <c r="HY20" s="73">
        <v>0</v>
      </c>
      <c r="HZ20" s="73">
        <v>0</v>
      </c>
      <c r="IA20" s="73">
        <v>0</v>
      </c>
      <c r="IB20" s="73">
        <v>0</v>
      </c>
      <c r="IC20" s="73">
        <v>0</v>
      </c>
      <c r="ID20" s="73">
        <v>0</v>
      </c>
      <c r="IE20" s="73">
        <v>0</v>
      </c>
      <c r="IF20" s="73">
        <v>43.325000000000003</v>
      </c>
      <c r="IG20" s="73">
        <v>18.960999999999999</v>
      </c>
      <c r="IH20" s="73">
        <v>0</v>
      </c>
      <c r="II20" s="73">
        <v>7.2910000000000004</v>
      </c>
      <c r="IJ20" s="73">
        <v>0</v>
      </c>
      <c r="IK20" s="73">
        <v>0</v>
      </c>
      <c r="IL20" s="73">
        <v>0</v>
      </c>
      <c r="IM20" s="73">
        <v>0</v>
      </c>
      <c r="IN20" s="73">
        <v>0</v>
      </c>
      <c r="IO20" s="73">
        <v>0</v>
      </c>
      <c r="IP20" s="73">
        <v>0</v>
      </c>
      <c r="IQ20" s="73">
        <v>6.5679999999999996</v>
      </c>
      <c r="IR20" s="73">
        <v>0</v>
      </c>
      <c r="IS20" s="73">
        <v>21.259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1</v>
      </c>
      <c r="JS20" s="71">
        <v>0</v>
      </c>
      <c r="JT20" s="71">
        <v>0</v>
      </c>
      <c r="JU20" s="71">
        <v>0</v>
      </c>
      <c r="JV20" s="71">
        <v>0</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1</v>
      </c>
      <c r="NT20" s="71">
        <v>0</v>
      </c>
      <c r="NU20" s="71">
        <v>0</v>
      </c>
      <c r="NV20" s="71">
        <v>0</v>
      </c>
      <c r="NW20" s="71">
        <v>0</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1</v>
      </c>
      <c r="QZ20" s="71">
        <v>0</v>
      </c>
      <c r="RA20" s="71">
        <v>1</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4</v>
      </c>
      <c r="RT20" s="71">
        <v>1</v>
      </c>
      <c r="RU20" s="71">
        <v>0</v>
      </c>
      <c r="RV20" s="71">
        <v>1</v>
      </c>
      <c r="RW20" s="71">
        <v>0</v>
      </c>
      <c r="RX20" s="71">
        <v>0</v>
      </c>
      <c r="RY20" s="71">
        <v>0</v>
      </c>
      <c r="RZ20" s="71">
        <v>0</v>
      </c>
      <c r="SA20" s="71">
        <v>0</v>
      </c>
      <c r="SB20" s="71">
        <v>0</v>
      </c>
      <c r="SC20" s="71">
        <v>0</v>
      </c>
      <c r="SD20" s="71">
        <v>1</v>
      </c>
      <c r="SE20" s="71">
        <v>0</v>
      </c>
      <c r="SF20" s="71">
        <v>1</v>
      </c>
      <c r="SG20" s="71">
        <v>0</v>
      </c>
      <c r="SH20" s="71">
        <v>0</v>
      </c>
    </row>
    <row r="21" spans="1:502">
      <c r="A21" s="16" t="s">
        <v>1883</v>
      </c>
      <c r="B21" s="70">
        <v>13</v>
      </c>
      <c r="C21" s="70">
        <v>13</v>
      </c>
      <c r="D21" s="70">
        <v>1</v>
      </c>
      <c r="E21" s="70">
        <v>2016</v>
      </c>
      <c r="F21" s="70" t="s">
        <v>155</v>
      </c>
      <c r="G21" s="1073" t="s">
        <v>1870</v>
      </c>
      <c r="H21" s="70" t="s">
        <v>1871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5.2610000000000001</v>
      </c>
      <c r="AA21" s="73">
        <v>0</v>
      </c>
      <c r="AB21" s="73">
        <v>0</v>
      </c>
      <c r="AC21" s="73">
        <v>0</v>
      </c>
      <c r="AD21" s="73">
        <v>0</v>
      </c>
      <c r="AE21" s="73">
        <v>5.85</v>
      </c>
      <c r="AF21" s="73">
        <v>0</v>
      </c>
      <c r="AG21" s="73">
        <v>0</v>
      </c>
      <c r="AH21" s="73">
        <v>0</v>
      </c>
      <c r="AI21" s="73">
        <v>0</v>
      </c>
      <c r="AJ21" s="73">
        <v>0</v>
      </c>
      <c r="AK21" s="73">
        <v>0</v>
      </c>
      <c r="AL21" s="73">
        <v>0</v>
      </c>
      <c r="AM21" s="73">
        <v>0</v>
      </c>
      <c r="AN21" s="73">
        <v>32.523000000000003</v>
      </c>
      <c r="AO21" s="73">
        <v>0</v>
      </c>
      <c r="AP21" s="73">
        <v>0</v>
      </c>
      <c r="AQ21" s="73">
        <v>0</v>
      </c>
      <c r="AR21" s="73">
        <v>0</v>
      </c>
      <c r="AS21" s="73">
        <v>19.472999999999999</v>
      </c>
      <c r="AT21" s="73">
        <v>0</v>
      </c>
      <c r="AU21" s="73">
        <v>0</v>
      </c>
      <c r="AV21" s="73">
        <v>0</v>
      </c>
      <c r="AW21" s="73">
        <v>0</v>
      </c>
      <c r="AX21" s="73">
        <v>0</v>
      </c>
      <c r="AY21" s="73">
        <v>0</v>
      </c>
      <c r="AZ21" s="73">
        <v>0</v>
      </c>
      <c r="BA21" s="73">
        <v>0</v>
      </c>
      <c r="BB21" s="73">
        <v>0</v>
      </c>
      <c r="BC21" s="73">
        <v>0</v>
      </c>
      <c r="BD21" s="73">
        <v>0</v>
      </c>
      <c r="BE21" s="73">
        <v>7.0709999999999997</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6.4089999999999998</v>
      </c>
      <c r="CO21" s="73">
        <v>0</v>
      </c>
      <c r="CP21" s="73">
        <v>0</v>
      </c>
      <c r="CQ21" s="73">
        <v>0</v>
      </c>
      <c r="CR21" s="73">
        <v>0</v>
      </c>
      <c r="CS21" s="73">
        <v>19.542000000000002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5.2610000000000001</v>
      </c>
      <c r="EB21" s="73">
        <v>0</v>
      </c>
      <c r="EC21" s="73">
        <v>0</v>
      </c>
      <c r="ED21" s="73">
        <v>0</v>
      </c>
      <c r="EE21" s="73">
        <v>0</v>
      </c>
      <c r="EF21" s="73">
        <v>5.85</v>
      </c>
      <c r="EG21" s="73">
        <v>0</v>
      </c>
      <c r="EH21" s="73">
        <v>0</v>
      </c>
      <c r="EI21" s="73">
        <v>0</v>
      </c>
      <c r="EJ21" s="73">
        <v>0</v>
      </c>
      <c r="EK21" s="73">
        <v>0</v>
      </c>
      <c r="EL21" s="73">
        <v>0</v>
      </c>
      <c r="EM21" s="73">
        <v>0</v>
      </c>
      <c r="EN21" s="73">
        <v>0</v>
      </c>
      <c r="EO21" s="73">
        <v>32.523000000000003</v>
      </c>
      <c r="EP21" s="73">
        <v>0</v>
      </c>
      <c r="EQ21" s="73">
        <v>0</v>
      </c>
      <c r="ER21" s="73">
        <v>0</v>
      </c>
      <c r="ES21" s="73">
        <v>0</v>
      </c>
      <c r="ET21" s="73">
        <v>19.472999999999999</v>
      </c>
      <c r="EU21" s="73">
        <v>0</v>
      </c>
      <c r="EV21" s="73">
        <v>0</v>
      </c>
      <c r="EW21" s="73">
        <v>0</v>
      </c>
      <c r="EX21" s="73">
        <v>0</v>
      </c>
      <c r="EY21" s="73">
        <v>0</v>
      </c>
      <c r="EZ21" s="73">
        <v>0</v>
      </c>
      <c r="FA21" s="73">
        <v>0</v>
      </c>
      <c r="FB21" s="73">
        <v>0</v>
      </c>
      <c r="FC21" s="73">
        <v>0</v>
      </c>
      <c r="FD21" s="73">
        <v>0</v>
      </c>
      <c r="FE21" s="73">
        <v>0</v>
      </c>
      <c r="FF21" s="73">
        <v>7.0709999999999997</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6.4089999999999998</v>
      </c>
      <c r="GP21" s="73">
        <v>0</v>
      </c>
      <c r="GQ21" s="73">
        <v>0</v>
      </c>
      <c r="GR21" s="73">
        <v>0</v>
      </c>
      <c r="GS21" s="73">
        <v>0</v>
      </c>
      <c r="GT21" s="73">
        <v>19.542000000000002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43.634</v>
      </c>
      <c r="HL21" s="73">
        <v>19.472999999999999</v>
      </c>
      <c r="HM21" s="73">
        <v>0</v>
      </c>
      <c r="HN21" s="73">
        <v>7.0709999999999997</v>
      </c>
      <c r="HO21" s="73">
        <v>0</v>
      </c>
      <c r="HP21" s="73">
        <v>0</v>
      </c>
      <c r="HQ21" s="73">
        <v>0</v>
      </c>
      <c r="HR21" s="73">
        <v>0</v>
      </c>
      <c r="HS21" s="73">
        <v>0</v>
      </c>
      <c r="HT21" s="73">
        <v>0</v>
      </c>
      <c r="HU21" s="73">
        <v>0</v>
      </c>
      <c r="HV21" s="73">
        <v>6.4089999999999998</v>
      </c>
      <c r="HW21" s="73">
        <v>0</v>
      </c>
      <c r="HX21" s="73">
        <v>19.542000000000002</v>
      </c>
      <c r="HY21" s="73">
        <v>0</v>
      </c>
      <c r="HZ21" s="73">
        <v>0</v>
      </c>
      <c r="IA21" s="73">
        <v>0</v>
      </c>
      <c r="IB21" s="73">
        <v>0</v>
      </c>
      <c r="IC21" s="73">
        <v>0</v>
      </c>
      <c r="ID21" s="73">
        <v>0</v>
      </c>
      <c r="IE21" s="73">
        <v>0</v>
      </c>
      <c r="IF21" s="73">
        <v>43.634</v>
      </c>
      <c r="IG21" s="73">
        <v>19.472999999999999</v>
      </c>
      <c r="IH21" s="73">
        <v>0</v>
      </c>
      <c r="II21" s="73">
        <v>7.0709999999999997</v>
      </c>
      <c r="IJ21" s="73">
        <v>0</v>
      </c>
      <c r="IK21" s="73">
        <v>0</v>
      </c>
      <c r="IL21" s="73">
        <v>0</v>
      </c>
      <c r="IM21" s="73">
        <v>0</v>
      </c>
      <c r="IN21" s="73">
        <v>0</v>
      </c>
      <c r="IO21" s="73">
        <v>0</v>
      </c>
      <c r="IP21" s="73">
        <v>0</v>
      </c>
      <c r="IQ21" s="73">
        <v>6.4089999999999998</v>
      </c>
      <c r="IR21" s="73">
        <v>0</v>
      </c>
      <c r="IS21" s="73">
        <v>19.542000000000002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0</v>
      </c>
      <c r="JR21" s="71">
        <v>1</v>
      </c>
      <c r="JS21" s="71">
        <v>0</v>
      </c>
      <c r="JT21" s="71">
        <v>0</v>
      </c>
      <c r="JU21" s="71">
        <v>0</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0</v>
      </c>
      <c r="NS21" s="71">
        <v>1</v>
      </c>
      <c r="NT21" s="71">
        <v>0</v>
      </c>
      <c r="NU21" s="71">
        <v>0</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1</v>
      </c>
      <c r="QZ21" s="71">
        <v>0</v>
      </c>
      <c r="RA21" s="71">
        <v>1</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4</v>
      </c>
      <c r="RT21" s="71">
        <v>1</v>
      </c>
      <c r="RU21" s="71">
        <v>0</v>
      </c>
      <c r="RV21" s="71">
        <v>1</v>
      </c>
      <c r="RW21" s="71">
        <v>0</v>
      </c>
      <c r="RX21" s="71">
        <v>0</v>
      </c>
      <c r="RY21" s="71">
        <v>0</v>
      </c>
      <c r="RZ21" s="71">
        <v>0</v>
      </c>
      <c r="SA21" s="71">
        <v>0</v>
      </c>
      <c r="SB21" s="71">
        <v>0</v>
      </c>
      <c r="SC21" s="71">
        <v>0</v>
      </c>
      <c r="SD21" s="71">
        <v>1</v>
      </c>
      <c r="SE21" s="71">
        <v>0</v>
      </c>
      <c r="SF21" s="71">
        <v>1</v>
      </c>
      <c r="SG21" s="71">
        <v>0</v>
      </c>
      <c r="SH21" s="71">
        <v>0</v>
      </c>
    </row>
    <row r="22" spans="1:502">
      <c r="A22" s="16" t="s">
        <v>1884</v>
      </c>
      <c r="B22" s="70">
        <v>14</v>
      </c>
      <c r="C22" s="70">
        <v>14</v>
      </c>
      <c r="D22" s="70">
        <v>1</v>
      </c>
      <c r="E22" s="70">
        <v>2017</v>
      </c>
      <c r="F22" s="70" t="s">
        <v>156</v>
      </c>
      <c r="G22" s="1073" t="s">
        <v>1870</v>
      </c>
      <c r="H22" s="70" t="s">
        <v>1871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5.7389999999999999</v>
      </c>
      <c r="AA22" s="73">
        <v>0</v>
      </c>
      <c r="AB22" s="73">
        <v>0</v>
      </c>
      <c r="AC22" s="73">
        <v>0</v>
      </c>
      <c r="AD22" s="73">
        <v>0</v>
      </c>
      <c r="AE22" s="73">
        <v>5.9630000000000001</v>
      </c>
      <c r="AF22" s="73">
        <v>0</v>
      </c>
      <c r="AG22" s="73">
        <v>0</v>
      </c>
      <c r="AH22" s="73">
        <v>0</v>
      </c>
      <c r="AI22" s="73">
        <v>0</v>
      </c>
      <c r="AJ22" s="73">
        <v>0</v>
      </c>
      <c r="AK22" s="73">
        <v>0</v>
      </c>
      <c r="AL22" s="73">
        <v>0</v>
      </c>
      <c r="AM22" s="73">
        <v>0</v>
      </c>
      <c r="AN22" s="73">
        <v>28.989000000000001</v>
      </c>
      <c r="AO22" s="73">
        <v>0</v>
      </c>
      <c r="AP22" s="73">
        <v>0</v>
      </c>
      <c r="AQ22" s="73">
        <v>0</v>
      </c>
      <c r="AR22" s="73">
        <v>0</v>
      </c>
      <c r="AS22" s="73">
        <v>18.939</v>
      </c>
      <c r="AT22" s="73">
        <v>0</v>
      </c>
      <c r="AU22" s="73">
        <v>0</v>
      </c>
      <c r="AV22" s="73">
        <v>0</v>
      </c>
      <c r="AW22" s="73">
        <v>0</v>
      </c>
      <c r="AX22" s="73">
        <v>0</v>
      </c>
      <c r="AY22" s="73">
        <v>0</v>
      </c>
      <c r="AZ22" s="73">
        <v>0</v>
      </c>
      <c r="BA22" s="73">
        <v>0</v>
      </c>
      <c r="BB22" s="73">
        <v>0</v>
      </c>
      <c r="BC22" s="73">
        <v>0</v>
      </c>
      <c r="BD22" s="73">
        <v>0</v>
      </c>
      <c r="BE22" s="73">
        <v>7.1680000000000001</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6.6559999999999997</v>
      </c>
      <c r="CO22" s="73">
        <v>0</v>
      </c>
      <c r="CP22" s="73">
        <v>0</v>
      </c>
      <c r="CQ22" s="73">
        <v>0</v>
      </c>
      <c r="CR22" s="73">
        <v>0</v>
      </c>
      <c r="CS22" s="73">
        <v>15.064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5.7389999999999999</v>
      </c>
      <c r="EB22" s="73">
        <v>0</v>
      </c>
      <c r="EC22" s="73">
        <v>0</v>
      </c>
      <c r="ED22" s="73">
        <v>0</v>
      </c>
      <c r="EE22" s="73">
        <v>0</v>
      </c>
      <c r="EF22" s="73">
        <v>5.9630000000000001</v>
      </c>
      <c r="EG22" s="73">
        <v>0</v>
      </c>
      <c r="EH22" s="73">
        <v>0</v>
      </c>
      <c r="EI22" s="73">
        <v>0</v>
      </c>
      <c r="EJ22" s="73">
        <v>0</v>
      </c>
      <c r="EK22" s="73">
        <v>0</v>
      </c>
      <c r="EL22" s="73">
        <v>0</v>
      </c>
      <c r="EM22" s="73">
        <v>0</v>
      </c>
      <c r="EN22" s="73">
        <v>0</v>
      </c>
      <c r="EO22" s="73">
        <v>28.989000000000001</v>
      </c>
      <c r="EP22" s="73">
        <v>0</v>
      </c>
      <c r="EQ22" s="73">
        <v>0</v>
      </c>
      <c r="ER22" s="73">
        <v>0</v>
      </c>
      <c r="ES22" s="73">
        <v>0</v>
      </c>
      <c r="ET22" s="73">
        <v>18.939</v>
      </c>
      <c r="EU22" s="73">
        <v>0</v>
      </c>
      <c r="EV22" s="73">
        <v>0</v>
      </c>
      <c r="EW22" s="73">
        <v>0</v>
      </c>
      <c r="EX22" s="73">
        <v>0</v>
      </c>
      <c r="EY22" s="73">
        <v>0</v>
      </c>
      <c r="EZ22" s="73">
        <v>0</v>
      </c>
      <c r="FA22" s="73">
        <v>0</v>
      </c>
      <c r="FB22" s="73">
        <v>0</v>
      </c>
      <c r="FC22" s="73">
        <v>0</v>
      </c>
      <c r="FD22" s="73">
        <v>0</v>
      </c>
      <c r="FE22" s="73">
        <v>0</v>
      </c>
      <c r="FF22" s="73">
        <v>7.1680000000000001</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6.6559999999999997</v>
      </c>
      <c r="GP22" s="73">
        <v>0</v>
      </c>
      <c r="GQ22" s="73">
        <v>0</v>
      </c>
      <c r="GR22" s="73">
        <v>0</v>
      </c>
      <c r="GS22" s="73">
        <v>0</v>
      </c>
      <c r="GT22" s="73">
        <v>15.064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40.691000000000003</v>
      </c>
      <c r="HL22" s="73">
        <v>18.939</v>
      </c>
      <c r="HM22" s="73">
        <v>0</v>
      </c>
      <c r="HN22" s="73">
        <v>7.1680000000000001</v>
      </c>
      <c r="HO22" s="73">
        <v>0</v>
      </c>
      <c r="HP22" s="73">
        <v>0</v>
      </c>
      <c r="HQ22" s="73">
        <v>0</v>
      </c>
      <c r="HR22" s="73">
        <v>0</v>
      </c>
      <c r="HS22" s="73">
        <v>0</v>
      </c>
      <c r="HT22" s="73">
        <v>0</v>
      </c>
      <c r="HU22" s="73">
        <v>0</v>
      </c>
      <c r="HV22" s="73">
        <v>6.6559999999999997</v>
      </c>
      <c r="HW22" s="73">
        <v>0</v>
      </c>
      <c r="HX22" s="73">
        <v>15.064</v>
      </c>
      <c r="HY22" s="73">
        <v>0</v>
      </c>
      <c r="HZ22" s="73">
        <v>0</v>
      </c>
      <c r="IA22" s="73">
        <v>0</v>
      </c>
      <c r="IB22" s="73">
        <v>0</v>
      </c>
      <c r="IC22" s="73">
        <v>0</v>
      </c>
      <c r="ID22" s="73">
        <v>0</v>
      </c>
      <c r="IE22" s="73">
        <v>0</v>
      </c>
      <c r="IF22" s="73">
        <v>40.691000000000003</v>
      </c>
      <c r="IG22" s="73">
        <v>18.939</v>
      </c>
      <c r="IH22" s="73">
        <v>0</v>
      </c>
      <c r="II22" s="73">
        <v>7.1680000000000001</v>
      </c>
      <c r="IJ22" s="73">
        <v>0</v>
      </c>
      <c r="IK22" s="73">
        <v>0</v>
      </c>
      <c r="IL22" s="73">
        <v>0</v>
      </c>
      <c r="IM22" s="73">
        <v>0</v>
      </c>
      <c r="IN22" s="73">
        <v>0</v>
      </c>
      <c r="IO22" s="73">
        <v>0</v>
      </c>
      <c r="IP22" s="73">
        <v>0</v>
      </c>
      <c r="IQ22" s="73">
        <v>6.6559999999999997</v>
      </c>
      <c r="IR22" s="73">
        <v>0</v>
      </c>
      <c r="IS22" s="73">
        <v>15.064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1</v>
      </c>
      <c r="JN22" s="71">
        <v>0</v>
      </c>
      <c r="JO22" s="71">
        <v>0</v>
      </c>
      <c r="JP22" s="71">
        <v>0</v>
      </c>
      <c r="JQ22" s="71">
        <v>0</v>
      </c>
      <c r="JR22" s="71">
        <v>1</v>
      </c>
      <c r="JS22" s="71">
        <v>0</v>
      </c>
      <c r="JT22" s="71">
        <v>0</v>
      </c>
      <c r="JU22" s="71">
        <v>0</v>
      </c>
      <c r="JV22" s="71">
        <v>0</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1</v>
      </c>
      <c r="NO22" s="71">
        <v>0</v>
      </c>
      <c r="NP22" s="71">
        <v>0</v>
      </c>
      <c r="NQ22" s="71">
        <v>0</v>
      </c>
      <c r="NR22" s="71">
        <v>0</v>
      </c>
      <c r="NS22" s="71">
        <v>1</v>
      </c>
      <c r="NT22" s="71">
        <v>0</v>
      </c>
      <c r="NU22" s="71">
        <v>0</v>
      </c>
      <c r="NV22" s="71">
        <v>0</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1</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4</v>
      </c>
      <c r="RT22" s="71">
        <v>1</v>
      </c>
      <c r="RU22" s="71">
        <v>0</v>
      </c>
      <c r="RV22" s="71">
        <v>1</v>
      </c>
      <c r="RW22" s="71">
        <v>0</v>
      </c>
      <c r="RX22" s="71">
        <v>0</v>
      </c>
      <c r="RY22" s="71">
        <v>0</v>
      </c>
      <c r="RZ22" s="71">
        <v>0</v>
      </c>
      <c r="SA22" s="71">
        <v>0</v>
      </c>
      <c r="SB22" s="71">
        <v>0</v>
      </c>
      <c r="SC22" s="71">
        <v>0</v>
      </c>
      <c r="SD22" s="71">
        <v>1</v>
      </c>
      <c r="SE22" s="71">
        <v>0</v>
      </c>
      <c r="SF22" s="71">
        <v>1</v>
      </c>
      <c r="SG22" s="71">
        <v>0</v>
      </c>
      <c r="SH22" s="71">
        <v>0</v>
      </c>
    </row>
    <row r="23" spans="1:502">
      <c r="A23" s="16" t="s">
        <v>1885</v>
      </c>
      <c r="B23" s="70">
        <v>15</v>
      </c>
      <c r="C23" s="70">
        <v>15</v>
      </c>
      <c r="D23" s="70">
        <v>1</v>
      </c>
      <c r="E23" s="70">
        <v>2018</v>
      </c>
      <c r="F23" s="70" t="s">
        <v>183</v>
      </c>
      <c r="G23" s="1073" t="s">
        <v>1870</v>
      </c>
      <c r="H23" s="70" t="s">
        <v>1871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5.4580000000000002</v>
      </c>
      <c r="AA23" s="73">
        <v>0</v>
      </c>
      <c r="AB23" s="73">
        <v>0</v>
      </c>
      <c r="AC23" s="73">
        <v>0</v>
      </c>
      <c r="AD23" s="73">
        <v>0</v>
      </c>
      <c r="AE23" s="73">
        <v>5.2969999999999997</v>
      </c>
      <c r="AF23" s="73">
        <v>0</v>
      </c>
      <c r="AG23" s="73">
        <v>0</v>
      </c>
      <c r="AH23" s="73">
        <v>0</v>
      </c>
      <c r="AI23" s="73">
        <v>0</v>
      </c>
      <c r="AJ23" s="73">
        <v>0</v>
      </c>
      <c r="AK23" s="73">
        <v>0</v>
      </c>
      <c r="AL23" s="73">
        <v>0</v>
      </c>
      <c r="AM23" s="73">
        <v>0</v>
      </c>
      <c r="AN23" s="73">
        <v>29.55</v>
      </c>
      <c r="AO23" s="73">
        <v>0</v>
      </c>
      <c r="AP23" s="73">
        <v>0</v>
      </c>
      <c r="AQ23" s="73">
        <v>0</v>
      </c>
      <c r="AR23" s="73">
        <v>0</v>
      </c>
      <c r="AS23" s="73">
        <v>18.651</v>
      </c>
      <c r="AT23" s="73">
        <v>0</v>
      </c>
      <c r="AU23" s="73">
        <v>0</v>
      </c>
      <c r="AV23" s="73">
        <v>0</v>
      </c>
      <c r="AW23" s="73">
        <v>0</v>
      </c>
      <c r="AX23" s="73">
        <v>0</v>
      </c>
      <c r="AY23" s="73">
        <v>0</v>
      </c>
      <c r="AZ23" s="73">
        <v>0</v>
      </c>
      <c r="BA23" s="73">
        <v>0</v>
      </c>
      <c r="BB23" s="73">
        <v>0</v>
      </c>
      <c r="BC23" s="73">
        <v>0</v>
      </c>
      <c r="BD23" s="73">
        <v>0</v>
      </c>
      <c r="BE23" s="73">
        <v>7.6180000000000003</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6.5880000000000001</v>
      </c>
      <c r="CO23" s="73">
        <v>0</v>
      </c>
      <c r="CP23" s="73">
        <v>0</v>
      </c>
      <c r="CQ23" s="73">
        <v>0</v>
      </c>
      <c r="CR23" s="73">
        <v>0</v>
      </c>
      <c r="CS23" s="73">
        <v>17.986000000000001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5.4580000000000002</v>
      </c>
      <c r="EB23" s="73">
        <v>0</v>
      </c>
      <c r="EC23" s="73">
        <v>0</v>
      </c>
      <c r="ED23" s="73">
        <v>0</v>
      </c>
      <c r="EE23" s="73">
        <v>0</v>
      </c>
      <c r="EF23" s="73">
        <v>5.2969999999999997</v>
      </c>
      <c r="EG23" s="73">
        <v>0</v>
      </c>
      <c r="EH23" s="73">
        <v>0</v>
      </c>
      <c r="EI23" s="73">
        <v>0</v>
      </c>
      <c r="EJ23" s="73">
        <v>0</v>
      </c>
      <c r="EK23" s="73">
        <v>0</v>
      </c>
      <c r="EL23" s="73">
        <v>0</v>
      </c>
      <c r="EM23" s="73">
        <v>0</v>
      </c>
      <c r="EN23" s="73">
        <v>0</v>
      </c>
      <c r="EO23" s="73">
        <v>29.55</v>
      </c>
      <c r="EP23" s="73">
        <v>0</v>
      </c>
      <c r="EQ23" s="73">
        <v>0</v>
      </c>
      <c r="ER23" s="73">
        <v>0</v>
      </c>
      <c r="ES23" s="73">
        <v>0</v>
      </c>
      <c r="ET23" s="73">
        <v>18.651</v>
      </c>
      <c r="EU23" s="73">
        <v>0</v>
      </c>
      <c r="EV23" s="73">
        <v>0</v>
      </c>
      <c r="EW23" s="73">
        <v>0</v>
      </c>
      <c r="EX23" s="73">
        <v>0</v>
      </c>
      <c r="EY23" s="73">
        <v>0</v>
      </c>
      <c r="EZ23" s="73">
        <v>0</v>
      </c>
      <c r="FA23" s="73">
        <v>0</v>
      </c>
      <c r="FB23" s="73">
        <v>0</v>
      </c>
      <c r="FC23" s="73">
        <v>0</v>
      </c>
      <c r="FD23" s="73">
        <v>0</v>
      </c>
      <c r="FE23" s="73">
        <v>0</v>
      </c>
      <c r="FF23" s="73">
        <v>7.6180000000000003</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6.5880000000000001</v>
      </c>
      <c r="GP23" s="73">
        <v>0</v>
      </c>
      <c r="GQ23" s="73">
        <v>0</v>
      </c>
      <c r="GR23" s="73">
        <v>0</v>
      </c>
      <c r="GS23" s="73">
        <v>0</v>
      </c>
      <c r="GT23" s="73">
        <v>17.986000000000001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40.305</v>
      </c>
      <c r="HL23" s="73">
        <v>18.651</v>
      </c>
      <c r="HM23" s="73">
        <v>0</v>
      </c>
      <c r="HN23" s="73">
        <v>7.6180000000000003</v>
      </c>
      <c r="HO23" s="73">
        <v>0</v>
      </c>
      <c r="HP23" s="73">
        <v>0</v>
      </c>
      <c r="HQ23" s="73">
        <v>0</v>
      </c>
      <c r="HR23" s="73">
        <v>0</v>
      </c>
      <c r="HS23" s="73">
        <v>0</v>
      </c>
      <c r="HT23" s="73">
        <v>0</v>
      </c>
      <c r="HU23" s="73">
        <v>0</v>
      </c>
      <c r="HV23" s="73">
        <v>6.5880000000000001</v>
      </c>
      <c r="HW23" s="73">
        <v>0</v>
      </c>
      <c r="HX23" s="73">
        <v>17.986000000000001</v>
      </c>
      <c r="HY23" s="73">
        <v>0</v>
      </c>
      <c r="HZ23" s="73">
        <v>0</v>
      </c>
      <c r="IA23" s="73">
        <v>0</v>
      </c>
      <c r="IB23" s="73">
        <v>0</v>
      </c>
      <c r="IC23" s="73">
        <v>0</v>
      </c>
      <c r="ID23" s="73">
        <v>0</v>
      </c>
      <c r="IE23" s="73">
        <v>0</v>
      </c>
      <c r="IF23" s="73">
        <v>40.305</v>
      </c>
      <c r="IG23" s="73">
        <v>18.651</v>
      </c>
      <c r="IH23" s="73">
        <v>0</v>
      </c>
      <c r="II23" s="73">
        <v>7.6180000000000003</v>
      </c>
      <c r="IJ23" s="73">
        <v>0</v>
      </c>
      <c r="IK23" s="73">
        <v>0</v>
      </c>
      <c r="IL23" s="73">
        <v>0</v>
      </c>
      <c r="IM23" s="73">
        <v>0</v>
      </c>
      <c r="IN23" s="73">
        <v>0</v>
      </c>
      <c r="IO23" s="73">
        <v>0</v>
      </c>
      <c r="IP23" s="73">
        <v>0</v>
      </c>
      <c r="IQ23" s="73">
        <v>6.5880000000000001</v>
      </c>
      <c r="IR23" s="73">
        <v>0</v>
      </c>
      <c r="IS23" s="73">
        <v>17.986000000000001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1</v>
      </c>
      <c r="JN23" s="71">
        <v>0</v>
      </c>
      <c r="JO23" s="71">
        <v>0</v>
      </c>
      <c r="JP23" s="71">
        <v>0</v>
      </c>
      <c r="JQ23" s="71">
        <v>0</v>
      </c>
      <c r="JR23" s="71">
        <v>1</v>
      </c>
      <c r="JS23" s="71">
        <v>0</v>
      </c>
      <c r="JT23" s="71">
        <v>0</v>
      </c>
      <c r="JU23" s="71">
        <v>0</v>
      </c>
      <c r="JV23" s="71">
        <v>0</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1</v>
      </c>
      <c r="NO23" s="71">
        <v>0</v>
      </c>
      <c r="NP23" s="71">
        <v>0</v>
      </c>
      <c r="NQ23" s="71">
        <v>0</v>
      </c>
      <c r="NR23" s="71">
        <v>0</v>
      </c>
      <c r="NS23" s="71">
        <v>1</v>
      </c>
      <c r="NT23" s="71">
        <v>0</v>
      </c>
      <c r="NU23" s="71">
        <v>0</v>
      </c>
      <c r="NV23" s="71">
        <v>0</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1</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4</v>
      </c>
      <c r="RT23" s="71">
        <v>1</v>
      </c>
      <c r="RU23" s="71">
        <v>0</v>
      </c>
      <c r="RV23" s="71">
        <v>1</v>
      </c>
      <c r="RW23" s="71">
        <v>0</v>
      </c>
      <c r="RX23" s="71">
        <v>0</v>
      </c>
      <c r="RY23" s="71">
        <v>0</v>
      </c>
      <c r="RZ23" s="71">
        <v>0</v>
      </c>
      <c r="SA23" s="71">
        <v>0</v>
      </c>
      <c r="SB23" s="71">
        <v>0</v>
      </c>
      <c r="SC23" s="71">
        <v>0</v>
      </c>
      <c r="SD23" s="71">
        <v>1</v>
      </c>
      <c r="SE23" s="71">
        <v>0</v>
      </c>
      <c r="SF23" s="71">
        <v>1</v>
      </c>
      <c r="SG23" s="71">
        <v>0</v>
      </c>
      <c r="SH23" s="71">
        <v>0</v>
      </c>
    </row>
    <row r="24" spans="1:502">
      <c r="A24" s="16" t="s">
        <v>1886</v>
      </c>
      <c r="B24" s="70">
        <v>16</v>
      </c>
      <c r="C24" s="70">
        <v>16</v>
      </c>
      <c r="D24" s="70">
        <v>1</v>
      </c>
      <c r="E24" s="70">
        <v>2019</v>
      </c>
      <c r="F24" s="70" t="s">
        <v>158</v>
      </c>
      <c r="G24" s="1073" t="s">
        <v>1870</v>
      </c>
      <c r="H24" s="70" t="s">
        <v>1871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5.125</v>
      </c>
      <c r="AA24" s="73">
        <v>0</v>
      </c>
      <c r="AB24" s="73">
        <v>0</v>
      </c>
      <c r="AC24" s="73">
        <v>0</v>
      </c>
      <c r="AD24" s="73">
        <v>0</v>
      </c>
      <c r="AE24" s="73">
        <v>4.8470000000000004</v>
      </c>
      <c r="AF24" s="73">
        <v>0</v>
      </c>
      <c r="AG24" s="73">
        <v>0</v>
      </c>
      <c r="AH24" s="73">
        <v>0</v>
      </c>
      <c r="AI24" s="73">
        <v>0</v>
      </c>
      <c r="AJ24" s="73">
        <v>0</v>
      </c>
      <c r="AK24" s="73">
        <v>0</v>
      </c>
      <c r="AL24" s="73">
        <v>0</v>
      </c>
      <c r="AM24" s="73">
        <v>0</v>
      </c>
      <c r="AN24" s="73">
        <v>29.573</v>
      </c>
      <c r="AO24" s="73">
        <v>0</v>
      </c>
      <c r="AP24" s="73">
        <v>0</v>
      </c>
      <c r="AQ24" s="73">
        <v>0</v>
      </c>
      <c r="AR24" s="73">
        <v>0</v>
      </c>
      <c r="AS24" s="73">
        <v>17.428000000000001</v>
      </c>
      <c r="AT24" s="73">
        <v>0</v>
      </c>
      <c r="AU24" s="73">
        <v>0</v>
      </c>
      <c r="AV24" s="73">
        <v>0</v>
      </c>
      <c r="AW24" s="73">
        <v>0</v>
      </c>
      <c r="AX24" s="73">
        <v>0</v>
      </c>
      <c r="AY24" s="73">
        <v>0</v>
      </c>
      <c r="AZ24" s="73">
        <v>0</v>
      </c>
      <c r="BA24" s="73">
        <v>0</v>
      </c>
      <c r="BB24" s="73">
        <v>0</v>
      </c>
      <c r="BC24" s="73">
        <v>0</v>
      </c>
      <c r="BD24" s="73">
        <v>0</v>
      </c>
      <c r="BE24" s="73">
        <v>6.89</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6.3849999999999998</v>
      </c>
      <c r="CO24" s="73">
        <v>0</v>
      </c>
      <c r="CP24" s="73">
        <v>0</v>
      </c>
      <c r="CQ24" s="73">
        <v>0</v>
      </c>
      <c r="CR24" s="73">
        <v>0</v>
      </c>
      <c r="CS24" s="73">
        <v>23.869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5.125</v>
      </c>
      <c r="EB24" s="73">
        <v>0</v>
      </c>
      <c r="EC24" s="73">
        <v>0</v>
      </c>
      <c r="ED24" s="73">
        <v>0</v>
      </c>
      <c r="EE24" s="73">
        <v>0</v>
      </c>
      <c r="EF24" s="73">
        <v>4.8470000000000004</v>
      </c>
      <c r="EG24" s="73">
        <v>0</v>
      </c>
      <c r="EH24" s="73">
        <v>0</v>
      </c>
      <c r="EI24" s="73">
        <v>0</v>
      </c>
      <c r="EJ24" s="73">
        <v>0</v>
      </c>
      <c r="EK24" s="73">
        <v>0</v>
      </c>
      <c r="EL24" s="73">
        <v>0</v>
      </c>
      <c r="EM24" s="73">
        <v>0</v>
      </c>
      <c r="EN24" s="73">
        <v>0</v>
      </c>
      <c r="EO24" s="73">
        <v>29.573</v>
      </c>
      <c r="EP24" s="73">
        <v>0</v>
      </c>
      <c r="EQ24" s="73">
        <v>0</v>
      </c>
      <c r="ER24" s="73">
        <v>0</v>
      </c>
      <c r="ES24" s="73">
        <v>0</v>
      </c>
      <c r="ET24" s="73">
        <v>17.428000000000001</v>
      </c>
      <c r="EU24" s="73">
        <v>0</v>
      </c>
      <c r="EV24" s="73">
        <v>0</v>
      </c>
      <c r="EW24" s="73">
        <v>0</v>
      </c>
      <c r="EX24" s="73">
        <v>0</v>
      </c>
      <c r="EY24" s="73">
        <v>0</v>
      </c>
      <c r="EZ24" s="73">
        <v>0</v>
      </c>
      <c r="FA24" s="73">
        <v>0</v>
      </c>
      <c r="FB24" s="73">
        <v>0</v>
      </c>
      <c r="FC24" s="73">
        <v>0</v>
      </c>
      <c r="FD24" s="73">
        <v>0</v>
      </c>
      <c r="FE24" s="73">
        <v>0</v>
      </c>
      <c r="FF24" s="73">
        <v>6.89</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6.3849999999999998</v>
      </c>
      <c r="GP24" s="73">
        <v>0</v>
      </c>
      <c r="GQ24" s="73">
        <v>0</v>
      </c>
      <c r="GR24" s="73">
        <v>0</v>
      </c>
      <c r="GS24" s="73">
        <v>0</v>
      </c>
      <c r="GT24" s="73">
        <v>23.869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39.545000000000002</v>
      </c>
      <c r="HL24" s="73">
        <v>17.428000000000001</v>
      </c>
      <c r="HM24" s="73">
        <v>0</v>
      </c>
      <c r="HN24" s="73">
        <v>6.89</v>
      </c>
      <c r="HO24" s="73">
        <v>0</v>
      </c>
      <c r="HP24" s="73">
        <v>0</v>
      </c>
      <c r="HQ24" s="73">
        <v>0</v>
      </c>
      <c r="HR24" s="73">
        <v>0</v>
      </c>
      <c r="HS24" s="73">
        <v>0</v>
      </c>
      <c r="HT24" s="73">
        <v>0</v>
      </c>
      <c r="HU24" s="73">
        <v>0</v>
      </c>
      <c r="HV24" s="73">
        <v>6.3849999999999998</v>
      </c>
      <c r="HW24" s="73">
        <v>0</v>
      </c>
      <c r="HX24" s="73">
        <v>23.869</v>
      </c>
      <c r="HY24" s="73">
        <v>0</v>
      </c>
      <c r="HZ24" s="73">
        <v>0</v>
      </c>
      <c r="IA24" s="73">
        <v>0</v>
      </c>
      <c r="IB24" s="73">
        <v>0</v>
      </c>
      <c r="IC24" s="73">
        <v>0</v>
      </c>
      <c r="ID24" s="73">
        <v>0</v>
      </c>
      <c r="IE24" s="73">
        <v>0</v>
      </c>
      <c r="IF24" s="73">
        <v>39.545000000000002</v>
      </c>
      <c r="IG24" s="73">
        <v>17.428000000000001</v>
      </c>
      <c r="IH24" s="73">
        <v>0</v>
      </c>
      <c r="II24" s="73">
        <v>6.89</v>
      </c>
      <c r="IJ24" s="73">
        <v>0</v>
      </c>
      <c r="IK24" s="73">
        <v>0</v>
      </c>
      <c r="IL24" s="73">
        <v>0</v>
      </c>
      <c r="IM24" s="73">
        <v>0</v>
      </c>
      <c r="IN24" s="73">
        <v>0</v>
      </c>
      <c r="IO24" s="73">
        <v>0</v>
      </c>
      <c r="IP24" s="73">
        <v>0</v>
      </c>
      <c r="IQ24" s="73">
        <v>6.3849999999999998</v>
      </c>
      <c r="IR24" s="73">
        <v>0</v>
      </c>
      <c r="IS24" s="73">
        <v>23.869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1</v>
      </c>
      <c r="JN24" s="71">
        <v>0</v>
      </c>
      <c r="JO24" s="71">
        <v>0</v>
      </c>
      <c r="JP24" s="71">
        <v>0</v>
      </c>
      <c r="JQ24" s="71">
        <v>0</v>
      </c>
      <c r="JR24" s="71">
        <v>1</v>
      </c>
      <c r="JS24" s="71">
        <v>0</v>
      </c>
      <c r="JT24" s="71">
        <v>0</v>
      </c>
      <c r="JU24" s="71">
        <v>0</v>
      </c>
      <c r="JV24" s="71">
        <v>0</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1</v>
      </c>
      <c r="NO24" s="71">
        <v>0</v>
      </c>
      <c r="NP24" s="71">
        <v>0</v>
      </c>
      <c r="NQ24" s="71">
        <v>0</v>
      </c>
      <c r="NR24" s="71">
        <v>0</v>
      </c>
      <c r="NS24" s="71">
        <v>1</v>
      </c>
      <c r="NT24" s="71">
        <v>0</v>
      </c>
      <c r="NU24" s="71">
        <v>0</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1</v>
      </c>
      <c r="QZ24" s="71">
        <v>0</v>
      </c>
      <c r="RA24" s="71">
        <v>1</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4</v>
      </c>
      <c r="RT24" s="71">
        <v>1</v>
      </c>
      <c r="RU24" s="71">
        <v>0</v>
      </c>
      <c r="RV24" s="71">
        <v>1</v>
      </c>
      <c r="RW24" s="71">
        <v>0</v>
      </c>
      <c r="RX24" s="71">
        <v>0</v>
      </c>
      <c r="RY24" s="71">
        <v>0</v>
      </c>
      <c r="RZ24" s="71">
        <v>0</v>
      </c>
      <c r="SA24" s="71">
        <v>0</v>
      </c>
      <c r="SB24" s="71">
        <v>0</v>
      </c>
      <c r="SC24" s="71">
        <v>0</v>
      </c>
      <c r="SD24" s="71">
        <v>1</v>
      </c>
      <c r="SE24" s="71">
        <v>0</v>
      </c>
      <c r="SF24" s="71">
        <v>1</v>
      </c>
      <c r="SG24" s="71">
        <v>0</v>
      </c>
      <c r="SH24" s="71">
        <v>0</v>
      </c>
    </row>
    <row r="25" spans="1:502">
      <c r="A25" s="16" t="s">
        <v>1887</v>
      </c>
      <c r="B25" s="70">
        <v>17</v>
      </c>
      <c r="C25" s="70">
        <v>17</v>
      </c>
      <c r="D25" s="70">
        <v>1</v>
      </c>
      <c r="E25" s="70">
        <v>2020</v>
      </c>
      <c r="F25" s="70" t="s">
        <v>159</v>
      </c>
      <c r="G25" s="1073" t="s">
        <v>1870</v>
      </c>
      <c r="H25" s="70" t="s">
        <v>1871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4.0229999999999997</v>
      </c>
      <c r="AF25" s="73">
        <v>0</v>
      </c>
      <c r="AG25" s="73">
        <v>0</v>
      </c>
      <c r="AH25" s="73">
        <v>0</v>
      </c>
      <c r="AI25" s="73">
        <v>0</v>
      </c>
      <c r="AJ25" s="73">
        <v>0</v>
      </c>
      <c r="AK25" s="73">
        <v>0</v>
      </c>
      <c r="AL25" s="73">
        <v>0</v>
      </c>
      <c r="AM25" s="73">
        <v>0</v>
      </c>
      <c r="AN25" s="73">
        <v>3.266</v>
      </c>
      <c r="AO25" s="73">
        <v>0</v>
      </c>
      <c r="AP25" s="73">
        <v>0</v>
      </c>
      <c r="AQ25" s="73">
        <v>0</v>
      </c>
      <c r="AR25" s="73">
        <v>0</v>
      </c>
      <c r="AS25" s="73">
        <v>16.803000000000001</v>
      </c>
      <c r="AT25" s="73">
        <v>0</v>
      </c>
      <c r="AU25" s="73">
        <v>0</v>
      </c>
      <c r="AV25" s="73">
        <v>0</v>
      </c>
      <c r="AW25" s="73">
        <v>0</v>
      </c>
      <c r="AX25" s="73">
        <v>0</v>
      </c>
      <c r="AY25" s="73">
        <v>0</v>
      </c>
      <c r="AZ25" s="73">
        <v>0</v>
      </c>
      <c r="BA25" s="73">
        <v>0</v>
      </c>
      <c r="BB25" s="73">
        <v>0</v>
      </c>
      <c r="BC25" s="73">
        <v>0</v>
      </c>
      <c r="BD25" s="73">
        <v>0</v>
      </c>
      <c r="BE25" s="73">
        <v>6.5449999999999999</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6.1379999999999999</v>
      </c>
      <c r="CO25" s="73">
        <v>0</v>
      </c>
      <c r="CP25" s="73">
        <v>0</v>
      </c>
      <c r="CQ25" s="73">
        <v>0</v>
      </c>
      <c r="CR25" s="73">
        <v>0</v>
      </c>
      <c r="CS25" s="73">
        <v>21.702000000000002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4.0229999999999997</v>
      </c>
      <c r="EG25" s="73">
        <v>0</v>
      </c>
      <c r="EH25" s="73">
        <v>0</v>
      </c>
      <c r="EI25" s="73">
        <v>0</v>
      </c>
      <c r="EJ25" s="73">
        <v>0</v>
      </c>
      <c r="EK25" s="73">
        <v>0</v>
      </c>
      <c r="EL25" s="73">
        <v>0</v>
      </c>
      <c r="EM25" s="73">
        <v>0</v>
      </c>
      <c r="EN25" s="73">
        <v>0</v>
      </c>
      <c r="EO25" s="73">
        <v>3.266</v>
      </c>
      <c r="EP25" s="73">
        <v>0</v>
      </c>
      <c r="EQ25" s="73">
        <v>0</v>
      </c>
      <c r="ER25" s="73">
        <v>0</v>
      </c>
      <c r="ES25" s="73">
        <v>0</v>
      </c>
      <c r="ET25" s="73">
        <v>16.803000000000001</v>
      </c>
      <c r="EU25" s="73">
        <v>0</v>
      </c>
      <c r="EV25" s="73">
        <v>0</v>
      </c>
      <c r="EW25" s="73">
        <v>0</v>
      </c>
      <c r="EX25" s="73">
        <v>0</v>
      </c>
      <c r="EY25" s="73">
        <v>0</v>
      </c>
      <c r="EZ25" s="73">
        <v>0</v>
      </c>
      <c r="FA25" s="73">
        <v>0</v>
      </c>
      <c r="FB25" s="73">
        <v>0</v>
      </c>
      <c r="FC25" s="73">
        <v>0</v>
      </c>
      <c r="FD25" s="73">
        <v>0</v>
      </c>
      <c r="FE25" s="73">
        <v>0</v>
      </c>
      <c r="FF25" s="73">
        <v>6.5449999999999999</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6.1379999999999999</v>
      </c>
      <c r="GP25" s="73">
        <v>0</v>
      </c>
      <c r="GQ25" s="73">
        <v>0</v>
      </c>
      <c r="GR25" s="73">
        <v>0</v>
      </c>
      <c r="GS25" s="73">
        <v>0</v>
      </c>
      <c r="GT25" s="73">
        <v>21.702000000000002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7.2889999999999997</v>
      </c>
      <c r="HL25" s="73">
        <v>16.803000000000001</v>
      </c>
      <c r="HM25" s="73">
        <v>0</v>
      </c>
      <c r="HN25" s="73">
        <v>6.5449999999999999</v>
      </c>
      <c r="HO25" s="73">
        <v>0</v>
      </c>
      <c r="HP25" s="73">
        <v>0</v>
      </c>
      <c r="HQ25" s="73">
        <v>0</v>
      </c>
      <c r="HR25" s="73">
        <v>0</v>
      </c>
      <c r="HS25" s="73">
        <v>0</v>
      </c>
      <c r="HT25" s="73">
        <v>0</v>
      </c>
      <c r="HU25" s="73">
        <v>0</v>
      </c>
      <c r="HV25" s="73">
        <v>6.1379999999999999</v>
      </c>
      <c r="HW25" s="73">
        <v>0</v>
      </c>
      <c r="HX25" s="73">
        <v>21.702000000000002</v>
      </c>
      <c r="HY25" s="73">
        <v>0</v>
      </c>
      <c r="HZ25" s="73">
        <v>0</v>
      </c>
      <c r="IA25" s="73">
        <v>0</v>
      </c>
      <c r="IB25" s="73">
        <v>0</v>
      </c>
      <c r="IC25" s="73">
        <v>0</v>
      </c>
      <c r="ID25" s="73">
        <v>0</v>
      </c>
      <c r="IE25" s="73">
        <v>0</v>
      </c>
      <c r="IF25" s="73">
        <v>7.2889999999999997</v>
      </c>
      <c r="IG25" s="73">
        <v>16.803000000000001</v>
      </c>
      <c r="IH25" s="73">
        <v>0</v>
      </c>
      <c r="II25" s="73">
        <v>6.5449999999999999</v>
      </c>
      <c r="IJ25" s="73">
        <v>0</v>
      </c>
      <c r="IK25" s="73">
        <v>0</v>
      </c>
      <c r="IL25" s="73">
        <v>0</v>
      </c>
      <c r="IM25" s="73">
        <v>0</v>
      </c>
      <c r="IN25" s="73">
        <v>0</v>
      </c>
      <c r="IO25" s="73">
        <v>0</v>
      </c>
      <c r="IP25" s="73">
        <v>0</v>
      </c>
      <c r="IQ25" s="73">
        <v>6.1379999999999999</v>
      </c>
      <c r="IR25" s="73">
        <v>0</v>
      </c>
      <c r="IS25" s="73">
        <v>21.702000000000002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1</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2</v>
      </c>
      <c r="RT25" s="71">
        <v>1</v>
      </c>
      <c r="RU25" s="71">
        <v>0</v>
      </c>
      <c r="RV25" s="71">
        <v>1</v>
      </c>
      <c r="RW25" s="71">
        <v>0</v>
      </c>
      <c r="RX25" s="71">
        <v>0</v>
      </c>
      <c r="RY25" s="71">
        <v>0</v>
      </c>
      <c r="RZ25" s="71">
        <v>0</v>
      </c>
      <c r="SA25" s="71">
        <v>0</v>
      </c>
      <c r="SB25" s="71">
        <v>0</v>
      </c>
      <c r="SC25" s="71">
        <v>0</v>
      </c>
      <c r="SD25" s="71">
        <v>1</v>
      </c>
      <c r="SE25" s="71">
        <v>0</v>
      </c>
      <c r="SF25" s="71">
        <v>1</v>
      </c>
      <c r="SG25" s="71">
        <v>0</v>
      </c>
      <c r="SH25" s="71">
        <v>0</v>
      </c>
    </row>
    <row r="26" spans="1:502">
      <c r="A26" s="16" t="s">
        <v>1888</v>
      </c>
      <c r="B26" s="70">
        <v>18</v>
      </c>
      <c r="C26" s="70">
        <v>18</v>
      </c>
      <c r="D26" s="70">
        <v>1</v>
      </c>
      <c r="E26" s="70">
        <v>2021</v>
      </c>
      <c r="F26" s="70" t="s">
        <v>160</v>
      </c>
      <c r="G26" s="1073" t="s">
        <v>1870</v>
      </c>
      <c r="H26" s="70" t="s">
        <v>1871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4.2750000000000004</v>
      </c>
      <c r="AA26" s="73">
        <v>0</v>
      </c>
      <c r="AB26" s="73">
        <v>0</v>
      </c>
      <c r="AC26" s="73">
        <v>0</v>
      </c>
      <c r="AD26" s="73">
        <v>0</v>
      </c>
      <c r="AE26" s="73">
        <v>4.1970000000000001</v>
      </c>
      <c r="AF26" s="73">
        <v>0</v>
      </c>
      <c r="AG26" s="73">
        <v>0</v>
      </c>
      <c r="AH26" s="73">
        <v>0</v>
      </c>
      <c r="AI26" s="73">
        <v>0</v>
      </c>
      <c r="AJ26" s="73">
        <v>0</v>
      </c>
      <c r="AK26" s="73">
        <v>0</v>
      </c>
      <c r="AL26" s="73">
        <v>0</v>
      </c>
      <c r="AM26" s="73">
        <v>0</v>
      </c>
      <c r="AN26" s="73">
        <v>14.627000000000001</v>
      </c>
      <c r="AO26" s="73">
        <v>0</v>
      </c>
      <c r="AP26" s="73">
        <v>0</v>
      </c>
      <c r="AQ26" s="73">
        <v>0</v>
      </c>
      <c r="AR26" s="73">
        <v>0</v>
      </c>
      <c r="AS26" s="73">
        <v>15.875</v>
      </c>
      <c r="AT26" s="73">
        <v>0</v>
      </c>
      <c r="AU26" s="73">
        <v>0</v>
      </c>
      <c r="AV26" s="73">
        <v>0</v>
      </c>
      <c r="AW26" s="73">
        <v>0</v>
      </c>
      <c r="AX26" s="73">
        <v>0</v>
      </c>
      <c r="AY26" s="73">
        <v>0</v>
      </c>
      <c r="AZ26" s="73">
        <v>0</v>
      </c>
      <c r="BA26" s="73">
        <v>0</v>
      </c>
      <c r="BB26" s="73">
        <v>0</v>
      </c>
      <c r="BC26" s="73">
        <v>0</v>
      </c>
      <c r="BD26" s="73">
        <v>0</v>
      </c>
      <c r="BE26" s="73">
        <v>7.2060000000000004</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5.9950000000000001</v>
      </c>
      <c r="CO26" s="73">
        <v>0</v>
      </c>
      <c r="CP26" s="73">
        <v>0</v>
      </c>
      <c r="CQ26" s="73">
        <v>0</v>
      </c>
      <c r="CR26" s="73">
        <v>0</v>
      </c>
      <c r="CS26" s="73">
        <v>21.530999999999999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4.2750000000000004</v>
      </c>
      <c r="EB26" s="73">
        <v>0</v>
      </c>
      <c r="EC26" s="73">
        <v>0</v>
      </c>
      <c r="ED26" s="73">
        <v>0</v>
      </c>
      <c r="EE26" s="73">
        <v>0</v>
      </c>
      <c r="EF26" s="73">
        <v>4.1970000000000001</v>
      </c>
      <c r="EG26" s="73">
        <v>0</v>
      </c>
      <c r="EH26" s="73">
        <v>0</v>
      </c>
      <c r="EI26" s="73">
        <v>0</v>
      </c>
      <c r="EJ26" s="73">
        <v>0</v>
      </c>
      <c r="EK26" s="73">
        <v>0</v>
      </c>
      <c r="EL26" s="73">
        <v>0</v>
      </c>
      <c r="EM26" s="73">
        <v>0</v>
      </c>
      <c r="EN26" s="73">
        <v>0</v>
      </c>
      <c r="EO26" s="73">
        <v>14.627000000000001</v>
      </c>
      <c r="EP26" s="73">
        <v>0</v>
      </c>
      <c r="EQ26" s="73">
        <v>0</v>
      </c>
      <c r="ER26" s="73">
        <v>0</v>
      </c>
      <c r="ES26" s="73">
        <v>0</v>
      </c>
      <c r="ET26" s="73">
        <v>15.875</v>
      </c>
      <c r="EU26" s="73">
        <v>0</v>
      </c>
      <c r="EV26" s="73">
        <v>0</v>
      </c>
      <c r="EW26" s="73">
        <v>0</v>
      </c>
      <c r="EX26" s="73">
        <v>0</v>
      </c>
      <c r="EY26" s="73">
        <v>0</v>
      </c>
      <c r="EZ26" s="73">
        <v>0</v>
      </c>
      <c r="FA26" s="73">
        <v>0</v>
      </c>
      <c r="FB26" s="73">
        <v>0</v>
      </c>
      <c r="FC26" s="73">
        <v>0</v>
      </c>
      <c r="FD26" s="73">
        <v>0</v>
      </c>
      <c r="FE26" s="73">
        <v>0</v>
      </c>
      <c r="FF26" s="73">
        <v>7.2060000000000004</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5.9950000000000001</v>
      </c>
      <c r="GP26" s="73">
        <v>0</v>
      </c>
      <c r="GQ26" s="73">
        <v>0</v>
      </c>
      <c r="GR26" s="73">
        <v>0</v>
      </c>
      <c r="GS26" s="73">
        <v>0</v>
      </c>
      <c r="GT26" s="73">
        <v>21.530999999999999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23.099</v>
      </c>
      <c r="HL26" s="73">
        <v>15.875</v>
      </c>
      <c r="HM26" s="73">
        <v>0</v>
      </c>
      <c r="HN26" s="73">
        <v>7.2060000000000004</v>
      </c>
      <c r="HO26" s="73">
        <v>0</v>
      </c>
      <c r="HP26" s="73">
        <v>0</v>
      </c>
      <c r="HQ26" s="73">
        <v>0</v>
      </c>
      <c r="HR26" s="73">
        <v>0</v>
      </c>
      <c r="HS26" s="73">
        <v>0</v>
      </c>
      <c r="HT26" s="73">
        <v>0</v>
      </c>
      <c r="HU26" s="73">
        <v>0</v>
      </c>
      <c r="HV26" s="73">
        <v>5.9950000000000001</v>
      </c>
      <c r="HW26" s="73">
        <v>0</v>
      </c>
      <c r="HX26" s="73">
        <v>21.530999999999999</v>
      </c>
      <c r="HY26" s="73">
        <v>0</v>
      </c>
      <c r="HZ26" s="73">
        <v>0</v>
      </c>
      <c r="IA26" s="73">
        <v>0</v>
      </c>
      <c r="IB26" s="73">
        <v>0</v>
      </c>
      <c r="IC26" s="73">
        <v>0</v>
      </c>
      <c r="ID26" s="73">
        <v>0</v>
      </c>
      <c r="IE26" s="73">
        <v>0</v>
      </c>
      <c r="IF26" s="73">
        <v>23.099</v>
      </c>
      <c r="IG26" s="73">
        <v>15.875</v>
      </c>
      <c r="IH26" s="73">
        <v>0</v>
      </c>
      <c r="II26" s="73">
        <v>7.2060000000000004</v>
      </c>
      <c r="IJ26" s="73">
        <v>0</v>
      </c>
      <c r="IK26" s="73">
        <v>0</v>
      </c>
      <c r="IL26" s="73">
        <v>0</v>
      </c>
      <c r="IM26" s="73">
        <v>0</v>
      </c>
      <c r="IN26" s="73">
        <v>0</v>
      </c>
      <c r="IO26" s="73">
        <v>0</v>
      </c>
      <c r="IP26" s="73">
        <v>0</v>
      </c>
      <c r="IQ26" s="73">
        <v>5.9950000000000001</v>
      </c>
      <c r="IR26" s="73">
        <v>0</v>
      </c>
      <c r="IS26" s="73">
        <v>21.530999999999999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1</v>
      </c>
      <c r="JN26" s="71">
        <v>0</v>
      </c>
      <c r="JO26" s="71">
        <v>0</v>
      </c>
      <c r="JP26" s="71">
        <v>0</v>
      </c>
      <c r="JQ26" s="71">
        <v>0</v>
      </c>
      <c r="JR26" s="71">
        <v>1</v>
      </c>
      <c r="JS26" s="71">
        <v>0</v>
      </c>
      <c r="JT26" s="71">
        <v>0</v>
      </c>
      <c r="JU26" s="71">
        <v>0</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1</v>
      </c>
      <c r="NO26" s="71">
        <v>0</v>
      </c>
      <c r="NP26" s="71">
        <v>0</v>
      </c>
      <c r="NQ26" s="71">
        <v>0</v>
      </c>
      <c r="NR26" s="71">
        <v>0</v>
      </c>
      <c r="NS26" s="71">
        <v>1</v>
      </c>
      <c r="NT26" s="71">
        <v>0</v>
      </c>
      <c r="NU26" s="71">
        <v>0</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1</v>
      </c>
      <c r="QZ26" s="71">
        <v>0</v>
      </c>
      <c r="RA26" s="71">
        <v>1</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4</v>
      </c>
      <c r="RT26" s="71">
        <v>1</v>
      </c>
      <c r="RU26" s="71">
        <v>0</v>
      </c>
      <c r="RV26" s="71">
        <v>1</v>
      </c>
      <c r="RW26" s="71">
        <v>0</v>
      </c>
      <c r="RX26" s="71">
        <v>0</v>
      </c>
      <c r="RY26" s="71">
        <v>0</v>
      </c>
      <c r="RZ26" s="71">
        <v>0</v>
      </c>
      <c r="SA26" s="71">
        <v>0</v>
      </c>
      <c r="SB26" s="71">
        <v>0</v>
      </c>
      <c r="SC26" s="71">
        <v>0</v>
      </c>
      <c r="SD26" s="71">
        <v>1</v>
      </c>
      <c r="SE26" s="71">
        <v>0</v>
      </c>
      <c r="SF26" s="71">
        <v>1</v>
      </c>
      <c r="SG26" s="71">
        <v>0</v>
      </c>
      <c r="SH26" s="71">
        <v>0</v>
      </c>
    </row>
    <row r="27" spans="1:502">
      <c r="A27" s="16" t="s">
        <v>1889</v>
      </c>
      <c r="B27" s="70">
        <v>19</v>
      </c>
      <c r="C27" s="70">
        <v>19</v>
      </c>
      <c r="D27" s="70">
        <v>1</v>
      </c>
      <c r="E27" s="70">
        <v>2022</v>
      </c>
      <c r="F27" s="70" t="s">
        <v>161</v>
      </c>
      <c r="G27" s="1073" t="s">
        <v>1870</v>
      </c>
      <c r="H27" s="70" t="s">
        <v>1871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1890</v>
      </c>
      <c r="B28" s="70">
        <v>20</v>
      </c>
      <c r="C28" s="70">
        <v>20</v>
      </c>
      <c r="D28" s="70">
        <v>1</v>
      </c>
      <c r="E28" s="70">
        <v>2023</v>
      </c>
      <c r="F28" s="70" t="s">
        <v>1539</v>
      </c>
      <c r="G28" s="1073" t="s">
        <v>1870</v>
      </c>
      <c r="H28" s="70" t="s">
        <v>1871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1891</v>
      </c>
      <c r="B29" s="70">
        <v>21</v>
      </c>
      <c r="C29" s="70">
        <v>21</v>
      </c>
      <c r="D29" s="70">
        <v>1</v>
      </c>
      <c r="E29" s="70">
        <v>2024</v>
      </c>
      <c r="F29" s="70" t="s">
        <v>1554</v>
      </c>
      <c r="G29" s="1073" t="s">
        <v>1870</v>
      </c>
      <c r="H29" s="70" t="s">
        <v>1871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1560</v>
      </c>
      <c r="G30" s="1073" t="s">
        <v>1870</v>
      </c>
      <c r="H30" s="70" t="s">
        <v>1871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1561</v>
      </c>
      <c r="G31" s="1073" t="s">
        <v>1870</v>
      </c>
      <c r="H31" s="70" t="s">
        <v>1871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1562</v>
      </c>
      <c r="G32" s="1073" t="s">
        <v>1870</v>
      </c>
      <c r="H32" s="70" t="s">
        <v>1871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1563</v>
      </c>
      <c r="G33" s="1073" t="s">
        <v>1870</v>
      </c>
      <c r="H33" s="70" t="s">
        <v>1871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1564</v>
      </c>
      <c r="G34" s="1073" t="s">
        <v>1870</v>
      </c>
      <c r="H34" s="70" t="s">
        <v>1871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1565</v>
      </c>
      <c r="G35" s="1073" t="s">
        <v>1870</v>
      </c>
      <c r="H35" s="70" t="s">
        <v>1871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2430</v>
      </c>
      <c r="B11" s="70">
        <v>3</v>
      </c>
      <c r="C11" s="70">
        <v>18</v>
      </c>
      <c r="D11" s="70">
        <v>3</v>
      </c>
      <c r="E11" s="70">
        <v>2024</v>
      </c>
      <c r="F11" s="70" t="s">
        <v>1554</v>
      </c>
      <c r="G11" s="1073" t="s">
        <v>2427</v>
      </c>
      <c r="H11" s="70" t="s">
        <v>2428</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2442</v>
      </c>
      <c r="B12" s="70">
        <v>4</v>
      </c>
      <c r="C12" s="70">
        <v>18</v>
      </c>
      <c r="D12" s="70">
        <v>4</v>
      </c>
      <c r="E12" s="70">
        <v>2024</v>
      </c>
      <c r="F12" s="70" t="s">
        <v>1554</v>
      </c>
      <c r="G12" s="1073" t="s">
        <v>2439</v>
      </c>
      <c r="H12" s="70" t="s">
        <v>2440</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2466</v>
      </c>
      <c r="B17" s="70">
        <v>9</v>
      </c>
      <c r="C17" s="70">
        <v>18</v>
      </c>
      <c r="D17" s="70">
        <v>9</v>
      </c>
      <c r="E17" s="70">
        <v>2024</v>
      </c>
      <c r="F17" s="70" t="s">
        <v>1554</v>
      </c>
      <c r="G17" s="1073" t="s">
        <v>2463</v>
      </c>
      <c r="H17" s="70" t="s">
        <v>2464</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2474</v>
      </c>
      <c r="B19" s="70">
        <v>11</v>
      </c>
      <c r="C19" s="70">
        <v>18</v>
      </c>
      <c r="D19" s="70">
        <v>11</v>
      </c>
      <c r="E19" s="70">
        <v>2024</v>
      </c>
      <c r="F19" s="70" t="s">
        <v>1554</v>
      </c>
      <c r="G19" s="1073" t="s">
        <v>2471</v>
      </c>
      <c r="H19" s="70" t="s">
        <v>2472</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2435</v>
      </c>
      <c r="H20" s="70" t="s">
        <v>2436</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2450</v>
      </c>
      <c r="B22" s="70">
        <v>14</v>
      </c>
      <c r="C22" s="70">
        <v>18</v>
      </c>
      <c r="D22" s="70">
        <v>14</v>
      </c>
      <c r="E22" s="70">
        <v>2024</v>
      </c>
      <c r="F22" s="70" t="s">
        <v>1554</v>
      </c>
      <c r="G22" s="1073" t="s">
        <v>2447</v>
      </c>
      <c r="H22" s="70" t="s">
        <v>2448</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2478</v>
      </c>
      <c r="B26" s="70">
        <v>18</v>
      </c>
      <c r="C26" s="70">
        <v>18</v>
      </c>
      <c r="D26" s="70">
        <v>18</v>
      </c>
      <c r="E26" s="70">
        <v>2024</v>
      </c>
      <c r="F26" s="70" t="s">
        <v>1554</v>
      </c>
      <c r="G26" s="1073" t="s">
        <v>2475</v>
      </c>
      <c r="H26" s="70" t="s">
        <v>2476</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2251</v>
      </c>
      <c r="B29" s="70">
        <v>21</v>
      </c>
      <c r="C29" s="70">
        <v>18</v>
      </c>
      <c r="D29" s="70">
        <v>21</v>
      </c>
      <c r="E29" s="70">
        <v>2024</v>
      </c>
      <c r="F29" s="70" t="s">
        <v>1554</v>
      </c>
      <c r="G29" s="1073" t="s">
        <v>2230</v>
      </c>
      <c r="H29" s="70" t="s">
        <v>2231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2482</v>
      </c>
      <c r="B31" s="70">
        <v>23</v>
      </c>
      <c r="C31" s="70">
        <v>18</v>
      </c>
      <c r="D31" s="70">
        <v>23</v>
      </c>
      <c r="E31" s="70">
        <v>2024</v>
      </c>
      <c r="F31" s="70" t="s">
        <v>1554</v>
      </c>
      <c r="G31" s="1073" t="s">
        <v>2479</v>
      </c>
      <c r="H31" s="70" t="s">
        <v>2480</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2048</v>
      </c>
      <c r="B33" s="70">
        <v>25</v>
      </c>
      <c r="C33" s="70">
        <v>18</v>
      </c>
      <c r="D33" s="70">
        <v>25</v>
      </c>
      <c r="E33" s="70">
        <v>2024</v>
      </c>
      <c r="F33" s="70" t="s">
        <v>1554</v>
      </c>
      <c r="G33" s="1073" t="s">
        <v>2027</v>
      </c>
      <c r="H33" s="70" t="s">
        <v>2028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1676</v>
      </c>
      <c r="B34" s="70">
        <v>26</v>
      </c>
      <c r="C34" s="70">
        <v>18</v>
      </c>
      <c r="D34" s="70">
        <v>26</v>
      </c>
      <c r="E34" s="70">
        <v>2024</v>
      </c>
      <c r="F34" s="70" t="s">
        <v>1554</v>
      </c>
      <c r="G34" s="1073" t="s">
        <v>1673</v>
      </c>
      <c r="H34" s="70" t="s">
        <v>1674</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2462</v>
      </c>
      <c r="B35" s="70">
        <v>27</v>
      </c>
      <c r="C35" s="70">
        <v>18</v>
      </c>
      <c r="D35" s="70">
        <v>27</v>
      </c>
      <c r="E35" s="70">
        <v>2024</v>
      </c>
      <c r="F35" s="70" t="s">
        <v>1554</v>
      </c>
      <c r="G35" s="1073" t="s">
        <v>2459</v>
      </c>
      <c r="H35" s="70" t="s">
        <v>2460</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1554</v>
      </c>
      <c r="G41" s="1073" t="s">
        <v>2367</v>
      </c>
      <c r="H41" s="70" t="s">
        <v>2368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1822</v>
      </c>
      <c r="B43" s="70">
        <v>35</v>
      </c>
      <c r="C43" s="70">
        <v>18</v>
      </c>
      <c r="D43" s="70">
        <v>35</v>
      </c>
      <c r="E43" s="70">
        <v>2024</v>
      </c>
      <c r="F43" s="70" t="s">
        <v>1554</v>
      </c>
      <c r="G43" s="1073" t="s">
        <v>1801</v>
      </c>
      <c r="H43" s="70" t="s">
        <v>1802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2426</v>
      </c>
      <c r="B44" s="70">
        <v>36</v>
      </c>
      <c r="C44" s="70">
        <v>18</v>
      </c>
      <c r="D44" s="70">
        <v>36</v>
      </c>
      <c r="E44" s="70">
        <v>2024</v>
      </c>
      <c r="F44" s="70" t="s">
        <v>1554</v>
      </c>
      <c r="G44" s="1073" t="s">
        <v>2423</v>
      </c>
      <c r="H44" s="70" t="s">
        <v>2424</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2398</v>
      </c>
      <c r="B47" s="70">
        <v>39</v>
      </c>
      <c r="C47" s="70">
        <v>18</v>
      </c>
      <c r="D47" s="70">
        <v>39</v>
      </c>
      <c r="E47" s="70">
        <v>2024</v>
      </c>
      <c r="F47" s="70" t="s">
        <v>1554</v>
      </c>
      <c r="G47" s="1073" t="s">
        <v>2395</v>
      </c>
      <c r="H47" s="70" t="s">
        <v>2396</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2486</v>
      </c>
      <c r="B48" s="70">
        <v>40</v>
      </c>
      <c r="C48" s="70">
        <v>18</v>
      </c>
      <c r="D48" s="70">
        <v>40</v>
      </c>
      <c r="E48" s="70">
        <v>2024</v>
      </c>
      <c r="F48" s="70" t="s">
        <v>1554</v>
      </c>
      <c r="G48" s="1073" t="s">
        <v>2483</v>
      </c>
      <c r="H48" s="70" t="s">
        <v>2484</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2390</v>
      </c>
      <c r="B51" s="70">
        <v>43</v>
      </c>
      <c r="C51" s="70">
        <v>18</v>
      </c>
      <c r="D51" s="70">
        <v>43</v>
      </c>
      <c r="E51" s="70">
        <v>2024</v>
      </c>
      <c r="F51" s="70" t="s">
        <v>1554</v>
      </c>
      <c r="G51" s="1073" t="s">
        <v>2387</v>
      </c>
      <c r="H51" s="70" t="s">
        <v>2388</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2434</v>
      </c>
      <c r="B55" s="70">
        <v>47</v>
      </c>
      <c r="C55" s="70">
        <v>18</v>
      </c>
      <c r="D55" s="70">
        <v>47</v>
      </c>
      <c r="E55" s="70">
        <v>2024</v>
      </c>
      <c r="F55" s="70" t="s">
        <v>1554</v>
      </c>
      <c r="G55" s="1073" t="s">
        <v>2431</v>
      </c>
      <c r="H55" s="70" t="s">
        <v>2432</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2402</v>
      </c>
      <c r="B57" s="70">
        <v>49</v>
      </c>
      <c r="C57" s="70">
        <v>18</v>
      </c>
      <c r="D57" s="70">
        <v>49</v>
      </c>
      <c r="E57" s="70">
        <v>2024</v>
      </c>
      <c r="F57" s="70" t="s">
        <v>1554</v>
      </c>
      <c r="G57" s="1073" t="s">
        <v>2399</v>
      </c>
      <c r="H57" s="70" t="s">
        <v>2400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1695</v>
      </c>
      <c r="B59" s="70">
        <v>51</v>
      </c>
      <c r="C59" s="70">
        <v>18</v>
      </c>
      <c r="D59" s="70">
        <v>51</v>
      </c>
      <c r="E59" s="70">
        <v>2024</v>
      </c>
      <c r="F59" s="70" t="s">
        <v>1554</v>
      </c>
      <c r="G59" s="1073" t="s">
        <v>1692</v>
      </c>
      <c r="H59" s="70" t="s">
        <v>1693</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2386</v>
      </c>
      <c r="B60" s="70">
        <v>52</v>
      </c>
      <c r="C60" s="70">
        <v>18</v>
      </c>
      <c r="D60" s="70">
        <v>52</v>
      </c>
      <c r="E60" s="70">
        <v>2024</v>
      </c>
      <c r="F60" s="70" t="s">
        <v>1554</v>
      </c>
      <c r="G60" s="1073" t="s">
        <v>2383</v>
      </c>
      <c r="H60" s="70" t="s">
        <v>2384</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1683</v>
      </c>
      <c r="B61" s="70">
        <v>53</v>
      </c>
      <c r="C61" s="70">
        <v>18</v>
      </c>
      <c r="D61" s="70">
        <v>53</v>
      </c>
      <c r="E61" s="70">
        <v>2024</v>
      </c>
      <c r="F61" s="70" t="s">
        <v>1554</v>
      </c>
      <c r="G61" s="1073" t="s">
        <v>1681</v>
      </c>
      <c r="H61" s="70" t="s">
        <v>1668</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2406</v>
      </c>
      <c r="B62" s="70">
        <v>54</v>
      </c>
      <c r="C62" s="70">
        <v>18</v>
      </c>
      <c r="D62" s="70">
        <v>54</v>
      </c>
      <c r="E62" s="70">
        <v>2024</v>
      </c>
      <c r="F62" s="70" t="s">
        <v>1554</v>
      </c>
      <c r="G62" s="1073" t="s">
        <v>2403</v>
      </c>
      <c r="H62" s="70" t="s">
        <v>2404</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1891</v>
      </c>
      <c r="B63" s="70">
        <v>55</v>
      </c>
      <c r="C63" s="70">
        <v>18</v>
      </c>
      <c r="D63" s="70">
        <v>55</v>
      </c>
      <c r="E63" s="70">
        <v>2024</v>
      </c>
      <c r="F63" s="70" t="s">
        <v>1554</v>
      </c>
      <c r="G63" s="1073" t="s">
        <v>1870</v>
      </c>
      <c r="H63" s="70" t="s">
        <v>1871</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2429</v>
      </c>
      <c r="B191" s="70">
        <v>183</v>
      </c>
      <c r="C191" s="70">
        <v>16</v>
      </c>
      <c r="D191" s="70">
        <v>3</v>
      </c>
      <c r="E191" s="70">
        <v>2022</v>
      </c>
      <c r="F191" s="70" t="s">
        <v>161</v>
      </c>
      <c r="G191" s="1073" t="s">
        <v>2427</v>
      </c>
      <c r="H191" s="70" t="s">
        <v>2428</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2441</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2465</v>
      </c>
      <c r="B197" s="70">
        <v>189</v>
      </c>
      <c r="C197" s="70">
        <v>16</v>
      </c>
      <c r="D197" s="70">
        <v>9</v>
      </c>
      <c r="E197" s="70">
        <v>2022</v>
      </c>
      <c r="F197" s="70" t="s">
        <v>161</v>
      </c>
      <c r="G197" s="1073" t="s">
        <v>2463</v>
      </c>
      <c r="H197" s="70" t="s">
        <v>2464</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2473</v>
      </c>
      <c r="B199" s="70">
        <v>191</v>
      </c>
      <c r="C199" s="70">
        <v>16</v>
      </c>
      <c r="D199" s="70">
        <v>11</v>
      </c>
      <c r="E199" s="70">
        <v>2022</v>
      </c>
      <c r="F199" s="70" t="s">
        <v>161</v>
      </c>
      <c r="G199" s="1073" t="s">
        <v>2471</v>
      </c>
      <c r="H199" s="70" t="s">
        <v>2472</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2437</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2449</v>
      </c>
      <c r="B202" s="70">
        <v>194</v>
      </c>
      <c r="C202" s="70">
        <v>16</v>
      </c>
      <c r="D202" s="70">
        <v>14</v>
      </c>
      <c r="E202" s="70">
        <v>2022</v>
      </c>
      <c r="F202" s="70" t="s">
        <v>161</v>
      </c>
      <c r="G202" s="1073" t="s">
        <v>2447</v>
      </c>
      <c r="H202" s="70" t="s">
        <v>2448</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2477</v>
      </c>
      <c r="B206" s="70">
        <v>198</v>
      </c>
      <c r="C206" s="70">
        <v>16</v>
      </c>
      <c r="D206" s="70">
        <v>18</v>
      </c>
      <c r="E206" s="70">
        <v>2022</v>
      </c>
      <c r="F206" s="70" t="s">
        <v>161</v>
      </c>
      <c r="G206" s="1073" t="s">
        <v>2475</v>
      </c>
      <c r="H206" s="70" t="s">
        <v>2476</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2249</v>
      </c>
      <c r="B209" s="70">
        <v>201</v>
      </c>
      <c r="C209" s="70">
        <v>16</v>
      </c>
      <c r="D209" s="70">
        <v>21</v>
      </c>
      <c r="E209" s="70">
        <v>2022</v>
      </c>
      <c r="F209" s="70" t="s">
        <v>161</v>
      </c>
      <c r="G209" s="1073" t="s">
        <v>2230</v>
      </c>
      <c r="H209" s="70" t="s">
        <v>2231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2479</v>
      </c>
      <c r="H211" s="70" t="s">
        <v>2480</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2046</v>
      </c>
      <c r="B213" s="70">
        <v>205</v>
      </c>
      <c r="C213" s="70">
        <v>16</v>
      </c>
      <c r="D213" s="70">
        <v>25</v>
      </c>
      <c r="E213" s="70">
        <v>2022</v>
      </c>
      <c r="F213" s="70" t="s">
        <v>161</v>
      </c>
      <c r="G213" s="1073" t="s">
        <v>2027</v>
      </c>
      <c r="H213" s="70" t="s">
        <v>2028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1675</v>
      </c>
      <c r="B214" s="70">
        <v>206</v>
      </c>
      <c r="C214" s="70">
        <v>16</v>
      </c>
      <c r="D214" s="70">
        <v>26</v>
      </c>
      <c r="E214" s="70">
        <v>2022</v>
      </c>
      <c r="F214" s="70" t="s">
        <v>161</v>
      </c>
      <c r="G214" s="1073" t="s">
        <v>1673</v>
      </c>
      <c r="H214" s="70" t="s">
        <v>1674</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2461</v>
      </c>
      <c r="B215" s="70">
        <v>207</v>
      </c>
      <c r="C215" s="70">
        <v>16</v>
      </c>
      <c r="D215" s="70">
        <v>27</v>
      </c>
      <c r="E215" s="70">
        <v>2022</v>
      </c>
      <c r="F215" s="70" t="s">
        <v>161</v>
      </c>
      <c r="G215" s="1073" t="s">
        <v>2459</v>
      </c>
      <c r="H215" s="70" t="s">
        <v>2460</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1820</v>
      </c>
      <c r="B223" s="70">
        <v>215</v>
      </c>
      <c r="C223" s="70">
        <v>16</v>
      </c>
      <c r="D223" s="70">
        <v>35</v>
      </c>
      <c r="E223" s="70">
        <v>2022</v>
      </c>
      <c r="F223" s="70" t="s">
        <v>161</v>
      </c>
      <c r="G223" s="1073" t="s">
        <v>1801</v>
      </c>
      <c r="H223" s="70" t="s">
        <v>1802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2425</v>
      </c>
      <c r="B224" s="70">
        <v>216</v>
      </c>
      <c r="C224" s="70">
        <v>16</v>
      </c>
      <c r="D224" s="70">
        <v>36</v>
      </c>
      <c r="E224" s="70">
        <v>2022</v>
      </c>
      <c r="F224" s="70" t="s">
        <v>161</v>
      </c>
      <c r="G224" s="1073" t="s">
        <v>2423</v>
      </c>
      <c r="H224" s="70" t="s">
        <v>2424</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2397</v>
      </c>
      <c r="B227" s="70">
        <v>219</v>
      </c>
      <c r="C227" s="70">
        <v>16</v>
      </c>
      <c r="D227" s="70">
        <v>39</v>
      </c>
      <c r="E227" s="70">
        <v>2022</v>
      </c>
      <c r="F227" s="70" t="s">
        <v>161</v>
      </c>
      <c r="G227" s="1073" t="s">
        <v>2395</v>
      </c>
      <c r="H227" s="70" t="s">
        <v>2396</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2485</v>
      </c>
      <c r="B228" s="70">
        <v>220</v>
      </c>
      <c r="C228" s="70">
        <v>16</v>
      </c>
      <c r="D228" s="70">
        <v>40</v>
      </c>
      <c r="E228" s="70">
        <v>2022</v>
      </c>
      <c r="F228" s="70" t="s">
        <v>161</v>
      </c>
      <c r="G228" s="1073" t="s">
        <v>2483</v>
      </c>
      <c r="H228" s="70" t="s">
        <v>2484</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2389</v>
      </c>
      <c r="B231" s="70">
        <v>223</v>
      </c>
      <c r="C231" s="70">
        <v>16</v>
      </c>
      <c r="D231" s="70">
        <v>43</v>
      </c>
      <c r="E231" s="70">
        <v>2022</v>
      </c>
      <c r="F231" s="70" t="s">
        <v>161</v>
      </c>
      <c r="G231" s="1073" t="s">
        <v>2387</v>
      </c>
      <c r="H231" s="70" t="s">
        <v>2388</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2433</v>
      </c>
      <c r="B235" s="70">
        <v>227</v>
      </c>
      <c r="C235" s="70">
        <v>16</v>
      </c>
      <c r="D235" s="70">
        <v>47</v>
      </c>
      <c r="E235" s="70">
        <v>2022</v>
      </c>
      <c r="F235" s="70" t="s">
        <v>161</v>
      </c>
      <c r="G235" s="1073" t="s">
        <v>2431</v>
      </c>
      <c r="H235" s="70" t="s">
        <v>2432</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2401</v>
      </c>
      <c r="B237" s="70">
        <v>229</v>
      </c>
      <c r="C237" s="70">
        <v>16</v>
      </c>
      <c r="D237" s="70">
        <v>49</v>
      </c>
      <c r="E237" s="70">
        <v>2022</v>
      </c>
      <c r="F237" s="70" t="s">
        <v>161</v>
      </c>
      <c r="G237" s="1073" t="s">
        <v>2399</v>
      </c>
      <c r="H237" s="70" t="s">
        <v>2400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1694</v>
      </c>
      <c r="B239" s="70">
        <v>231</v>
      </c>
      <c r="C239" s="70">
        <v>16</v>
      </c>
      <c r="D239" s="70">
        <v>51</v>
      </c>
      <c r="E239" s="70">
        <v>2022</v>
      </c>
      <c r="F239" s="70" t="s">
        <v>161</v>
      </c>
      <c r="G239" s="1073" t="s">
        <v>1692</v>
      </c>
      <c r="H239" s="70" t="s">
        <v>1693</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2385</v>
      </c>
      <c r="B240" s="70">
        <v>232</v>
      </c>
      <c r="C240" s="70">
        <v>16</v>
      </c>
      <c r="D240" s="70">
        <v>52</v>
      </c>
      <c r="E240" s="70">
        <v>2022</v>
      </c>
      <c r="F240" s="70" t="s">
        <v>161</v>
      </c>
      <c r="G240" s="1073" t="s">
        <v>2383</v>
      </c>
      <c r="H240" s="70" t="s">
        <v>2384</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1682</v>
      </c>
      <c r="B241" s="70">
        <v>233</v>
      </c>
      <c r="C241" s="70">
        <v>16</v>
      </c>
      <c r="D241" s="70">
        <v>53</v>
      </c>
      <c r="E241" s="70">
        <v>2022</v>
      </c>
      <c r="F241" s="70" t="s">
        <v>161</v>
      </c>
      <c r="G241" s="1073" t="s">
        <v>1681</v>
      </c>
      <c r="H241" s="70" t="s">
        <v>1668</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2405</v>
      </c>
      <c r="B242" s="70">
        <v>234</v>
      </c>
      <c r="C242" s="70">
        <v>16</v>
      </c>
      <c r="D242" s="70">
        <v>54</v>
      </c>
      <c r="E242" s="70">
        <v>2022</v>
      </c>
      <c r="F242" s="70" t="s">
        <v>161</v>
      </c>
      <c r="G242" s="1073" t="s">
        <v>2403</v>
      </c>
      <c r="H242" s="70" t="s">
        <v>2404</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1889</v>
      </c>
      <c r="B243" s="70">
        <v>235</v>
      </c>
      <c r="C243" s="70">
        <v>16</v>
      </c>
      <c r="D243" s="70">
        <v>55</v>
      </c>
      <c r="E243" s="70">
        <v>2022</v>
      </c>
      <c r="F243" s="70" t="s">
        <v>161</v>
      </c>
      <c r="G243" s="1073" t="s">
        <v>1870</v>
      </c>
      <c r="H243" s="70" t="s">
        <v>1871</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1870</v>
      </c>
      <c r="H6" s="77" t="s">
        <v>1871</v>
      </c>
      <c r="I6" s="77" t="s">
        <v>2492</v>
      </c>
      <c r="J6" s="77" t="s">
        <v>2493</v>
      </c>
      <c r="K6" s="1080">
        <v>21</v>
      </c>
      <c r="L6" s="1081">
        <v>26</v>
      </c>
      <c r="M6" s="1044"/>
      <c r="N6" s="988">
        <v>1</v>
      </c>
      <c r="O6" s="77" t="s">
        <v>1709</v>
      </c>
      <c r="P6" s="77" t="s">
        <v>1710</v>
      </c>
      <c r="Q6" s="77" t="s">
        <v>1501</v>
      </c>
      <c r="R6" s="16"/>
      <c r="S6" s="77">
        <v>1</v>
      </c>
      <c r="T6" s="77" t="s">
        <v>1870</v>
      </c>
      <c r="U6" s="77" t="s">
        <v>1871</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2427</v>
      </c>
      <c r="AE8" s="77" t="s">
        <v>2428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2439</v>
      </c>
      <c r="AE9" s="77" t="s">
        <v>2440</v>
      </c>
      <c r="AF9" s="77" t="s">
        <v>1501</v>
      </c>
    </row>
    <row r="10" spans="1:32" ht="12">
      <c r="A10" s="16"/>
      <c r="B10" s="16"/>
      <c r="C10" s="16"/>
      <c r="D10" s="16"/>
      <c r="F10" s="75" t="s">
        <v>1501</v>
      </c>
      <c r="G10" s="76" t="s">
        <v>1870</v>
      </c>
      <c r="H10" s="77" t="s">
        <v>1871</v>
      </c>
      <c r="I10" s="77" t="s">
        <v>2492</v>
      </c>
      <c r="J10" s="77" t="s">
        <v>2493</v>
      </c>
      <c r="K10" s="1079">
        <v>21</v>
      </c>
      <c r="L10" s="1045">
        <v>26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1640</v>
      </c>
      <c r="AE11" s="77" t="s">
        <v>1641</v>
      </c>
      <c r="AF11" s="77" t="s">
        <v>1501</v>
      </c>
    </row>
    <row r="12" spans="1:32" ht="12">
      <c r="A12" s="16"/>
      <c r="B12" s="16"/>
      <c r="C12" s="16"/>
      <c r="D12" s="16"/>
      <c r="F12" s="75" t="s">
        <v>1505</v>
      </c>
      <c r="G12" s="76" t="s">
        <v>1870</v>
      </c>
      <c r="H12" s="77"/>
      <c r="I12" s="77" t="s">
        <v>1870</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2463</v>
      </c>
      <c r="AE14" s="77" t="s">
        <v>2464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2471</v>
      </c>
      <c r="AE16" s="77" t="s">
        <v>2472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2447</v>
      </c>
      <c r="AE19" s="77" t="s">
        <v>2448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2475</v>
      </c>
      <c r="AE23" s="77" t="s">
        <v>2476</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2230</v>
      </c>
      <c r="AE26" s="77" t="s">
        <v>2231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2479</v>
      </c>
      <c r="AE28" s="77" t="s">
        <v>2480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2027</v>
      </c>
      <c r="AE30" s="77" t="s">
        <v>2028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1673</v>
      </c>
      <c r="AE31" s="77" t="s">
        <v>1674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2459</v>
      </c>
      <c r="AE32" s="77" t="s">
        <v>2460</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2492</v>
      </c>
      <c r="P36" s="77" t="s">
        <v>2493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1801</v>
      </c>
      <c r="AE40" s="77" t="s">
        <v>1802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2423</v>
      </c>
      <c r="AE41" s="77" t="s">
        <v>2424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2395</v>
      </c>
      <c r="AE44" s="77" t="s">
        <v>2396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2483</v>
      </c>
      <c r="AE45" s="77" t="s">
        <v>2484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2387</v>
      </c>
      <c r="AE48" s="77" t="s">
        <v>2388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2431</v>
      </c>
      <c r="AE52" s="77" t="s">
        <v>2432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2399</v>
      </c>
      <c r="AE54" s="77" t="s">
        <v>2400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1692</v>
      </c>
      <c r="AE56" s="77" t="s">
        <v>1693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2383</v>
      </c>
      <c r="AE57" s="77" t="s">
        <v>2384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1681</v>
      </c>
      <c r="AE58" s="77" t="s">
        <v>1668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2403</v>
      </c>
      <c r="AE59" s="77" t="s">
        <v>2404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1870</v>
      </c>
      <c r="AE60" s="77" t="s">
        <v>1871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弥富市</v>
      </c>
      <c r="K4" s="70" t="str">
        <f>HLOOKUP(K3,比較地域マスタ!$E$5:$L$6,2,0)</f>
        <v>23235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弥富市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126.44706750682121</v>
      </c>
      <c r="BB5" s="29"/>
      <c r="BC5" s="17"/>
      <c r="BD5" s="1005">
        <f>SUM(BC6:BC8)</f>
        <v>142.55587038543038</v>
      </c>
      <c r="BE5" s="29"/>
      <c r="BF5" s="17"/>
      <c r="BG5" s="1005">
        <f>AK35</f>
        <v>103.74925900134029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119.1467081973541</v>
      </c>
      <c r="BA6" s="17"/>
      <c r="BB6" s="29"/>
      <c r="BC6" s="1005">
        <f>O32</f>
        <v>134.37152186739041</v>
      </c>
      <c r="BD6" s="17"/>
      <c r="BE6" s="29"/>
      <c r="BF6" s="1005">
        <f>AK36</f>
        <v>94.921448657800283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3.0640089100772099</v>
      </c>
      <c r="BA7" s="17"/>
      <c r="BB7" s="29"/>
      <c r="BC7" s="1005">
        <f>O33</f>
        <v>2.5239327514844452</v>
      </c>
      <c r="BD7" s="17"/>
      <c r="BE7" s="29"/>
      <c r="BF7" s="1005">
        <f t="shared" ref="BF7:BF8" si="0">AK37</f>
        <v>1.6234601608715711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4.2363503993899059</v>
      </c>
      <c r="BA8" s="17"/>
      <c r="BB8" s="29"/>
      <c r="BC8" s="1005">
        <f>O34</f>
        <v>5.6604157665555173</v>
      </c>
      <c r="BD8" s="17"/>
      <c r="BE8" s="29"/>
      <c r="BF8" s="1005">
        <f t="shared" si="0"/>
        <v>7.2043501826684286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386.30752476514624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61.125127080992257</v>
      </c>
      <c r="BA9" s="1005">
        <f>AZ9</f>
        <v>61.125127080992257</v>
      </c>
      <c r="BB9" s="29"/>
      <c r="BC9" s="1005">
        <f>O35</f>
        <v>77.887207358923604</v>
      </c>
      <c r="BD9" s="1005">
        <f>BC9</f>
        <v>77.887207358923604</v>
      </c>
      <c r="BE9" s="29"/>
      <c r="BF9" s="1005">
        <f>AK39</f>
        <v>58.384330431581439</v>
      </c>
      <c r="BG9" s="1005">
        <f>AK39</f>
        <v>58.384330431581439</v>
      </c>
      <c r="BH9" s="29"/>
    </row>
    <row r="10" spans="1:62" ht="17.100000000000001" customHeight="1" thickBot="1">
      <c r="B10" s="323"/>
      <c r="C10" s="324"/>
      <c r="D10" s="326"/>
      <c r="E10" s="326"/>
      <c r="F10" s="326"/>
      <c r="G10" s="325"/>
      <c r="H10" s="325"/>
      <c r="I10" s="326"/>
      <c r="J10" s="327"/>
      <c r="K10" s="334"/>
      <c r="L10" s="246" t="s">
        <v>114</v>
      </c>
      <c r="M10" s="246"/>
      <c r="N10" s="563"/>
      <c r="O10" s="906">
        <f>SUM(O11:O13)</f>
        <v>126.44706750682121</v>
      </c>
      <c r="P10" s="453">
        <f t="shared" ref="P10:P22" si="1">O10/$O$9</f>
        <v>0.32732229998288043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51.403836732861819</v>
      </c>
      <c r="BA10" s="1005">
        <f>AZ10</f>
        <v>51.403836732861819</v>
      </c>
      <c r="BB10" s="29"/>
      <c r="BC10" s="1005">
        <f>O36</f>
        <v>56.681871578163161</v>
      </c>
      <c r="BD10" s="1005">
        <f>BC10</f>
        <v>56.681871578163161</v>
      </c>
      <c r="BE10" s="29"/>
      <c r="BF10" s="1005">
        <f>AK40</f>
        <v>46.684915462951693</v>
      </c>
      <c r="BG10" s="1005">
        <f>AK40</f>
        <v>46.684915462951693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119.1467081973541</v>
      </c>
      <c r="P11" s="454">
        <f t="shared" si="1"/>
        <v>0.30842450783165243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140.33138269168737</v>
      </c>
      <c r="BB11" s="29"/>
      <c r="BC11" s="1005"/>
      <c r="BD11" s="1005">
        <f>SUM(BC12:BC14)</f>
        <v>143.92285673033859</v>
      </c>
      <c r="BE11" s="29"/>
      <c r="BF11" s="17"/>
      <c r="BG11" s="1005">
        <f>AK41</f>
        <v>139.10041112004012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3.0640089100772099</v>
      </c>
      <c r="P12" s="454">
        <f t="shared" si="1"/>
        <v>7.9315278985051061E-3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92.104262634163007</v>
      </c>
      <c r="BA12" s="17"/>
      <c r="BB12" s="29"/>
      <c r="BC12" s="1005">
        <f>O38</f>
        <v>93.623259558933029</v>
      </c>
      <c r="BD12" s="17"/>
      <c r="BE12" s="29"/>
      <c r="BF12" s="1005">
        <f>AK42</f>
        <v>92.762445138753776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4.2363503993899059</v>
      </c>
      <c r="P13" s="454">
        <f t="shared" si="1"/>
        <v>1.0966264252722941E-2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2.5014429829756999</v>
      </c>
      <c r="BA13" s="17"/>
      <c r="BB13" s="29"/>
      <c r="BC13" s="1005">
        <f>O41</f>
        <v>3.44345309741803</v>
      </c>
      <c r="BD13" s="17"/>
      <c r="BE13" s="29"/>
      <c r="BF13" s="1005">
        <f>AK45</f>
        <v>2.5820901622032233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61.125127080992257</v>
      </c>
      <c r="P14" s="453">
        <f t="shared" si="1"/>
        <v>0.1582291908969492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45.725677074548663</v>
      </c>
      <c r="BA14" s="17"/>
      <c r="BB14" s="29"/>
      <c r="BC14" s="1005">
        <f>O42</f>
        <v>46.856144073987529</v>
      </c>
      <c r="BD14" s="17"/>
      <c r="BE14" s="29"/>
      <c r="BF14" s="1005">
        <f t="shared" ref="BF14" si="2">AK46</f>
        <v>43.755875819083101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51.403836732861819</v>
      </c>
      <c r="P15" s="453">
        <f t="shared" si="1"/>
        <v>0.13306454945218199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7.0001107527835869</v>
      </c>
      <c r="BA15" s="1005">
        <f>AZ15</f>
        <v>7.0001107527835869</v>
      </c>
      <c r="BB15" s="29"/>
      <c r="BC15" s="1005">
        <f>O43</f>
        <v>3.642282527906807</v>
      </c>
      <c r="BD15" s="1005">
        <f>BC15</f>
        <v>3.642282527906807</v>
      </c>
      <c r="BE15" s="29"/>
      <c r="BF15" s="1005">
        <f>AK47</f>
        <v>5.0881478793301111</v>
      </c>
      <c r="BG15" s="1005">
        <f>AK47</f>
        <v>5.0881478793301111</v>
      </c>
      <c r="BH15" s="29"/>
    </row>
    <row r="16" spans="1:62" ht="17.100000000000001" customHeight="1" thickBot="1">
      <c r="B16" s="323"/>
      <c r="C16" s="324"/>
      <c r="D16" s="326"/>
      <c r="E16" s="326"/>
      <c r="F16" s="326"/>
      <c r="G16" s="325"/>
      <c r="H16" s="325"/>
      <c r="I16" s="326"/>
      <c r="J16" s="327"/>
      <c r="K16" s="335"/>
      <c r="L16" s="246" t="s">
        <v>128</v>
      </c>
      <c r="M16" s="344"/>
      <c r="N16" s="345"/>
      <c r="O16" s="906">
        <f>SUM(O18:O21)</f>
        <v>140.33138269168737</v>
      </c>
      <c r="P16" s="453">
        <f t="shared" si="1"/>
        <v>0.36326339430483817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92.104262634163007</v>
      </c>
      <c r="P17" s="454">
        <f t="shared" si="1"/>
        <v>0.23842212933894399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49.808173868087167</v>
      </c>
      <c r="P18" s="454">
        <f t="shared" si="1"/>
        <v>0.12893399862808214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42.296088766075833</v>
      </c>
      <c r="P19" s="454">
        <f t="shared" si="1"/>
        <v>0.10948813071086184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2.5014429829756999</v>
      </c>
      <c r="P20" s="454">
        <f t="shared" si="1"/>
        <v>6.4752634173937977E-3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45.725677074548663</v>
      </c>
      <c r="P21" s="454">
        <f t="shared" si="1"/>
        <v>0.11836600154850042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7.0001107527835869</v>
      </c>
      <c r="P22" s="612">
        <f t="shared" si="1"/>
        <v>1.8120565363150175E-2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167.89800904645949</v>
      </c>
      <c r="AZ22" s="1005">
        <f t="shared" si="3"/>
        <v>168.23435930985929</v>
      </c>
      <c r="BA22" s="1005">
        <f t="shared" si="3"/>
        <v>158.66890925411394</v>
      </c>
      <c r="BB22" s="1005">
        <f t="shared" si="3"/>
        <v>171.18175716459021</v>
      </c>
      <c r="BC22" s="1005">
        <f t="shared" si="3"/>
        <v>142.55587038543038</v>
      </c>
      <c r="BD22" s="1005">
        <f t="shared" si="3"/>
        <v>146.02134571878332</v>
      </c>
      <c r="BE22" s="1005">
        <f t="shared" si="3"/>
        <v>150.78006066233243</v>
      </c>
      <c r="BF22" s="1005">
        <f t="shared" si="3"/>
        <v>203.42094932392379</v>
      </c>
      <c r="BG22" s="1005">
        <f t="shared" si="3"/>
        <v>170.41952591138494</v>
      </c>
      <c r="BH22" s="1005">
        <f t="shared" si="3"/>
        <v>172.20510114251695</v>
      </c>
      <c r="BI22" s="1005">
        <f t="shared" si="3"/>
        <v>158.70936246451188</v>
      </c>
      <c r="BJ22" s="1005">
        <f t="shared" si="3"/>
        <v>125.13339001198038</v>
      </c>
      <c r="BK22" s="1005">
        <f t="shared" si="3"/>
        <v>115.97537211773677</v>
      </c>
      <c r="BL22" s="1005">
        <f t="shared" si="3"/>
        <v>103.74925900134029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66.603201952873178</v>
      </c>
      <c r="AZ23" s="1005">
        <f t="shared" ref="AZ23:BL23" si="4">Y39</f>
        <v>68.37624008043079</v>
      </c>
      <c r="BA23" s="1005">
        <f t="shared" si="4"/>
        <v>74.053039759376119</v>
      </c>
      <c r="BB23" s="1005">
        <f t="shared" si="4"/>
        <v>78.23412989976373</v>
      </c>
      <c r="BC23" s="1005">
        <f t="shared" si="4"/>
        <v>77.887207358923604</v>
      </c>
      <c r="BD23" s="1005">
        <f t="shared" si="4"/>
        <v>77.404768079449525</v>
      </c>
      <c r="BE23" s="1005">
        <f t="shared" si="4"/>
        <v>73.785732750591464</v>
      </c>
      <c r="BF23" s="1005">
        <f t="shared" si="4"/>
        <v>64.012406028942294</v>
      </c>
      <c r="BG23" s="1005">
        <f t="shared" si="4"/>
        <v>63.438139298800778</v>
      </c>
      <c r="BH23" s="1005">
        <f t="shared" si="4"/>
        <v>64.425099169462868</v>
      </c>
      <c r="BI23" s="1005">
        <f t="shared" si="4"/>
        <v>61.413726002048392</v>
      </c>
      <c r="BJ23" s="1005">
        <f t="shared" si="4"/>
        <v>54.620225494853159</v>
      </c>
      <c r="BK23" s="1005">
        <f t="shared" si="4"/>
        <v>61.818975795075914</v>
      </c>
      <c r="BL23" s="1005">
        <f t="shared" si="4"/>
        <v>58.384330431581439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50.909988137687627</v>
      </c>
      <c r="AZ24" s="1005">
        <f t="shared" ref="AZ24:BL24" si="5">Y40</f>
        <v>56.362376756221913</v>
      </c>
      <c r="BA24" s="1005">
        <f t="shared" si="5"/>
        <v>57.260692647477612</v>
      </c>
      <c r="BB24" s="1005">
        <f t="shared" si="5"/>
        <v>61.814446011866167</v>
      </c>
      <c r="BC24" s="1005">
        <f t="shared" si="5"/>
        <v>56.681871578163161</v>
      </c>
      <c r="BD24" s="1005">
        <f t="shared" si="5"/>
        <v>54.811382792081012</v>
      </c>
      <c r="BE24" s="1005">
        <f t="shared" si="5"/>
        <v>50.32147636299505</v>
      </c>
      <c r="BF24" s="1005">
        <f t="shared" si="5"/>
        <v>50.171720911292304</v>
      </c>
      <c r="BG24" s="1005">
        <f t="shared" si="5"/>
        <v>51.994317238530542</v>
      </c>
      <c r="BH24" s="1005">
        <f t="shared" si="5"/>
        <v>47.900232057917364</v>
      </c>
      <c r="BI24" s="1005">
        <f t="shared" si="5"/>
        <v>47.586809885297235</v>
      </c>
      <c r="BJ24" s="1005">
        <f t="shared" si="5"/>
        <v>47.316230910661986</v>
      </c>
      <c r="BK24" s="1005">
        <f t="shared" si="5"/>
        <v>46.960897847949447</v>
      </c>
      <c r="BL24" s="1005">
        <f t="shared" si="5"/>
        <v>46.684915462951693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136.91761395480017</v>
      </c>
      <c r="AZ25" s="1005">
        <f t="shared" ref="AZ25:BL25" si="6">Y41</f>
        <v>140.32647848704175</v>
      </c>
      <c r="BA25" s="1005">
        <f t="shared" si="6"/>
        <v>139.4069931635006</v>
      </c>
      <c r="BB25" s="1005">
        <f t="shared" si="6"/>
        <v>145.21672160783794</v>
      </c>
      <c r="BC25" s="1005">
        <f t="shared" si="6"/>
        <v>143.92285673033859</v>
      </c>
      <c r="BD25" s="1005">
        <f t="shared" si="6"/>
        <v>143.75196687798814</v>
      </c>
      <c r="BE25" s="1005">
        <f t="shared" si="6"/>
        <v>144.05961726094137</v>
      </c>
      <c r="BF25" s="1005">
        <f t="shared" si="6"/>
        <v>144.78294615102357</v>
      </c>
      <c r="BG25" s="1005">
        <f t="shared" si="6"/>
        <v>145.08086033203023</v>
      </c>
      <c r="BH25" s="1005">
        <f t="shared" si="6"/>
        <v>145.92464463101177</v>
      </c>
      <c r="BI25" s="1005">
        <f t="shared" si="6"/>
        <v>145.0060952811983</v>
      </c>
      <c r="BJ25" s="1005">
        <f t="shared" si="6"/>
        <v>134.0203763765239</v>
      </c>
      <c r="BK25" s="1005">
        <f t="shared" si="6"/>
        <v>137.90036896153217</v>
      </c>
      <c r="BL25" s="1005">
        <f t="shared" si="6"/>
        <v>139.10041112004012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6.0709123014480912</v>
      </c>
      <c r="AZ26" s="1005">
        <f t="shared" si="7"/>
        <v>6.8532555293791448</v>
      </c>
      <c r="BA26" s="1005">
        <f t="shared" si="7"/>
        <v>5.9679523091707818</v>
      </c>
      <c r="BB26" s="1005">
        <f t="shared" si="7"/>
        <v>5.5301460927086703</v>
      </c>
      <c r="BC26" s="1005">
        <f t="shared" si="7"/>
        <v>3.642282527906807</v>
      </c>
      <c r="BD26" s="1005">
        <f t="shared" si="7"/>
        <v>3.015260757772217</v>
      </c>
      <c r="BE26" s="1005">
        <f t="shared" si="7"/>
        <v>4.5190254461143864</v>
      </c>
      <c r="BF26" s="1005">
        <f t="shared" si="7"/>
        <v>3.2798446063335689</v>
      </c>
      <c r="BG26" s="1005">
        <f t="shared" si="7"/>
        <v>2.7096052494209752</v>
      </c>
      <c r="BH26" s="1005">
        <f t="shared" si="7"/>
        <v>3.7095674395794185</v>
      </c>
      <c r="BI26" s="1005">
        <f t="shared" si="7"/>
        <v>7.3335360894675414</v>
      </c>
      <c r="BJ26" s="1005">
        <f t="shared" si="7"/>
        <v>3.7601474205445902</v>
      </c>
      <c r="BK26" s="1005">
        <f t="shared" si="7"/>
        <v>5.0865953274957141</v>
      </c>
      <c r="BL26" s="1005">
        <f t="shared" si="7"/>
        <v>5.0881478793301111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428.39972539326857</v>
      </c>
      <c r="AZ27" s="1005">
        <f t="shared" si="8"/>
        <v>440.15271016293292</v>
      </c>
      <c r="BA27" s="1005">
        <f t="shared" si="8"/>
        <v>435.35758713363907</v>
      </c>
      <c r="BB27" s="1005">
        <f t="shared" si="8"/>
        <v>461.97720077676672</v>
      </c>
      <c r="BC27" s="1005">
        <f t="shared" si="8"/>
        <v>424.69008858076251</v>
      </c>
      <c r="BD27" s="1005">
        <f t="shared" si="8"/>
        <v>425.00472422607425</v>
      </c>
      <c r="BE27" s="1005">
        <f t="shared" si="8"/>
        <v>423.46591248297466</v>
      </c>
      <c r="BF27" s="1005">
        <f t="shared" si="8"/>
        <v>465.66786702151558</v>
      </c>
      <c r="BG27" s="1005">
        <f t="shared" si="8"/>
        <v>433.64244803016743</v>
      </c>
      <c r="BH27" s="1005">
        <f t="shared" si="8"/>
        <v>434.16464444048842</v>
      </c>
      <c r="BI27" s="1005">
        <f t="shared" si="8"/>
        <v>420.04952972252329</v>
      </c>
      <c r="BJ27" s="1005">
        <f t="shared" si="8"/>
        <v>364.85037021456395</v>
      </c>
      <c r="BK27" s="1005">
        <f t="shared" si="8"/>
        <v>367.74221004979</v>
      </c>
      <c r="BL27" s="1005">
        <f t="shared" si="8"/>
        <v>353.00706389524362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424.69008858076251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142.55587038543038</v>
      </c>
      <c r="P31" s="453">
        <f t="shared" ref="P31:P43" si="9">O31/$O$30</f>
        <v>0.33567034931713696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134.37152186739041</v>
      </c>
      <c r="P32" s="454">
        <f t="shared" si="9"/>
        <v>0.31639900595852316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2.5239327514844452</v>
      </c>
      <c r="P33" s="454">
        <f t="shared" si="9"/>
        <v>5.9429989522924165E-3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5.6604157665555173</v>
      </c>
      <c r="P34" s="454">
        <f t="shared" si="9"/>
        <v>1.3328344406321333E-2</v>
      </c>
      <c r="Q34" s="328"/>
      <c r="R34" s="13"/>
      <c r="S34" s="323"/>
      <c r="T34" s="563" t="s">
        <v>112</v>
      </c>
      <c r="U34" s="332"/>
      <c r="V34" s="332"/>
      <c r="W34" s="332"/>
      <c r="X34" s="893">
        <f>X35+X39+X40+X41+X47</f>
        <v>428.39972539326857</v>
      </c>
      <c r="Y34" s="894">
        <f t="shared" ref="Y34:AK34" si="10">Y35+Y39+Y40+Y41+Y47</f>
        <v>440.15271016293292</v>
      </c>
      <c r="Z34" s="894">
        <f t="shared" si="10"/>
        <v>435.35758713363907</v>
      </c>
      <c r="AA34" s="894">
        <f t="shared" si="10"/>
        <v>461.97720077676672</v>
      </c>
      <c r="AB34" s="894">
        <f t="shared" si="10"/>
        <v>424.69008858076251</v>
      </c>
      <c r="AC34" s="894">
        <f t="shared" si="10"/>
        <v>425.00472422607425</v>
      </c>
      <c r="AD34" s="894">
        <f t="shared" si="10"/>
        <v>423.46591248297466</v>
      </c>
      <c r="AE34" s="894">
        <f t="shared" si="10"/>
        <v>465.66786702151558</v>
      </c>
      <c r="AF34" s="894">
        <f t="shared" si="10"/>
        <v>433.64244803016743</v>
      </c>
      <c r="AG34" s="894">
        <f t="shared" si="10"/>
        <v>434.16464444048842</v>
      </c>
      <c r="AH34" s="894">
        <f t="shared" si="10"/>
        <v>420.04952972252329</v>
      </c>
      <c r="AI34" s="894">
        <f t="shared" si="10"/>
        <v>364.85037021456395</v>
      </c>
      <c r="AJ34" s="894">
        <f t="shared" si="10"/>
        <v>367.74221004979</v>
      </c>
      <c r="AK34" s="895">
        <f t="shared" si="10"/>
        <v>353.00706389524362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77.887207358923604</v>
      </c>
      <c r="P35" s="453">
        <f t="shared" si="9"/>
        <v>0.18339775156799296</v>
      </c>
      <c r="Q35" s="328"/>
      <c r="R35" s="13"/>
      <c r="S35" s="323"/>
      <c r="T35" s="334"/>
      <c r="U35" s="246" t="s">
        <v>114</v>
      </c>
      <c r="V35" s="344"/>
      <c r="W35" s="344"/>
      <c r="X35" s="896">
        <f>SUM(X36:X38)</f>
        <v>167.89800904645949</v>
      </c>
      <c r="Y35" s="897">
        <f t="shared" ref="Y35:AK35" si="11">SUM(Y36:Y38)</f>
        <v>168.23435930985929</v>
      </c>
      <c r="Z35" s="897">
        <f t="shared" si="11"/>
        <v>158.66890925411394</v>
      </c>
      <c r="AA35" s="897">
        <f t="shared" si="11"/>
        <v>171.18175716459021</v>
      </c>
      <c r="AB35" s="897">
        <f t="shared" si="11"/>
        <v>142.55587038543038</v>
      </c>
      <c r="AC35" s="897">
        <f t="shared" si="11"/>
        <v>146.02134571878332</v>
      </c>
      <c r="AD35" s="897">
        <f t="shared" si="11"/>
        <v>150.78006066233243</v>
      </c>
      <c r="AE35" s="897">
        <f t="shared" si="11"/>
        <v>203.42094932392379</v>
      </c>
      <c r="AF35" s="897">
        <f t="shared" si="11"/>
        <v>170.41952591138494</v>
      </c>
      <c r="AG35" s="897">
        <f t="shared" si="11"/>
        <v>172.20510114251695</v>
      </c>
      <c r="AH35" s="897">
        <f t="shared" si="11"/>
        <v>158.70936246451188</v>
      </c>
      <c r="AI35" s="897">
        <f t="shared" si="11"/>
        <v>125.13339001198038</v>
      </c>
      <c r="AJ35" s="897">
        <f t="shared" si="11"/>
        <v>115.97537211773677</v>
      </c>
      <c r="AK35" s="898">
        <f t="shared" si="11"/>
        <v>103.74925900134029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56.681871578163161</v>
      </c>
      <c r="P36" s="453">
        <f t="shared" si="9"/>
        <v>0.13346643376487483</v>
      </c>
      <c r="Q36" s="328"/>
      <c r="R36" s="13"/>
      <c r="S36" s="356" t="s">
        <v>184</v>
      </c>
      <c r="T36" s="335"/>
      <c r="U36" s="346"/>
      <c r="V36" s="336" t="s">
        <v>184</v>
      </c>
      <c r="W36" s="357"/>
      <c r="X36" s="899">
        <f>VLOOKUP(年度マスタ!$K$4&amp;"_"&amp;X$33,データシート1!$A:$BT,MATCH("aa_"&amp;$S36,データシート1!$A$1:$BT$1,0),0)</f>
        <v>159.1766896249342</v>
      </c>
      <c r="Y36" s="900">
        <f>VLOOKUP(年度マスタ!$K$4&amp;"_"&amp;Y$33,データシート1!$A:$BT,MATCH("aa_"&amp;$S36,データシート1!$A$1:$BT$1,0),0)</f>
        <v>159.72401982566569</v>
      </c>
      <c r="Z36" s="900">
        <f>VLOOKUP(年度マスタ!$K$4&amp;"_"&amp;Z$33,データシート1!$A:$BT,MATCH("aa_"&amp;$S36,データシート1!$A$1:$BT$1,0),0)</f>
        <v>149.05026304509539</v>
      </c>
      <c r="AA36" s="900">
        <f>VLOOKUP(年度マスタ!$K$4&amp;"_"&amp;AA$33,データシート1!$A:$BT,MATCH("aa_"&amp;$S36,データシート1!$A$1:$BT$1,0),0)</f>
        <v>162.0771592145901</v>
      </c>
      <c r="AB36" s="900">
        <f>VLOOKUP(年度マスタ!$K$4&amp;"_"&amp;AB$33,データシート1!$A:$BT,MATCH("aa_"&amp;$S36,データシート1!$A$1:$BT$1,0),0)</f>
        <v>134.37152186739041</v>
      </c>
      <c r="AC36" s="900">
        <f>VLOOKUP(年度マスタ!$K$4&amp;"_"&amp;AC$33,データシート1!$A:$BT,MATCH("aa_"&amp;$S36,データシート1!$A$1:$BT$1,0),0)</f>
        <v>138.73009333403289</v>
      </c>
      <c r="AD36" s="900">
        <f>VLOOKUP(年度マスタ!$K$4&amp;"_"&amp;AD$33,データシート1!$A:$BT,MATCH("aa_"&amp;$S36,データシート1!$A$1:$BT$1,0),0)</f>
        <v>142.6128884773135</v>
      </c>
      <c r="AE36" s="900">
        <f>VLOOKUP(年度マスタ!$K$4&amp;"_"&amp;AE$33,データシート1!$A:$BT,MATCH("aa_"&amp;$S36,データシート1!$A$1:$BT$1,0),0)</f>
        <v>194.8728480161912</v>
      </c>
      <c r="AF36" s="900">
        <f>VLOOKUP(年度マスタ!$K$4&amp;"_"&amp;AF$33,データシート1!$A:$BT,MATCH("aa_"&amp;$S36,データシート1!$A$1:$BT$1,0),0)</f>
        <v>162.29470139996724</v>
      </c>
      <c r="AG36" s="900">
        <f>VLOOKUP(年度マスタ!$K$4&amp;"_"&amp;AG$33,データシート1!$A:$BT,MATCH("aa_"&amp;$S36,データシート1!$A$1:$BT$1,0),0)</f>
        <v>164.63437011912185</v>
      </c>
      <c r="AH36" s="900">
        <f>VLOOKUP(年度マスタ!$K$4&amp;"_"&amp;AH$33,データシート1!$A:$BT,MATCH("aa_"&amp;$S36,データシート1!$A$1:$BT$1,0),0)</f>
        <v>151.29438284666941</v>
      </c>
      <c r="AI36" s="900">
        <f>VLOOKUP(年度マスタ!$K$4&amp;"_"&amp;AI$33,データシート1!$A:$BT,MATCH("aa_"&amp;$S36,データシート1!$A$1:$BT$1,0),0)</f>
        <v>115.4659970620599</v>
      </c>
      <c r="AJ36" s="900">
        <f>VLOOKUP(年度マスタ!$K$4&amp;"_"&amp;AJ$33,データシート1!$A:$BT,MATCH("aa_"&amp;$S36,データシート1!$A$1:$BT$1,0),0)</f>
        <v>106.47235554304446</v>
      </c>
      <c r="AK36" s="901">
        <f>VLOOKUP(年度マスタ!$K$4&amp;"_"&amp;AK$33,データシート1!$A:$BT,MATCH("aa_"&amp;$S36,データシート1!$A$1:$BT$1,0),0)</f>
        <v>94.921448657800283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143.92285673033859</v>
      </c>
      <c r="P37" s="453">
        <f t="shared" si="9"/>
        <v>0.33888913492495848</v>
      </c>
      <c r="Q37" s="328"/>
      <c r="R37" s="13"/>
      <c r="S37" s="356" t="s">
        <v>187</v>
      </c>
      <c r="T37" s="335"/>
      <c r="U37" s="346"/>
      <c r="V37" s="336" t="s">
        <v>194</v>
      </c>
      <c r="W37" s="357"/>
      <c r="X37" s="899">
        <f>VLOOKUP(年度マスタ!$K$4&amp;"_"&amp;X$33,データシート1!$A:$BT,MATCH("aa_"&amp;$S37,データシート1!$A$1:$BT$1,0),0)</f>
        <v>2.2923440644593609</v>
      </c>
      <c r="Y37" s="900">
        <f>VLOOKUP(年度マスタ!$K$4&amp;"_"&amp;Y$33,データシート1!$A:$BT,MATCH("aa_"&amp;$S37,データシート1!$A$1:$BT$1,0),0)</f>
        <v>2.445686623392946</v>
      </c>
      <c r="Z37" s="900">
        <f>VLOOKUP(年度マスタ!$K$4&amp;"_"&amp;Z$33,データシート1!$A:$BT,MATCH("aa_"&amp;$S37,データシート1!$A$1:$BT$1,0),0)</f>
        <v>3.321148423528006</v>
      </c>
      <c r="AA37" s="900">
        <f>VLOOKUP(年度マスタ!$K$4&amp;"_"&amp;AA$33,データシート1!$A:$BT,MATCH("aa_"&amp;$S37,データシート1!$A$1:$BT$1,0),0)</f>
        <v>2.970097896462303</v>
      </c>
      <c r="AB37" s="900">
        <f>VLOOKUP(年度マスタ!$K$4&amp;"_"&amp;AB$33,データシート1!$A:$BT,MATCH("aa_"&amp;$S37,データシート1!$A$1:$BT$1,0),0)</f>
        <v>2.5239327514844452</v>
      </c>
      <c r="AC37" s="900">
        <f>VLOOKUP(年度マスタ!$K$4&amp;"_"&amp;AC$33,データシート1!$A:$BT,MATCH("aa_"&amp;$S37,データシート1!$A$1:$BT$1,0),0)</f>
        <v>1.9528741070317339</v>
      </c>
      <c r="AD37" s="900">
        <f>VLOOKUP(年度マスタ!$K$4&amp;"_"&amp;AD$33,データシート1!$A:$BT,MATCH("aa_"&amp;$S37,データシート1!$A$1:$BT$1,0),0)</f>
        <v>1.8935872310212869</v>
      </c>
      <c r="AE37" s="900">
        <f>VLOOKUP(年度マスタ!$K$4&amp;"_"&amp;AE$33,データシート1!$A:$BT,MATCH("aa_"&amp;$S37,データシート1!$A$1:$BT$1,0),0)</f>
        <v>1.9056850470051634</v>
      </c>
      <c r="AF37" s="900">
        <f>VLOOKUP(年度マスタ!$K$4&amp;"_"&amp;AF$33,データシート1!$A:$BT,MATCH("aa_"&amp;$S37,データシート1!$A$1:$BT$1,0),0)</f>
        <v>1.9456231644085407</v>
      </c>
      <c r="AG37" s="900">
        <f>VLOOKUP(年度マスタ!$K$4&amp;"_"&amp;AG$33,データシート1!$A:$BT,MATCH("aa_"&amp;$S37,データシート1!$A$1:$BT$1,0),0)</f>
        <v>1.8164339532066356</v>
      </c>
      <c r="AH37" s="900">
        <f>VLOOKUP(年度マスタ!$K$4&amp;"_"&amp;AH$33,データシート1!$A:$BT,MATCH("aa_"&amp;$S37,データシート1!$A$1:$BT$1,0),0)</f>
        <v>1.6297532013626299</v>
      </c>
      <c r="AI37" s="900">
        <f>VLOOKUP(年度マスタ!$K$4&amp;"_"&amp;AI$33,データシート1!$A:$BT,MATCH("aa_"&amp;$S37,データシート1!$A$1:$BT$1,0),0)</f>
        <v>1.5908065643426963</v>
      </c>
      <c r="AJ37" s="900">
        <f>VLOOKUP(年度マスタ!$K$4&amp;"_"&amp;AJ$33,データシート1!$A:$BT,MATCH("aa_"&amp;$S37,データシート1!$A$1:$BT$1,0),0)</f>
        <v>1.8025480623971106</v>
      </c>
      <c r="AK37" s="901">
        <f>VLOOKUP(年度マスタ!$K$4&amp;"_"&amp;AK$33,データシート1!$A:$BT,MATCH("aa_"&amp;$S37,データシート1!$A$1:$BT$1,0),0)</f>
        <v>1.6234601608715711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93.623259558933029</v>
      </c>
      <c r="P38" s="454">
        <f t="shared" si="9"/>
        <v>0.22045077593358733</v>
      </c>
      <c r="Q38" s="328"/>
      <c r="R38" s="13"/>
      <c r="S38" s="356" t="s">
        <v>188</v>
      </c>
      <c r="T38" s="335"/>
      <c r="U38" s="348"/>
      <c r="V38" s="358" t="s">
        <v>197</v>
      </c>
      <c r="W38" s="358"/>
      <c r="X38" s="899">
        <f>VLOOKUP(年度マスタ!$K$4&amp;"_"&amp;X$33,データシート1!$A:$BT,MATCH("aa_"&amp;$S38,データシート1!$A$1:$BT$1,0),0)</f>
        <v>6.4289753570659256</v>
      </c>
      <c r="Y38" s="900">
        <f>VLOOKUP(年度マスタ!$K$4&amp;"_"&amp;Y$33,データシート1!$A:$BT,MATCH("aa_"&amp;$S38,データシート1!$A$1:$BT$1,0),0)</f>
        <v>6.0646528608006358</v>
      </c>
      <c r="Z38" s="900">
        <f>VLOOKUP(年度マスタ!$K$4&amp;"_"&amp;Z$33,データシート1!$A:$BT,MATCH("aa_"&amp;$S38,データシート1!$A$1:$BT$1,0),0)</f>
        <v>6.2974977854905427</v>
      </c>
      <c r="AA38" s="900">
        <f>VLOOKUP(年度マスタ!$K$4&amp;"_"&amp;AA$33,データシート1!$A:$BT,MATCH("aa_"&amp;$S38,データシート1!$A$1:$BT$1,0),0)</f>
        <v>6.1345000535378187</v>
      </c>
      <c r="AB38" s="900">
        <f>VLOOKUP(年度マスタ!$K$4&amp;"_"&amp;AB$33,データシート1!$A:$BT,MATCH("aa_"&amp;$S38,データシート1!$A$1:$BT$1,0),0)</f>
        <v>5.6604157665555173</v>
      </c>
      <c r="AC38" s="900">
        <f>VLOOKUP(年度マスタ!$K$4&amp;"_"&amp;AC$33,データシート1!$A:$BT,MATCH("aa_"&amp;$S38,データシート1!$A$1:$BT$1,0),0)</f>
        <v>5.3383782777186974</v>
      </c>
      <c r="AD38" s="900">
        <f>VLOOKUP(年度マスタ!$K$4&amp;"_"&amp;AD$33,データシート1!$A:$BT,MATCH("aa_"&amp;$S38,データシート1!$A$1:$BT$1,0),0)</f>
        <v>6.2735849539976378</v>
      </c>
      <c r="AE38" s="900">
        <f>VLOOKUP(年度マスタ!$K$4&amp;"_"&amp;AE$33,データシート1!$A:$BT,MATCH("aa_"&amp;$S38,データシート1!$A$1:$BT$1,0),0)</f>
        <v>6.6424162607274395</v>
      </c>
      <c r="AF38" s="900">
        <f>VLOOKUP(年度マスタ!$K$4&amp;"_"&amp;AF$33,データシート1!$A:$BT,MATCH("aa_"&amp;$S38,データシート1!$A$1:$BT$1,0),0)</f>
        <v>6.179201347009152</v>
      </c>
      <c r="AG38" s="900">
        <f>VLOOKUP(年度マスタ!$K$4&amp;"_"&amp;AG$33,データシート1!$A:$BT,MATCH("aa_"&amp;$S38,データシート1!$A$1:$BT$1,0),0)</f>
        <v>5.7542970701884846</v>
      </c>
      <c r="AH38" s="900">
        <f>VLOOKUP(年度マスタ!$K$4&amp;"_"&amp;AH$33,データシート1!$A:$BT,MATCH("aa_"&amp;$S38,データシート1!$A$1:$BT$1,0),0)</f>
        <v>5.7852264164798344</v>
      </c>
      <c r="AI38" s="900">
        <f>VLOOKUP(年度マスタ!$K$4&amp;"_"&amp;AI$33,データシート1!$A:$BT,MATCH("aa_"&amp;$S38,データシート1!$A$1:$BT$1,0),0)</f>
        <v>8.0765863855777837</v>
      </c>
      <c r="AJ38" s="900">
        <f>VLOOKUP(年度マスタ!$K$4&amp;"_"&amp;AJ$33,データシート1!$A:$BT,MATCH("aa_"&amp;$S38,データシート1!$A$1:$BT$1,0),0)</f>
        <v>7.700468512295207</v>
      </c>
      <c r="AK38" s="901">
        <f>VLOOKUP(年度マスタ!$K$4&amp;"_"&amp;AK$33,データシート1!$A:$BT,MATCH("aa_"&amp;$S38,データシート1!$A$1:$BT$1,0),0)</f>
        <v>7.2043501826684286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47.231314834939397</v>
      </c>
      <c r="P39" s="454">
        <f t="shared" si="9"/>
        <v>0.11121360282453945</v>
      </c>
      <c r="Q39" s="328"/>
      <c r="R39" s="13"/>
      <c r="S39" s="356" t="s">
        <v>189</v>
      </c>
      <c r="T39" s="335"/>
      <c r="U39" s="343" t="s">
        <v>199</v>
      </c>
      <c r="V39" s="344"/>
      <c r="W39" s="344"/>
      <c r="X39" s="896">
        <f>VLOOKUP(年度マスタ!$K$4&amp;"_"&amp;X$33,データシート1!$A:$BT,MATCH("aa_"&amp;$S39,データシート1!$A$1:$BT$1,0),0)</f>
        <v>66.603201952873178</v>
      </c>
      <c r="Y39" s="897">
        <f>VLOOKUP(年度マスタ!$K$4&amp;"_"&amp;Y$33,データシート1!$A:$BT,MATCH("aa_"&amp;$S39,データシート1!$A$1:$BT$1,0),0)</f>
        <v>68.37624008043079</v>
      </c>
      <c r="Z39" s="897">
        <f>VLOOKUP(年度マスタ!$K$4&amp;"_"&amp;Z$33,データシート1!$A:$BT,MATCH("aa_"&amp;$S39,データシート1!$A$1:$BT$1,0),0)</f>
        <v>74.053039759376119</v>
      </c>
      <c r="AA39" s="897">
        <f>VLOOKUP(年度マスタ!$K$4&amp;"_"&amp;AA$33,データシート1!$A:$BT,MATCH("aa_"&amp;$S39,データシート1!$A$1:$BT$1,0),0)</f>
        <v>78.23412989976373</v>
      </c>
      <c r="AB39" s="897">
        <f>VLOOKUP(年度マスタ!$K$4&amp;"_"&amp;AB$33,データシート1!$A:$BT,MATCH("aa_"&amp;$S39,データシート1!$A$1:$BT$1,0),0)</f>
        <v>77.887207358923604</v>
      </c>
      <c r="AC39" s="897">
        <f>VLOOKUP(年度マスタ!$K$4&amp;"_"&amp;AC$33,データシート1!$A:$BT,MATCH("aa_"&amp;$S39,データシート1!$A$1:$BT$1,0),0)</f>
        <v>77.404768079449525</v>
      </c>
      <c r="AD39" s="897">
        <f>VLOOKUP(年度マスタ!$K$4&amp;"_"&amp;AD$33,データシート1!$A:$BT,MATCH("aa_"&amp;$S39,データシート1!$A$1:$BT$1,0),0)</f>
        <v>73.785732750591464</v>
      </c>
      <c r="AE39" s="897">
        <f>VLOOKUP(年度マスタ!$K$4&amp;"_"&amp;AE$33,データシート1!$A:$BT,MATCH("aa_"&amp;$S39,データシート1!$A$1:$BT$1,0),0)</f>
        <v>64.012406028942294</v>
      </c>
      <c r="AF39" s="897">
        <f>VLOOKUP(年度マスタ!$K$4&amp;"_"&amp;AF$33,データシート1!$A:$BT,MATCH("aa_"&amp;$S39,データシート1!$A$1:$BT$1,0),0)</f>
        <v>63.438139298800778</v>
      </c>
      <c r="AG39" s="897">
        <f>VLOOKUP(年度マスタ!$K$4&amp;"_"&amp;AG$33,データシート1!$A:$BT,MATCH("aa_"&amp;$S39,データシート1!$A$1:$BT$1,0),0)</f>
        <v>64.425099169462868</v>
      </c>
      <c r="AH39" s="897">
        <f>VLOOKUP(年度マスタ!$K$4&amp;"_"&amp;AH$33,データシート1!$A:$BT,MATCH("aa_"&amp;$S39,データシート1!$A$1:$BT$1,0),0)</f>
        <v>61.413726002048392</v>
      </c>
      <c r="AI39" s="897">
        <f>VLOOKUP(年度マスタ!$K$4&amp;"_"&amp;AI$33,データシート1!$A:$BT,MATCH("aa_"&amp;$S39,データシート1!$A$1:$BT$1,0),0)</f>
        <v>54.620225494853159</v>
      </c>
      <c r="AJ39" s="897">
        <f>VLOOKUP(年度マスタ!$K$4&amp;"_"&amp;AJ$33,データシート1!$A:$BT,MATCH("aa_"&amp;$S39,データシート1!$A$1:$BT$1,0),0)</f>
        <v>61.818975795075914</v>
      </c>
      <c r="AK39" s="898">
        <f>VLOOKUP(年度マスタ!$K$4&amp;"_"&amp;AK$33,データシート1!$A:$BT,MATCH("aa_"&amp;$S39,データシート1!$A$1:$BT$1,0),0)</f>
        <v>58.384330431581439</v>
      </c>
      <c r="AL39" s="330"/>
      <c r="AW39" s="17" t="str">
        <f>年度マスタ!K4</f>
        <v>23235</v>
      </c>
      <c r="AX39" s="17" t="s">
        <v>200</v>
      </c>
      <c r="AY39" s="17">
        <f>VLOOKUP($AW39&amp;"_"&amp;$AY$34,データシート1!$A:$BT,MATCH($AY$31&amp;"_"&amp;AY$36,データシート1!$A$1:$BT$1,0),0)</f>
        <v>94.921448657800283</v>
      </c>
      <c r="AZ39" s="17">
        <f>VLOOKUP($AW39&amp;"_"&amp;$AY$34,データシート1!$A:$BT,MATCH($AY$31&amp;"_"&amp;AZ$36,データシート1!$A$1:$BT$1,0),0)</f>
        <v>1.6234601608715711</v>
      </c>
      <c r="BA39" s="17">
        <f>VLOOKUP($AW39&amp;"_"&amp;$AY$34,データシート1!$A:$BT,MATCH($AY$31&amp;"_"&amp;BA$36,データシート1!$A$1:$BT$1,0),0)</f>
        <v>7.2043501826684286</v>
      </c>
      <c r="BB39" s="17">
        <f>VLOOKUP($AW39&amp;"_"&amp;$AY$34,データシート1!$A:$BT,MATCH($AY$31&amp;"_"&amp;BB$36,データシート1!$A$1:$BT$1,0),0)</f>
        <v>58.384330431581439</v>
      </c>
      <c r="BC39" s="17">
        <f>VLOOKUP($AW39&amp;"_"&amp;$AY$34,データシート1!$A:$BT,MATCH($AY$31&amp;"_"&amp;BC$36,データシート1!$A$1:$BT$1,0),0)</f>
        <v>46.684915462951693</v>
      </c>
      <c r="BD39" s="17">
        <f>VLOOKUP($AW39&amp;"_"&amp;$AY$34,データシート1!$A:$BT,MATCH($AY$31&amp;"_"&amp;BD$36,データシート1!$A$1:$BT$1,0),0)</f>
        <v>39.780960979754312</v>
      </c>
      <c r="BE39" s="17">
        <f>VLOOKUP($AW39&amp;"_"&amp;$AY$34,データシート1!$A:$BT,MATCH($AY$31&amp;"_"&amp;BE$36,データシート1!$A$1:$BT$1,0),0)</f>
        <v>52.981484158999471</v>
      </c>
      <c r="BF39" s="17">
        <f>VLOOKUP($AW39&amp;"_"&amp;$AY$34,データシート1!$A:$BT,MATCH($AY$31&amp;"_"&amp;BF$36,データシート1!$A$1:$BT$1,0),0)</f>
        <v>2.5820901622032233</v>
      </c>
      <c r="BG39" s="17">
        <f>VLOOKUP($AW39&amp;"_"&amp;$AY$34,データシート1!$A:$BT,MATCH($AY$31&amp;"_"&amp;BG$36,データシート1!$A$1:$BT$1,0),0)</f>
        <v>43.755875819083101</v>
      </c>
      <c r="BH39" s="17">
        <f>VLOOKUP($AW39&amp;"_"&amp;$AY$34,データシート1!$A:$BT,MATCH($AY$31&amp;"_"&amp;BH$36,データシート1!$A$1:$BT$1,0),0)</f>
        <v>5.0881478793301111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46.391944723993639</v>
      </c>
      <c r="P40" s="454">
        <f t="shared" si="9"/>
        <v>0.1092371731090479</v>
      </c>
      <c r="Q40" s="328"/>
      <c r="R40" s="13"/>
      <c r="S40" s="356" t="s">
        <v>165</v>
      </c>
      <c r="T40" s="335"/>
      <c r="U40" s="343" t="s">
        <v>165</v>
      </c>
      <c r="V40" s="344"/>
      <c r="W40" s="344"/>
      <c r="X40" s="896">
        <f>VLOOKUP(年度マスタ!$K$4&amp;"_"&amp;X$33,データシート1!$A:$BT,MATCH("aa_"&amp;$S40,データシート1!$A$1:$BT$1,0),0)</f>
        <v>50.909988137687627</v>
      </c>
      <c r="Y40" s="897">
        <f>VLOOKUP(年度マスタ!$K$4&amp;"_"&amp;Y$33,データシート1!$A:$BT,MATCH("aa_"&amp;$S40,データシート1!$A$1:$BT$1,0),0)</f>
        <v>56.362376756221913</v>
      </c>
      <c r="Z40" s="897">
        <f>VLOOKUP(年度マスタ!$K$4&amp;"_"&amp;Z$33,データシート1!$A:$BT,MATCH("aa_"&amp;$S40,データシート1!$A$1:$BT$1,0),0)</f>
        <v>57.260692647477612</v>
      </c>
      <c r="AA40" s="897">
        <f>VLOOKUP(年度マスタ!$K$4&amp;"_"&amp;AA$33,データシート1!$A:$BT,MATCH("aa_"&amp;$S40,データシート1!$A$1:$BT$1,0),0)</f>
        <v>61.814446011866167</v>
      </c>
      <c r="AB40" s="897">
        <f>VLOOKUP(年度マスタ!$K$4&amp;"_"&amp;AB$33,データシート1!$A:$BT,MATCH("aa_"&amp;$S40,データシート1!$A$1:$BT$1,0),0)</f>
        <v>56.681871578163161</v>
      </c>
      <c r="AC40" s="897">
        <f>VLOOKUP(年度マスタ!$K$4&amp;"_"&amp;AC$33,データシート1!$A:$BT,MATCH("aa_"&amp;$S40,データシート1!$A$1:$BT$1,0),0)</f>
        <v>54.811382792081012</v>
      </c>
      <c r="AD40" s="897">
        <f>VLOOKUP(年度マスタ!$K$4&amp;"_"&amp;AD$33,データシート1!$A:$BT,MATCH("aa_"&amp;$S40,データシート1!$A$1:$BT$1,0),0)</f>
        <v>50.32147636299505</v>
      </c>
      <c r="AE40" s="897">
        <f>VLOOKUP(年度マスタ!$K$4&amp;"_"&amp;AE$33,データシート1!$A:$BT,MATCH("aa_"&amp;$S40,データシート1!$A$1:$BT$1,0),0)</f>
        <v>50.171720911292304</v>
      </c>
      <c r="AF40" s="897">
        <f>VLOOKUP(年度マスタ!$K$4&amp;"_"&amp;AF$33,データシート1!$A:$BT,MATCH("aa_"&amp;$S40,データシート1!$A$1:$BT$1,0),0)</f>
        <v>51.994317238530542</v>
      </c>
      <c r="AG40" s="897">
        <f>VLOOKUP(年度マスタ!$K$4&amp;"_"&amp;AG$33,データシート1!$A:$BT,MATCH("aa_"&amp;$S40,データシート1!$A$1:$BT$1,0),0)</f>
        <v>47.900232057917364</v>
      </c>
      <c r="AH40" s="897">
        <f>VLOOKUP(年度マスタ!$K$4&amp;"_"&amp;AH$33,データシート1!$A:$BT,MATCH("aa_"&amp;$S40,データシート1!$A$1:$BT$1,0),0)</f>
        <v>47.586809885297235</v>
      </c>
      <c r="AI40" s="897">
        <f>VLOOKUP(年度マスタ!$K$4&amp;"_"&amp;AI$33,データシート1!$A:$BT,MATCH("aa_"&amp;$S40,データシート1!$A$1:$BT$1,0),0)</f>
        <v>47.316230910661986</v>
      </c>
      <c r="AJ40" s="897">
        <f>VLOOKUP(年度マスタ!$K$4&amp;"_"&amp;AJ$33,データシート1!$A:$BT,MATCH("aa_"&amp;$S40,データシート1!$A$1:$BT$1,0),0)</f>
        <v>46.960897847949447</v>
      </c>
      <c r="AK40" s="898">
        <f>VLOOKUP(年度マスタ!$K$4&amp;"_"&amp;AK$33,データシート1!$A:$BT,MATCH("aa_"&amp;$S40,データシート1!$A$1:$BT$1,0),0)</f>
        <v>46.684915462951693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3.44345309741803</v>
      </c>
      <c r="P41" s="454">
        <f t="shared" si="9"/>
        <v>8.1081550759176599E-3</v>
      </c>
      <c r="Q41" s="328"/>
      <c r="R41" s="13"/>
      <c r="S41" s="356" t="s">
        <v>201</v>
      </c>
      <c r="T41" s="335"/>
      <c r="U41" s="246" t="s">
        <v>128</v>
      </c>
      <c r="V41" s="344"/>
      <c r="W41" s="344"/>
      <c r="X41" s="896">
        <f>X42+X45+X46</f>
        <v>136.91761395480017</v>
      </c>
      <c r="Y41" s="897">
        <f t="shared" ref="Y41:AH41" si="12">Y42+Y45+Y46</f>
        <v>140.32647848704175</v>
      </c>
      <c r="Z41" s="897">
        <f t="shared" si="12"/>
        <v>139.4069931635006</v>
      </c>
      <c r="AA41" s="897">
        <f t="shared" si="12"/>
        <v>145.21672160783794</v>
      </c>
      <c r="AB41" s="897">
        <f t="shared" si="12"/>
        <v>143.92285673033859</v>
      </c>
      <c r="AC41" s="897">
        <f t="shared" si="12"/>
        <v>143.75196687798814</v>
      </c>
      <c r="AD41" s="897">
        <f t="shared" si="12"/>
        <v>144.05961726094137</v>
      </c>
      <c r="AE41" s="897">
        <f t="shared" si="12"/>
        <v>144.78294615102357</v>
      </c>
      <c r="AF41" s="897">
        <f t="shared" si="12"/>
        <v>145.08086033203023</v>
      </c>
      <c r="AG41" s="897">
        <f t="shared" si="12"/>
        <v>145.92464463101177</v>
      </c>
      <c r="AH41" s="897">
        <f t="shared" si="12"/>
        <v>145.0060952811983</v>
      </c>
      <c r="AI41" s="897">
        <f>AI42+AI45+AI46</f>
        <v>134.0203763765239</v>
      </c>
      <c r="AJ41" s="897">
        <f>AJ42+AJ45+AJ46</f>
        <v>137.90036896153217</v>
      </c>
      <c r="AK41" s="898">
        <f>AK42+AK45+AK46</f>
        <v>139.10041112004012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46.856144073987529</v>
      </c>
      <c r="P42" s="454">
        <f t="shared" si="9"/>
        <v>0.11033020391545348</v>
      </c>
      <c r="Q42" s="328"/>
      <c r="R42" s="13"/>
      <c r="S42" s="356"/>
      <c r="T42" s="335"/>
      <c r="U42" s="346"/>
      <c r="V42" s="564" t="s">
        <v>129</v>
      </c>
      <c r="W42" s="336"/>
      <c r="X42" s="899">
        <f>SUM(X43:X44)</f>
        <v>93.339155189613365</v>
      </c>
      <c r="Y42" s="900">
        <f t="shared" ref="Y42:AK42" si="13">SUM(Y43:Y44)</f>
        <v>94.860354208489127</v>
      </c>
      <c r="Z42" s="900">
        <f t="shared" si="13"/>
        <v>93.993605979152477</v>
      </c>
      <c r="AA42" s="900">
        <f t="shared" si="13"/>
        <v>94.870810742114401</v>
      </c>
      <c r="AB42" s="900">
        <f t="shared" si="13"/>
        <v>93.623259558933029</v>
      </c>
      <c r="AC42" s="900">
        <f t="shared" si="13"/>
        <v>93.052906488381879</v>
      </c>
      <c r="AD42" s="900">
        <f t="shared" si="13"/>
        <v>94.625605105947926</v>
      </c>
      <c r="AE42" s="900">
        <f t="shared" si="13"/>
        <v>96.925323624267492</v>
      </c>
      <c r="AF42" s="900">
        <f t="shared" si="13"/>
        <v>97.696537261635854</v>
      </c>
      <c r="AG42" s="900">
        <f t="shared" si="13"/>
        <v>97.225806124582959</v>
      </c>
      <c r="AH42" s="900">
        <f t="shared" si="13"/>
        <v>95.314569034586498</v>
      </c>
      <c r="AI42" s="900">
        <f t="shared" si="13"/>
        <v>87.905954812853011</v>
      </c>
      <c r="AJ42" s="900">
        <f t="shared" si="13"/>
        <v>89.287262468143226</v>
      </c>
      <c r="AK42" s="901">
        <f t="shared" si="13"/>
        <v>92.762445138753776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3.642282527906807</v>
      </c>
      <c r="P43" s="612">
        <f t="shared" si="9"/>
        <v>8.5763304250368929E-3</v>
      </c>
      <c r="Q43" s="328"/>
      <c r="R43" s="13"/>
      <c r="S43" s="356" t="s">
        <v>190</v>
      </c>
      <c r="T43" s="359"/>
      <c r="U43" s="346"/>
      <c r="V43" s="360"/>
      <c r="W43" s="347" t="s">
        <v>190</v>
      </c>
      <c r="X43" s="899">
        <f>VLOOKUP(年度マスタ!$K$4&amp;"_"&amp;X$33,データシート1!$A:$BT,MATCH("aa_"&amp;$S43,データシート1!$A$1:$BT$1,0),0)</f>
        <v>48.990709093202653</v>
      </c>
      <c r="Y43" s="900">
        <f>VLOOKUP(年度マスタ!$K$4&amp;"_"&amp;Y$33,データシート1!$A:$BT,MATCH("aa_"&amp;$S43,データシート1!$A$1:$BT$1,0),0)</f>
        <v>49.274081555549657</v>
      </c>
      <c r="Z43" s="900">
        <f>VLOOKUP(年度マスタ!$K$4&amp;"_"&amp;Z$33,データシート1!$A:$BT,MATCH("aa_"&amp;$S43,データシート1!$A$1:$BT$1,0),0)</f>
        <v>48.848826033616021</v>
      </c>
      <c r="AA43" s="900">
        <f>VLOOKUP(年度マスタ!$K$4&amp;"_"&amp;AA$33,データシート1!$A:$BT,MATCH("aa_"&amp;$S43,データシート1!$A$1:$BT$1,0),0)</f>
        <v>48.936681892174747</v>
      </c>
      <c r="AB43" s="900">
        <f>VLOOKUP(年度マスタ!$K$4&amp;"_"&amp;AB$33,データシート1!$A:$BT,MATCH("aa_"&amp;$S43,データシート1!$A$1:$BT$1,0),0)</f>
        <v>47.231314834939397</v>
      </c>
      <c r="AC43" s="900">
        <f>VLOOKUP(年度マスタ!$K$4&amp;"_"&amp;AC$33,データシート1!$A:$BT,MATCH("aa_"&amp;$S43,データシート1!$A$1:$BT$1,0),0)</f>
        <v>45.259896508572716</v>
      </c>
      <c r="AD43" s="900">
        <f>VLOOKUP(年度マスタ!$K$4&amp;"_"&amp;AD$33,データシート1!$A:$BT,MATCH("aa_"&amp;$S43,データシート1!$A$1:$BT$1,0),0)</f>
        <v>45.071159258131495</v>
      </c>
      <c r="AE43" s="900">
        <f>VLOOKUP(年度マスタ!$K$4&amp;"_"&amp;AE$33,データシート1!$A:$BT,MATCH("aa_"&amp;$S43,データシート1!$A$1:$BT$1,0),0)</f>
        <v>45.005021036894647</v>
      </c>
      <c r="AF43" s="900">
        <f>VLOOKUP(年度マスタ!$K$4&amp;"_"&amp;AF$33,データシート1!$A:$BT,MATCH("aa_"&amp;$S43,データシート1!$A$1:$BT$1,0),0)</f>
        <v>45.033327757321807</v>
      </c>
      <c r="AG43" s="900">
        <f>VLOOKUP(年度マスタ!$K$4&amp;"_"&amp;AG$33,データシート1!$A:$BT,MATCH("aa_"&amp;$S43,データシート1!$A$1:$BT$1,0),0)</f>
        <v>44.766566401367932</v>
      </c>
      <c r="AH43" s="900">
        <f>VLOOKUP(年度マスタ!$K$4&amp;"_"&amp;AH$33,データシート1!$A:$BT,MATCH("aa_"&amp;$S43,データシート1!$A$1:$BT$1,0),0)</f>
        <v>43.856327465694463</v>
      </c>
      <c r="AI43" s="900">
        <f>VLOOKUP(年度マスタ!$K$4&amp;"_"&amp;AI$33,データシート1!$A:$BT,MATCH("aa_"&amp;$S43,データシート1!$A$1:$BT$1,0),0)</f>
        <v>38.43693833204518</v>
      </c>
      <c r="AJ43" s="900">
        <f>VLOOKUP(年度マスタ!$K$4&amp;"_"&amp;AJ$33,データシート1!$A:$BT,MATCH("aa_"&amp;$S43,データシート1!$A$1:$BT$1,0),0)</f>
        <v>37.53796799371279</v>
      </c>
      <c r="AK43" s="901">
        <f>VLOOKUP(年度マスタ!$K$4&amp;"_"&amp;AK$33,データシート1!$A:$BT,MATCH("aa_"&amp;$S43,データシート1!$A$1:$BT$1,0),0)</f>
        <v>39.780960979754312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44.348446096410711</v>
      </c>
      <c r="Y44" s="900">
        <f>VLOOKUP(年度マスタ!$K$4&amp;"_"&amp;Y$33,データシート1!$A:$BT,MATCH("aa_"&amp;$S44,データシート1!$A$1:$BT$1,0),0)</f>
        <v>45.586272652939478</v>
      </c>
      <c r="Z44" s="900">
        <f>VLOOKUP(年度マスタ!$K$4&amp;"_"&amp;Z$33,データシート1!$A:$BT,MATCH("aa_"&amp;$S44,データシート1!$A$1:$BT$1,0),0)</f>
        <v>45.144779945536463</v>
      </c>
      <c r="AA44" s="900">
        <f>VLOOKUP(年度マスタ!$K$4&amp;"_"&amp;AA$33,データシート1!$A:$BT,MATCH("aa_"&amp;$S44,データシート1!$A$1:$BT$1,0),0)</f>
        <v>45.934128849939661</v>
      </c>
      <c r="AB44" s="900">
        <f>VLOOKUP(年度マスタ!$K$4&amp;"_"&amp;AB$33,データシート1!$A:$BT,MATCH("aa_"&amp;$S44,データシート1!$A$1:$BT$1,0),0)</f>
        <v>46.391944723993639</v>
      </c>
      <c r="AC44" s="900">
        <f>VLOOKUP(年度マスタ!$K$4&amp;"_"&amp;AC$33,データシート1!$A:$BT,MATCH("aa_"&amp;$S44,データシート1!$A$1:$BT$1,0),0)</f>
        <v>47.793009979809163</v>
      </c>
      <c r="AD44" s="900">
        <f>VLOOKUP(年度マスタ!$K$4&amp;"_"&amp;AD$33,データシート1!$A:$BT,MATCH("aa_"&amp;$S44,データシート1!$A$1:$BT$1,0),0)</f>
        <v>49.554445847816424</v>
      </c>
      <c r="AE44" s="900">
        <f>VLOOKUP(年度マスタ!$K$4&amp;"_"&amp;AE$33,データシート1!$A:$BT,MATCH("aa_"&amp;$S44,データシート1!$A$1:$BT$1,0),0)</f>
        <v>51.920302587372838</v>
      </c>
      <c r="AF44" s="900">
        <f>VLOOKUP(年度マスタ!$K$4&amp;"_"&amp;AF$33,データシート1!$A:$BT,MATCH("aa_"&amp;$S44,データシート1!$A$1:$BT$1,0),0)</f>
        <v>52.66320950431404</v>
      </c>
      <c r="AG44" s="900">
        <f>VLOOKUP(年度マスタ!$K$4&amp;"_"&amp;AG$33,データシート1!$A:$BT,MATCH("aa_"&amp;$S44,データシート1!$A$1:$BT$1,0),0)</f>
        <v>52.459239723215035</v>
      </c>
      <c r="AH44" s="900">
        <f>VLOOKUP(年度マスタ!$K$4&amp;"_"&amp;AH$33,データシート1!$A:$BT,MATCH("aa_"&amp;$S44,データシート1!$A$1:$BT$1,0),0)</f>
        <v>51.458241568892035</v>
      </c>
      <c r="AI44" s="900">
        <f>VLOOKUP(年度マスタ!$K$4&amp;"_"&amp;AI$33,データシート1!$A:$BT,MATCH("aa_"&amp;$S44,データシート1!$A$1:$BT$1,0),0)</f>
        <v>49.469016480807831</v>
      </c>
      <c r="AJ44" s="900">
        <f>VLOOKUP(年度マスタ!$K$4&amp;"_"&amp;AJ$33,データシート1!$A:$BT,MATCH("aa_"&amp;$S44,データシート1!$A$1:$BT$1,0),0)</f>
        <v>51.749294474430435</v>
      </c>
      <c r="AK44" s="901">
        <f>VLOOKUP(年度マスタ!$K$4&amp;"_"&amp;AK$33,データシート1!$A:$BT,MATCH("aa_"&amp;$S44,データシート1!$A$1:$BT$1,0),0)</f>
        <v>52.981484158999471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2.5213024515643498</v>
      </c>
      <c r="Y45" s="900">
        <f>VLOOKUP(年度マスタ!$K$4&amp;"_"&amp;Y$33,データシート1!$A:$BT,MATCH("aa_"&amp;$S45,データシート1!$A$1:$BT$1,0),0)</f>
        <v>2.63104193233012</v>
      </c>
      <c r="Z45" s="900">
        <f>VLOOKUP(年度マスタ!$K$4&amp;"_"&amp;Z$33,データシート1!$A:$BT,MATCH("aa_"&amp;$S45,データシート1!$A$1:$BT$1,0),0)</f>
        <v>3.0366307758855302</v>
      </c>
      <c r="AA45" s="900">
        <f>VLOOKUP(年度マスタ!$K$4&amp;"_"&amp;AA$33,データシート1!$A:$BT,MATCH("aa_"&amp;$S45,データシート1!$A$1:$BT$1,0),0)</f>
        <v>3.3954605285400699</v>
      </c>
      <c r="AB45" s="900">
        <f>VLOOKUP(年度マスタ!$K$4&amp;"_"&amp;AB$33,データシート1!$A:$BT,MATCH("aa_"&amp;$S45,データシート1!$A$1:$BT$1,0),0)</f>
        <v>3.44345309741803</v>
      </c>
      <c r="AC45" s="900">
        <f>VLOOKUP(年度マスタ!$K$4&amp;"_"&amp;AC$33,データシート1!$A:$BT,MATCH("aa_"&amp;$S45,データシート1!$A$1:$BT$1,0),0)</f>
        <v>3.3012647514823001</v>
      </c>
      <c r="AD45" s="900">
        <f>VLOOKUP(年度マスタ!$K$4&amp;"_"&amp;AD$33,データシート1!$A:$BT,MATCH("aa_"&amp;$S45,データシート1!$A$1:$BT$1,0),0)</f>
        <v>3.22576779580247</v>
      </c>
      <c r="AE45" s="900">
        <f>VLOOKUP(年度マスタ!$K$4&amp;"_"&amp;AE$33,データシート1!$A:$BT,MATCH("aa_"&amp;$S45,データシート1!$A$1:$BT$1,0),0)</f>
        <v>3.1273742971722793</v>
      </c>
      <c r="AF45" s="900">
        <f>VLOOKUP(年度マスタ!$K$4&amp;"_"&amp;AF$33,データシート1!$A:$BT,MATCH("aa_"&amp;$S45,データシート1!$A$1:$BT$1,0),0)</f>
        <v>3.0348957855052299</v>
      </c>
      <c r="AG45" s="900">
        <f>VLOOKUP(年度マスタ!$K$4&amp;"_"&amp;AG$33,データシート1!$A:$BT,MATCH("aa_"&amp;$S45,データシート1!$A$1:$BT$1,0),0)</f>
        <v>2.81721466291647</v>
      </c>
      <c r="AH45" s="900">
        <f>VLOOKUP(年度マスタ!$K$4&amp;"_"&amp;AH$33,データシート1!$A:$BT,MATCH("aa_"&amp;$S45,データシート1!$A$1:$BT$1,0),0)</f>
        <v>2.7532631551739599</v>
      </c>
      <c r="AI45" s="900">
        <f>VLOOKUP(年度マスタ!$K$4&amp;"_"&amp;AI$33,データシート1!$A:$BT,MATCH("aa_"&amp;$S45,データシート1!$A$1:$BT$1,0),0)</f>
        <v>2.61196004657215</v>
      </c>
      <c r="AJ45" s="900">
        <f>VLOOKUP(年度マスタ!$K$4&amp;"_"&amp;AJ$33,データシート1!$A:$BT,MATCH("aa_"&amp;$S45,データシート1!$A$1:$BT$1,0),0)</f>
        <v>2.5725359519310298</v>
      </c>
      <c r="AK45" s="901">
        <f>VLOOKUP(年度マスタ!$K$4&amp;"_"&amp;AK$33,データシート1!$A:$BT,MATCH("aa_"&amp;$S45,データシート1!$A$1:$BT$1,0),0)</f>
        <v>2.5820901622032233</v>
      </c>
      <c r="AL45" s="330"/>
      <c r="AW45" s="17" t="str">
        <f>AW48</f>
        <v>弥富市</v>
      </c>
      <c r="AX45" s="1010">
        <f t="shared" ref="AX45:BB45" si="15">AX48/$BC48</f>
        <v>0.29390136802511219</v>
      </c>
      <c r="AY45" s="1010">
        <f t="shared" si="15"/>
        <v>0.16539139411926115</v>
      </c>
      <c r="AZ45" s="1010">
        <f t="shared" si="15"/>
        <v>0.13224923872006608</v>
      </c>
      <c r="BA45" s="1010">
        <f t="shared" si="15"/>
        <v>0.39404427091384997</v>
      </c>
      <c r="BB45" s="1010">
        <f t="shared" si="15"/>
        <v>1.4413728221710716E-2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41.057156313622457</v>
      </c>
      <c r="Y46" s="900">
        <f>VLOOKUP(年度マスタ!$K$4&amp;"_"&amp;Y$33,データシート1!$A:$BT,MATCH("aa_"&amp;$S46,データシート1!$A$1:$BT$1,0),0)</f>
        <v>42.835082346222499</v>
      </c>
      <c r="Z46" s="900">
        <f>VLOOKUP(年度マスタ!$K$4&amp;"_"&amp;Z$33,データシート1!$A:$BT,MATCH("aa_"&amp;$S46,データシート1!$A$1:$BT$1,0),0)</f>
        <v>42.376756408462612</v>
      </c>
      <c r="AA46" s="900">
        <f>VLOOKUP(年度マスタ!$K$4&amp;"_"&amp;AA$33,データシート1!$A:$BT,MATCH("aa_"&amp;$S46,データシート1!$A$1:$BT$1,0),0)</f>
        <v>46.950450337183483</v>
      </c>
      <c r="AB46" s="900">
        <f>VLOOKUP(年度マスタ!$K$4&amp;"_"&amp;AB$33,データシート1!$A:$BT,MATCH("aa_"&amp;$S46,データシート1!$A$1:$BT$1,0),0)</f>
        <v>46.856144073987529</v>
      </c>
      <c r="AC46" s="900">
        <f>VLOOKUP(年度マスタ!$K$4&amp;"_"&amp;AC$33,データシート1!$A:$BT,MATCH("aa_"&amp;$S46,データシート1!$A$1:$BT$1,0),0)</f>
        <v>47.397795638123959</v>
      </c>
      <c r="AD46" s="900">
        <f>VLOOKUP(年度マスタ!$K$4&amp;"_"&amp;AD$33,データシート1!$A:$BT,MATCH("aa_"&amp;$S46,データシート1!$A$1:$BT$1,0),0)</f>
        <v>46.208244359190971</v>
      </c>
      <c r="AE46" s="900">
        <f>VLOOKUP(年度マスタ!$K$4&amp;"_"&amp;AE$33,データシート1!$A:$BT,MATCH("aa_"&amp;$S46,データシート1!$A$1:$BT$1,0),0)</f>
        <v>44.7302482295838</v>
      </c>
      <c r="AF46" s="900">
        <f>VLOOKUP(年度マスタ!$K$4&amp;"_"&amp;AF$33,データシート1!$A:$BT,MATCH("aa_"&amp;$S46,データシート1!$A$1:$BT$1,0),0)</f>
        <v>44.34942728488916</v>
      </c>
      <c r="AG46" s="900">
        <f>VLOOKUP(年度マスタ!$K$4&amp;"_"&amp;AG$33,データシート1!$A:$BT,MATCH("aa_"&amp;$S46,データシート1!$A$1:$BT$1,0),0)</f>
        <v>45.881623843512344</v>
      </c>
      <c r="AH46" s="900">
        <f>VLOOKUP(年度マスタ!$K$4&amp;"_"&amp;AH$33,データシート1!$A:$BT,MATCH("aa_"&amp;$S46,データシート1!$A$1:$BT$1,0),0)</f>
        <v>46.938263091437854</v>
      </c>
      <c r="AI46" s="900">
        <f>VLOOKUP(年度マスタ!$K$4&amp;"_"&amp;AI$33,データシート1!$A:$BT,MATCH("aa_"&amp;$S46,データシート1!$A$1:$BT$1,0),0)</f>
        <v>43.502461517098737</v>
      </c>
      <c r="AJ46" s="900">
        <f>VLOOKUP(年度マスタ!$K$4&amp;"_"&amp;AJ$33,データシート1!$A:$BT,MATCH("aa_"&amp;$S46,データシート1!$A$1:$BT$1,0),0)</f>
        <v>46.04057054145791</v>
      </c>
      <c r="AK46" s="901">
        <f>VLOOKUP(年度マスタ!$K$4&amp;"_"&amp;AK$33,データシート1!$A:$BT,MATCH("aa_"&amp;$S46,データシート1!$A$1:$BT$1,0),0)</f>
        <v>43.755875819083101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6.0709123014480912</v>
      </c>
      <c r="Y47" s="903">
        <f>VLOOKUP(年度マスタ!$K$4&amp;"_"&amp;Y$33,データシート1!$A:$BT,MATCH("aa_"&amp;$S47,データシート1!$A$1:$BT$1,0),0)</f>
        <v>6.8532555293791448</v>
      </c>
      <c r="Z47" s="903">
        <f>VLOOKUP(年度マスタ!$K$4&amp;"_"&amp;Z$33,データシート1!$A:$BT,MATCH("aa_"&amp;$S47,データシート1!$A$1:$BT$1,0),0)</f>
        <v>5.9679523091707818</v>
      </c>
      <c r="AA47" s="903">
        <f>VLOOKUP(年度マスタ!$K$4&amp;"_"&amp;AA$33,データシート1!$A:$BT,MATCH("aa_"&amp;$S47,データシート1!$A$1:$BT$1,0),0)</f>
        <v>5.5301460927086703</v>
      </c>
      <c r="AB47" s="903">
        <f>VLOOKUP(年度マスタ!$K$4&amp;"_"&amp;AB$33,データシート1!$A:$BT,MATCH("aa_"&amp;$S47,データシート1!$A$1:$BT$1,0),0)</f>
        <v>3.642282527906807</v>
      </c>
      <c r="AC47" s="903">
        <f>VLOOKUP(年度マスタ!$K$4&amp;"_"&amp;AC$33,データシート1!$A:$BT,MATCH("aa_"&amp;$S47,データシート1!$A$1:$BT$1,0),0)</f>
        <v>3.015260757772217</v>
      </c>
      <c r="AD47" s="903">
        <f>VLOOKUP(年度マスタ!$K$4&amp;"_"&amp;AD$33,データシート1!$A:$BT,MATCH("aa_"&amp;$S47,データシート1!$A$1:$BT$1,0),0)</f>
        <v>4.5190254461143864</v>
      </c>
      <c r="AE47" s="903">
        <f>VLOOKUP(年度マスタ!$K$4&amp;"_"&amp;AE$33,データシート1!$A:$BT,MATCH("aa_"&amp;$S47,データシート1!$A$1:$BT$1,0),0)</f>
        <v>3.2798446063335689</v>
      </c>
      <c r="AF47" s="903">
        <f>VLOOKUP(年度マスタ!$K$4&amp;"_"&amp;AF$33,データシート1!$A:$BT,MATCH("aa_"&amp;$S47,データシート1!$A$1:$BT$1,0),0)</f>
        <v>2.7096052494209752</v>
      </c>
      <c r="AG47" s="903">
        <f>VLOOKUP(年度マスタ!$K$4&amp;"_"&amp;AG$33,データシート1!$A:$BT,MATCH("aa_"&amp;$S47,データシート1!$A$1:$BT$1,0),0)</f>
        <v>3.7095674395794185</v>
      </c>
      <c r="AH47" s="903">
        <f>VLOOKUP(年度マスタ!$K$4&amp;"_"&amp;AH$33,データシート1!$A:$BT,MATCH("aa_"&amp;$S47,データシート1!$A$1:$BT$1,0),0)</f>
        <v>7.3335360894675414</v>
      </c>
      <c r="AI47" s="903">
        <f>VLOOKUP(年度マスタ!$K$4&amp;"_"&amp;AI$33,データシート1!$A:$BT,MATCH("aa_"&amp;$S47,データシート1!$A$1:$BT$1,0),0)</f>
        <v>3.7601474205445902</v>
      </c>
      <c r="AJ47" s="903">
        <f>VLOOKUP(年度マスタ!$K$4&amp;"_"&amp;AJ$33,データシート1!$A:$BT,MATCH("aa_"&amp;$S47,データシート1!$A$1:$BT$1,0),0)</f>
        <v>5.0865953274957141</v>
      </c>
      <c r="AK47" s="904">
        <f>VLOOKUP(年度マスタ!$K$4&amp;"_"&amp;AK$33,データシート1!$A:$BT,MATCH("aa_"&amp;$S47,データシート1!$A$1:$BT$1,0),0)</f>
        <v>5.0881478793301111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弥富市</v>
      </c>
      <c r="AX48" s="1011">
        <f>SUM(AY39:BA39)</f>
        <v>103.74925900134029</v>
      </c>
      <c r="AY48" s="1011">
        <f>BB39</f>
        <v>58.384330431581439</v>
      </c>
      <c r="AZ48" s="1011">
        <f>BC39</f>
        <v>46.684915462951693</v>
      </c>
      <c r="BA48" s="1011">
        <f>SUM(BD39:BG39)</f>
        <v>139.10041112004012</v>
      </c>
      <c r="BB48" s="1011">
        <f>BH39</f>
        <v>5.0881478793301111</v>
      </c>
      <c r="BC48" s="1011">
        <f>SUM(AX48:BB48)</f>
        <v>353.00706389524362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353.00706389524362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103.74925900134029</v>
      </c>
      <c r="P52" s="453">
        <f t="shared" ref="P52:P64" si="18">O52/$O$51</f>
        <v>0.29390136802511219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94.921448657800283</v>
      </c>
      <c r="P53" s="454">
        <f t="shared" si="18"/>
        <v>0.2688939071371349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1.6234601608715711</v>
      </c>
      <c r="P54" s="454">
        <f t="shared" si="18"/>
        <v>4.5989452532693223E-3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7.2043501826684286</v>
      </c>
      <c r="P55" s="454">
        <f t="shared" si="18"/>
        <v>2.0408515634707951E-2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58.384330431581439</v>
      </c>
      <c r="P56" s="453">
        <f t="shared" si="18"/>
        <v>0.16539139411926115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46.684915462951693</v>
      </c>
      <c r="P57" s="453">
        <f t="shared" si="18"/>
        <v>0.13224923872006608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139.10041112004012</v>
      </c>
      <c r="P58" s="453">
        <f t="shared" si="18"/>
        <v>0.39404427091384997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92.762445138753776</v>
      </c>
      <c r="P59" s="454">
        <f t="shared" si="18"/>
        <v>0.26277787224756904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39.780960979754312</v>
      </c>
      <c r="P60" s="454">
        <f t="shared" si="18"/>
        <v>0.11269168537533709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52.981484158999471</v>
      </c>
      <c r="P61" s="454">
        <f t="shared" si="18"/>
        <v>0.15008618687223199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2.5820901622032233</v>
      </c>
      <c r="P62" s="454">
        <f t="shared" si="18"/>
        <v>7.3145566372277175E-3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43.755875819083101</v>
      </c>
      <c r="P63" s="454">
        <f t="shared" si="18"/>
        <v>0.12395184202905313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5.0881478793301111</v>
      </c>
      <c r="P64" s="612">
        <f t="shared" si="18"/>
        <v>1.4413728221710716E-2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弥富市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1617.6877999999999</v>
      </c>
      <c r="AI7" s="78">
        <f>VLOOKUP(年度マスタ!$K$4&amp;"_"&amp;$AG7,データシート1!$A:$BT,MATCH("ab_"&amp;AI$2,データシート1!$A$1:$BT$1,0),0)</f>
        <v>1410</v>
      </c>
      <c r="AJ7" s="78">
        <f>VLOOKUP(年度マスタ!$K$4&amp;"_"&amp;$AG7,データシート1!$A:$BT,MATCH("ab_"&amp;AJ$2,データシート1!$A$1:$BT$1,0),0)</f>
        <v>139</v>
      </c>
      <c r="AK7" s="78">
        <f>VLOOKUP(年度マスタ!$K$4&amp;"_"&amp;$AG7,データシート1!$A:$BT,MATCH("ab_"&amp;AK$2,データシート1!$A$1:$BT$1,0),0)</f>
        <v>15609</v>
      </c>
      <c r="AL7" s="78">
        <f>VLOOKUP(年度マスタ!$K$4&amp;"_"&amp;$AG7,データシート1!$A:$BT,MATCH("ab_"&amp;AL$2,データシート1!$A$1:$BT$1,0),0)</f>
        <v>15043</v>
      </c>
      <c r="AM7" s="78">
        <f>VLOOKUP(年度マスタ!$K$4&amp;"_"&amp;$AG7,データシート1!$A:$BT,MATCH("ab_"&amp;AM$2,データシート1!$A$1:$BT$1,0),0)</f>
        <v>24766</v>
      </c>
      <c r="AN7" s="78">
        <f>VLOOKUP(年度マスタ!$K$4&amp;"_"&amp;$AG7,データシート1!$A:$BT,MATCH("ab_"&amp;AN$2,データシート1!$A$1:$BT$1,0),0)</f>
        <v>8926</v>
      </c>
      <c r="AO7" s="78">
        <f>VLOOKUP(年度マスタ!$K$4&amp;"_"&amp;$AG7,データシート1!$A:$BT,MATCH("ab_"&amp;AO$2,データシート1!$A$1:$BT$1,0),0)</f>
        <v>43249</v>
      </c>
      <c r="AP7" s="78">
        <f>VLOOKUP(年度マスタ!$K$4&amp;"_"&amp;$AG7,データシート1!$A:$BT,MATCH("ab_"&amp;AP$2,データシート1!$A$1:$BT$1,0),0)</f>
        <v>7565752.7999999998</v>
      </c>
      <c r="AQ7" s="954">
        <f>VLOOKUP(年度マスタ!$K$4&amp;"_"&amp;$AG7,データシート1!$A:$BT,MATCH("ab_"&amp;AQ$2,データシート1!$A$1:$BT$1,0),0)</f>
        <v>6.0709123014480912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1644.5418</v>
      </c>
      <c r="AI8" s="78">
        <f>VLOOKUP(年度マスタ!$K$4&amp;"_"&amp;$AG8,データシート1!$A:$BT,MATCH("ab_"&amp;AI$2,データシート1!$A$1:$BT$1,0),0)</f>
        <v>1410</v>
      </c>
      <c r="AJ8" s="78">
        <f>VLOOKUP(年度マスタ!$K$4&amp;"_"&amp;$AG8,データシート1!$A:$BT,MATCH("ab_"&amp;AJ$2,データシート1!$A$1:$BT$1,0),0)</f>
        <v>139</v>
      </c>
      <c r="AK8" s="78">
        <f>VLOOKUP(年度マスタ!$K$4&amp;"_"&amp;$AG8,データシート1!$A:$BT,MATCH("ab_"&amp;AK$2,データシート1!$A$1:$BT$1,0),0)</f>
        <v>15609</v>
      </c>
      <c r="AL8" s="78">
        <f>VLOOKUP(年度マスタ!$K$4&amp;"_"&amp;$AG8,データシート1!$A:$BT,MATCH("ab_"&amp;AL$2,データシート1!$A$1:$BT$1,0),0)</f>
        <v>15170</v>
      </c>
      <c r="AM8" s="78">
        <f>VLOOKUP(年度マスタ!$K$4&amp;"_"&amp;$AG8,データシート1!$A:$BT,MATCH("ab_"&amp;AM$2,データシート1!$A$1:$BT$1,0),0)</f>
        <v>25025</v>
      </c>
      <c r="AN8" s="78">
        <f>VLOOKUP(年度マスタ!$K$4&amp;"_"&amp;$AG8,データシート1!$A:$BT,MATCH("ab_"&amp;AN$2,データシート1!$A$1:$BT$1,0),0)</f>
        <v>8946</v>
      </c>
      <c r="AO8" s="78">
        <f>VLOOKUP(年度マスタ!$K$4&amp;"_"&amp;$AG8,データシート1!$A:$BT,MATCH("ab_"&amp;AO$2,データシート1!$A$1:$BT$1,0),0)</f>
        <v>43246</v>
      </c>
      <c r="AP8" s="78">
        <f>VLOOKUP(年度マスタ!$K$4&amp;"_"&amp;$AG8,データシート1!$A:$BT,MATCH("ab_"&amp;AP$2,データシート1!$A$1:$BT$1,0),0)</f>
        <v>7480229</v>
      </c>
      <c r="AQ8" s="954">
        <f>VLOOKUP(年度マスタ!$K$4&amp;"_"&amp;$AG8,データシート1!$A:$BT,MATCH("ab_"&amp;AQ$2,データシート1!$A$1:$BT$1,0),0)</f>
        <v>6.8532555293791448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1511.0098</v>
      </c>
      <c r="AI9" s="78">
        <f>VLOOKUP(年度マスタ!$K$4&amp;"_"&amp;$AG9,データシート1!$A:$BT,MATCH("ab_"&amp;AI$2,データシート1!$A$1:$BT$1,0),0)</f>
        <v>1410</v>
      </c>
      <c r="AJ9" s="78">
        <f>VLOOKUP(年度マスタ!$K$4&amp;"_"&amp;$AG9,データシート1!$A:$BT,MATCH("ab_"&amp;AJ$2,データシート1!$A$1:$BT$1,0),0)</f>
        <v>139</v>
      </c>
      <c r="AK9" s="78">
        <f>VLOOKUP(年度マスタ!$K$4&amp;"_"&amp;$AG9,データシート1!$A:$BT,MATCH("ab_"&amp;AK$2,データシート1!$A$1:$BT$1,0),0)</f>
        <v>15609</v>
      </c>
      <c r="AL9" s="78">
        <f>VLOOKUP(年度マスタ!$K$4&amp;"_"&amp;$AG9,データシート1!$A:$BT,MATCH("ab_"&amp;AL$2,データシート1!$A$1:$BT$1,0),0)</f>
        <v>15301</v>
      </c>
      <c r="AM9" s="78">
        <f>VLOOKUP(年度マスタ!$K$4&amp;"_"&amp;$AG9,データシート1!$A:$BT,MATCH("ab_"&amp;AM$2,データシート1!$A$1:$BT$1,0),0)</f>
        <v>25348</v>
      </c>
      <c r="AN9" s="78">
        <f>VLOOKUP(年度マスタ!$K$4&amp;"_"&amp;$AG9,データシート1!$A:$BT,MATCH("ab_"&amp;AN$2,データシート1!$A$1:$BT$1,0),0)</f>
        <v>9123</v>
      </c>
      <c r="AO9" s="78">
        <f>VLOOKUP(年度マスタ!$K$4&amp;"_"&amp;$AG9,データシート1!$A:$BT,MATCH("ab_"&amp;AO$2,データシート1!$A$1:$BT$1,0),0)</f>
        <v>43271</v>
      </c>
      <c r="AP9" s="78">
        <f>VLOOKUP(年度マスタ!$K$4&amp;"_"&amp;$AG9,データシート1!$A:$BT,MATCH("ab_"&amp;AP$2,データシート1!$A$1:$BT$1,0),0)</f>
        <v>7387953.2000000002</v>
      </c>
      <c r="AQ9" s="954">
        <f>VLOOKUP(年度マスタ!$K$4&amp;"_"&amp;$AG9,データシート1!$A:$BT,MATCH("ab_"&amp;AQ$2,データシート1!$A$1:$BT$1,0),0)</f>
        <v>5.9679523091707818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1769.1923999999999</v>
      </c>
      <c r="AI10" s="78">
        <f>VLOOKUP(年度マスタ!$K$4&amp;"_"&amp;$AG10,データシート1!$A:$BT,MATCH("ab_"&amp;AI$2,データシート1!$A$1:$BT$1,0),0)</f>
        <v>1410</v>
      </c>
      <c r="AJ10" s="78">
        <f>VLOOKUP(年度マスタ!$K$4&amp;"_"&amp;$AG10,データシート1!$A:$BT,MATCH("ab_"&amp;AJ$2,データシート1!$A$1:$BT$1,0),0)</f>
        <v>139</v>
      </c>
      <c r="AK10" s="78">
        <f>VLOOKUP(年度マスタ!$K$4&amp;"_"&amp;$AG10,データシート1!$A:$BT,MATCH("ab_"&amp;AK$2,データシート1!$A$1:$BT$1,0),0)</f>
        <v>15609</v>
      </c>
      <c r="AL10" s="78">
        <f>VLOOKUP(年度マスタ!$K$4&amp;"_"&amp;$AG10,データシート1!$A:$BT,MATCH("ab_"&amp;AL$2,データシート1!$A$1:$BT$1,0),0)</f>
        <v>16340</v>
      </c>
      <c r="AM10" s="78">
        <f>VLOOKUP(年度マスタ!$K$4&amp;"_"&amp;$AG10,データシート1!$A:$BT,MATCH("ab_"&amp;AM$2,データシート1!$A$1:$BT$1,0),0)</f>
        <v>25595</v>
      </c>
      <c r="AN10" s="78">
        <f>VLOOKUP(年度マスタ!$K$4&amp;"_"&amp;$AG10,データシート1!$A:$BT,MATCH("ab_"&amp;AN$2,データシート1!$A$1:$BT$1,0),0)</f>
        <v>9230</v>
      </c>
      <c r="AO10" s="78">
        <f>VLOOKUP(年度マスタ!$K$4&amp;"_"&amp;$AG10,データシート1!$A:$BT,MATCH("ab_"&amp;AO$2,データシート1!$A$1:$BT$1,0),0)</f>
        <v>44533</v>
      </c>
      <c r="AP10" s="78">
        <f>VLOOKUP(年度マスタ!$K$4&amp;"_"&amp;$AG10,データシート1!$A:$BT,MATCH("ab_"&amp;AP$2,データシート1!$A$1:$BT$1,0),0)</f>
        <v>7973323.2000000002</v>
      </c>
      <c r="AQ10" s="954">
        <f>VLOOKUP(年度マスタ!$K$4&amp;"_"&amp;$AG10,データシート1!$A:$BT,MATCH("ab_"&amp;AQ$2,データシート1!$A$1:$BT$1,0),0)</f>
        <v>5.5301460927086703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1512.9655</v>
      </c>
      <c r="AI11" s="78">
        <f>VLOOKUP(年度マスタ!$K$4&amp;"_"&amp;$AG11,データシート1!$A:$BT,MATCH("ab_"&amp;AI$2,データシート1!$A$1:$BT$1,0),0)</f>
        <v>1410</v>
      </c>
      <c r="AJ11" s="78">
        <f>VLOOKUP(年度マスタ!$K$4&amp;"_"&amp;$AG11,データシート1!$A:$BT,MATCH("ab_"&amp;AJ$2,データシート1!$A$1:$BT$1,0),0)</f>
        <v>139</v>
      </c>
      <c r="AK11" s="78">
        <f>VLOOKUP(年度マスタ!$K$4&amp;"_"&amp;$AG11,データシート1!$A:$BT,MATCH("ab_"&amp;AK$2,データシート1!$A$1:$BT$1,0),0)</f>
        <v>15609</v>
      </c>
      <c r="AL11" s="78">
        <f>VLOOKUP(年度マスタ!$K$4&amp;"_"&amp;$AG11,データシート1!$A:$BT,MATCH("ab_"&amp;AL$2,データシート1!$A$1:$BT$1,0),0)</f>
        <v>16581</v>
      </c>
      <c r="AM11" s="78">
        <f>VLOOKUP(年度マスタ!$K$4&amp;"_"&amp;$AG11,データシート1!$A:$BT,MATCH("ab_"&amp;AM$2,データシート1!$A$1:$BT$1,0),0)</f>
        <v>25806</v>
      </c>
      <c r="AN11" s="78">
        <f>VLOOKUP(年度マスタ!$K$4&amp;"_"&amp;$AG11,データシート1!$A:$BT,MATCH("ab_"&amp;AN$2,データシート1!$A$1:$BT$1,0),0)</f>
        <v>9287</v>
      </c>
      <c r="AO11" s="78">
        <f>VLOOKUP(年度マスタ!$K$4&amp;"_"&amp;$AG11,データシート1!$A:$BT,MATCH("ab_"&amp;AO$2,データシート1!$A$1:$BT$1,0),0)</f>
        <v>44515</v>
      </c>
      <c r="AP11" s="78">
        <f>VLOOKUP(年度マスタ!$K$4&amp;"_"&amp;$AG11,データシート1!$A:$BT,MATCH("ab_"&amp;AP$2,データシート1!$A$1:$BT$1,0),0)</f>
        <v>7767427.7999999998</v>
      </c>
      <c r="AQ11" s="954">
        <f>VLOOKUP(年度マスタ!$K$4&amp;"_"&amp;$AG11,データシート1!$A:$BT,MATCH("ab_"&amp;AQ$2,データシート1!$A$1:$BT$1,0),0)</f>
        <v>3.642282527906807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1705.6967</v>
      </c>
      <c r="AI12" s="78">
        <f>VLOOKUP(年度マスタ!$K$4&amp;"_"&amp;$AG12,データシート1!$A:$BT,MATCH("ab_"&amp;AI$2,データシート1!$A$1:$BT$1,0),0)</f>
        <v>945</v>
      </c>
      <c r="AJ12" s="78">
        <f>VLOOKUP(年度マスタ!$K$4&amp;"_"&amp;$AG12,データシート1!$A:$BT,MATCH("ab_"&amp;AJ$2,データシート1!$A$1:$BT$1,0),0)</f>
        <v>112</v>
      </c>
      <c r="AK12" s="78">
        <f>VLOOKUP(年度マスタ!$K$4&amp;"_"&amp;$AG12,データシート1!$A:$BT,MATCH("ab_"&amp;AK$2,データシート1!$A$1:$BT$1,0),0)</f>
        <v>16618</v>
      </c>
      <c r="AL12" s="78">
        <f>VLOOKUP(年度マスタ!$K$4&amp;"_"&amp;$AG12,データシート1!$A:$BT,MATCH("ab_"&amp;AL$2,データシート1!$A$1:$BT$1,0),0)</f>
        <v>16721</v>
      </c>
      <c r="AM12" s="78">
        <f>VLOOKUP(年度マスタ!$K$4&amp;"_"&amp;$AG12,データシート1!$A:$BT,MATCH("ab_"&amp;AM$2,データシート1!$A$1:$BT$1,0),0)</f>
        <v>26045</v>
      </c>
      <c r="AN12" s="78">
        <f>VLOOKUP(年度マスタ!$K$4&amp;"_"&amp;$AG12,データシート1!$A:$BT,MATCH("ab_"&amp;AN$2,データシート1!$A$1:$BT$1,0),0)</f>
        <v>9518</v>
      </c>
      <c r="AO12" s="78">
        <f>VLOOKUP(年度マスタ!$K$4&amp;"_"&amp;$AG12,データシート1!$A:$BT,MATCH("ab_"&amp;AO$2,データシート1!$A$1:$BT$1,0),0)</f>
        <v>44481</v>
      </c>
      <c r="AP12" s="78">
        <f>VLOOKUP(年度マスタ!$K$4&amp;"_"&amp;$AG12,データシート1!$A:$BT,MATCH("ab_"&amp;AP$2,データシート1!$A$1:$BT$1,0),0)</f>
        <v>7881924.4000000004</v>
      </c>
      <c r="AQ12" s="954">
        <f>VLOOKUP(年度マスタ!$K$4&amp;"_"&amp;$AG12,データシート1!$A:$BT,MATCH("ab_"&amp;AQ$2,データシート1!$A$1:$BT$1,0),0)</f>
        <v>3.015260757772217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2009.8300999999999</v>
      </c>
      <c r="AI13" s="78">
        <f>VLOOKUP(年度マスタ!$K$4&amp;"_"&amp;$AG13,データシート1!$A:$BT,MATCH("ab_"&amp;AI$2,データシート1!$A$1:$BT$1,0),0)</f>
        <v>945</v>
      </c>
      <c r="AJ13" s="78">
        <f>VLOOKUP(年度マスタ!$K$4&amp;"_"&amp;$AG13,データシート1!$A:$BT,MATCH("ab_"&amp;AJ$2,データシート1!$A$1:$BT$1,0),0)</f>
        <v>112</v>
      </c>
      <c r="AK13" s="78">
        <f>VLOOKUP(年度マスタ!$K$4&amp;"_"&amp;$AG13,データシート1!$A:$BT,MATCH("ab_"&amp;AK$2,データシート1!$A$1:$BT$1,0),0)</f>
        <v>16618</v>
      </c>
      <c r="AL13" s="78">
        <f>VLOOKUP(年度マスタ!$K$4&amp;"_"&amp;$AG13,データシート1!$A:$BT,MATCH("ab_"&amp;AL$2,データシート1!$A$1:$BT$1,0),0)</f>
        <v>17071</v>
      </c>
      <c r="AM13" s="78">
        <f>VLOOKUP(年度マスタ!$K$4&amp;"_"&amp;$AG13,データシート1!$A:$BT,MATCH("ab_"&amp;AM$2,データシート1!$A$1:$BT$1,0),0)</f>
        <v>26186</v>
      </c>
      <c r="AN13" s="78">
        <f>VLOOKUP(年度マスタ!$K$4&amp;"_"&amp;$AG13,データシート1!$A:$BT,MATCH("ab_"&amp;AN$2,データシート1!$A$1:$BT$1,0),0)</f>
        <v>9861</v>
      </c>
      <c r="AO13" s="78">
        <f>VLOOKUP(年度マスタ!$K$4&amp;"_"&amp;$AG13,データシート1!$A:$BT,MATCH("ab_"&amp;AO$2,データシート1!$A$1:$BT$1,0),0)</f>
        <v>44399</v>
      </c>
      <c r="AP13" s="78">
        <f>VLOOKUP(年度マスタ!$K$4&amp;"_"&amp;$AG13,データシート1!$A:$BT,MATCH("ab_"&amp;AP$2,データシート1!$A$1:$BT$1,0),0)</f>
        <v>7898545.4000000004</v>
      </c>
      <c r="AQ13" s="954">
        <f>VLOOKUP(年度マスタ!$K$4&amp;"_"&amp;$AG13,データシート1!$A:$BT,MATCH("ab_"&amp;AQ$2,データシート1!$A$1:$BT$1,0),0)</f>
        <v>4.5190254461143864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2545.8579</v>
      </c>
      <c r="AI14" s="78">
        <f>VLOOKUP(年度マスタ!$K$4&amp;"_"&amp;$AG14,データシート1!$A:$BT,MATCH("ab_"&amp;AI$2,データシート1!$A$1:$BT$1,0),0)</f>
        <v>945</v>
      </c>
      <c r="AJ14" s="78">
        <f>VLOOKUP(年度マスタ!$K$4&amp;"_"&amp;$AG14,データシート1!$A:$BT,MATCH("ab_"&amp;AJ$2,データシート1!$A$1:$BT$1,0),0)</f>
        <v>112</v>
      </c>
      <c r="AK14" s="78">
        <f>VLOOKUP(年度マスタ!$K$4&amp;"_"&amp;$AG14,データシート1!$A:$BT,MATCH("ab_"&amp;AK$2,データシート1!$A$1:$BT$1,0),0)</f>
        <v>16618</v>
      </c>
      <c r="AL14" s="78">
        <f>VLOOKUP(年度マスタ!$K$4&amp;"_"&amp;$AG14,データシート1!$A:$BT,MATCH("ab_"&amp;AL$2,データシート1!$A$1:$BT$1,0),0)</f>
        <v>17277</v>
      </c>
      <c r="AM14" s="78">
        <f>VLOOKUP(年度マスタ!$K$4&amp;"_"&amp;$AG14,データシート1!$A:$BT,MATCH("ab_"&amp;AM$2,データシート1!$A$1:$BT$1,0),0)</f>
        <v>26469</v>
      </c>
      <c r="AN14" s="78">
        <f>VLOOKUP(年度マスタ!$K$4&amp;"_"&amp;$AG14,データシート1!$A:$BT,MATCH("ab_"&amp;AN$2,データシート1!$A$1:$BT$1,0),0)</f>
        <v>10686</v>
      </c>
      <c r="AO14" s="78">
        <f>VLOOKUP(年度マスタ!$K$4&amp;"_"&amp;$AG14,データシート1!$A:$BT,MATCH("ab_"&amp;AO$2,データシート1!$A$1:$BT$1,0),0)</f>
        <v>44277</v>
      </c>
      <c r="AP14" s="78">
        <f>VLOOKUP(年度マスタ!$K$4&amp;"_"&amp;$AG14,データシート1!$A:$BT,MATCH("ab_"&amp;AP$2,データシート1!$A$1:$BT$1,0),0)</f>
        <v>7639486.0963069489</v>
      </c>
      <c r="AQ14" s="954">
        <f>VLOOKUP(年度マスタ!$K$4&amp;"_"&amp;$AG14,データシート1!$A:$BT,MATCH("ab_"&amp;AQ$2,データシート1!$A$1:$BT$1,0),0)</f>
        <v>3.2798446063335689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2259.0513000000001</v>
      </c>
      <c r="AI15" s="78">
        <f>VLOOKUP(年度マスタ!$K$4&amp;"_"&amp;$AG15,データシート1!$A:$BT,MATCH("ab_"&amp;AI$2,データシート1!$A$1:$BT$1,0),0)</f>
        <v>945</v>
      </c>
      <c r="AJ15" s="78">
        <f>VLOOKUP(年度マスタ!$K$4&amp;"_"&amp;$AG15,データシート1!$A:$BT,MATCH("ab_"&amp;AJ$2,データシート1!$A$1:$BT$1,0),0)</f>
        <v>112</v>
      </c>
      <c r="AK15" s="78">
        <f>VLOOKUP(年度マスタ!$K$4&amp;"_"&amp;$AG15,データシート1!$A:$BT,MATCH("ab_"&amp;AK$2,データシート1!$A$1:$BT$1,0),0)</f>
        <v>16618</v>
      </c>
      <c r="AL15" s="78">
        <f>VLOOKUP(年度マスタ!$K$4&amp;"_"&amp;$AG15,データシート1!$A:$BT,MATCH("ab_"&amp;AL$2,データシート1!$A$1:$BT$1,0),0)</f>
        <v>17503</v>
      </c>
      <c r="AM15" s="78">
        <f>VLOOKUP(年度マスタ!$K$4&amp;"_"&amp;$AG15,データシート1!$A:$BT,MATCH("ab_"&amp;AM$2,データシート1!$A$1:$BT$1,0),0)</f>
        <v>26925</v>
      </c>
      <c r="AN15" s="78">
        <f>VLOOKUP(年度マスタ!$K$4&amp;"_"&amp;$AG15,データシート1!$A:$BT,MATCH("ab_"&amp;AN$2,データシート1!$A$1:$BT$1,0),0)</f>
        <v>10908</v>
      </c>
      <c r="AO15" s="78">
        <f>VLOOKUP(年度マスタ!$K$4&amp;"_"&amp;$AG15,データシート1!$A:$BT,MATCH("ab_"&amp;AO$2,データシート1!$A$1:$BT$1,0),0)</f>
        <v>44433</v>
      </c>
      <c r="AP15" s="78">
        <f>VLOOKUP(年度マスタ!$K$4&amp;"_"&amp;$AG15,データシート1!$A:$BT,MATCH("ab_"&amp;AP$2,データシート1!$A$1:$BT$1,0),0)</f>
        <v>7724738.3999999994</v>
      </c>
      <c r="AQ15" s="954">
        <f>VLOOKUP(年度マスタ!$K$4&amp;"_"&amp;$AG15,データシート1!$A:$BT,MATCH("ab_"&amp;AQ$2,データシート1!$A$1:$BT$1,0),0)</f>
        <v>2.7096052494209748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2391.482</v>
      </c>
      <c r="AI16" s="78">
        <f>VLOOKUP(年度マスタ!$K$4&amp;"_"&amp;$AG16,データシート1!$A:$BT,MATCH("ab_"&amp;AI$2,データシート1!$A$1:$BT$1,0),0)</f>
        <v>945</v>
      </c>
      <c r="AJ16" s="78">
        <f>VLOOKUP(年度マスタ!$K$4&amp;"_"&amp;$AG16,データシート1!$A:$BT,MATCH("ab_"&amp;AJ$2,データシート1!$A$1:$BT$1,0),0)</f>
        <v>112</v>
      </c>
      <c r="AK16" s="78">
        <f>VLOOKUP(年度マスタ!$K$4&amp;"_"&amp;$AG16,データシート1!$A:$BT,MATCH("ab_"&amp;AK$2,データシート1!$A$1:$BT$1,0),0)</f>
        <v>16618</v>
      </c>
      <c r="AL16" s="78">
        <f>VLOOKUP(年度マスタ!$K$4&amp;"_"&amp;$AG16,データシート1!$A:$BT,MATCH("ab_"&amp;AL$2,データシート1!$A$1:$BT$1,0),0)</f>
        <v>17776</v>
      </c>
      <c r="AM16" s="78">
        <f>VLOOKUP(年度マスタ!$K$4&amp;"_"&amp;$AG16,データシート1!$A:$BT,MATCH("ab_"&amp;AM$2,データシート1!$A$1:$BT$1,0),0)</f>
        <v>27278</v>
      </c>
      <c r="AN16" s="78">
        <f>VLOOKUP(年度マスタ!$K$4&amp;"_"&amp;$AG16,データシート1!$A:$BT,MATCH("ab_"&amp;AN$2,データシート1!$A$1:$BT$1,0),0)</f>
        <v>10975</v>
      </c>
      <c r="AO16" s="78">
        <f>VLOOKUP(年度マスタ!$K$4&amp;"_"&amp;$AG16,データシート1!$A:$BT,MATCH("ab_"&amp;AO$2,データシート1!$A$1:$BT$1,0),0)</f>
        <v>44449</v>
      </c>
      <c r="AP16" s="78">
        <f>VLOOKUP(年度マスタ!$K$4&amp;"_"&amp;$AG16,データシート1!$A:$BT,MATCH("ab_"&amp;AP$2,データシート1!$A$1:$BT$1,0),0)</f>
        <v>7960294.5999999996</v>
      </c>
      <c r="AQ16" s="954">
        <f>VLOOKUP(年度マスタ!$K$4&amp;"_"&amp;$AG16,データシート1!$A:$BT,MATCH("ab_"&amp;AQ$2,データシート1!$A$1:$BT$1,0),0)</f>
        <v>3.709567439579418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2299.8382999999999</v>
      </c>
      <c r="AI17" s="151">
        <f>VLOOKUP(年度マスタ!$K$4&amp;"_"&amp;$AG17,データシート1!$A:$BT,MATCH("ab_"&amp;AI$2,データシート1!$A$1:$BT$1,0),0)</f>
        <v>945</v>
      </c>
      <c r="AJ17" s="151">
        <f>VLOOKUP(年度マスタ!$K$4&amp;"_"&amp;$AG17,データシート1!$A:$BT,MATCH("ab_"&amp;AJ$2,データシート1!$A$1:$BT$1,0),0)</f>
        <v>112</v>
      </c>
      <c r="AK17" s="151">
        <f>VLOOKUP(年度マスタ!$K$4&amp;"_"&amp;$AG17,データシート1!$A:$BT,MATCH("ab_"&amp;AK$2,データシート1!$A$1:$BT$1,0),0)</f>
        <v>16618</v>
      </c>
      <c r="AL17" s="151">
        <f>VLOOKUP(年度マスタ!$K$4&amp;"_"&amp;$AG17,データシート1!$A:$BT,MATCH("ab_"&amp;AL$2,データシート1!$A$1:$BT$1,0),0)</f>
        <v>18194</v>
      </c>
      <c r="AM17" s="151">
        <f>VLOOKUP(年度マスタ!$K$4&amp;"_"&amp;$AG17,データシート1!$A:$BT,MATCH("ab_"&amp;AM$2,データシート1!$A$1:$BT$1,0),0)</f>
        <v>27457</v>
      </c>
      <c r="AN17" s="151">
        <f>VLOOKUP(年度マスタ!$K$4&amp;"_"&amp;$AG17,データシート1!$A:$BT,MATCH("ab_"&amp;AN$2,データシート1!$A$1:$BT$1,0),0)</f>
        <v>10685</v>
      </c>
      <c r="AO17" s="151">
        <f>VLOOKUP(年度マスタ!$K$4&amp;"_"&amp;$AG17,データシート1!$A:$BT,MATCH("ab_"&amp;AO$2,データシート1!$A$1:$BT$1,0),0)</f>
        <v>44616</v>
      </c>
      <c r="AP17" s="151">
        <f>VLOOKUP(年度マスタ!$K$4&amp;"_"&amp;$AG17,データシート1!$A:$BT,MATCH("ab_"&amp;AP$2,データシート1!$A$1:$BT$1,0),0)</f>
        <v>8277000.3999999994</v>
      </c>
      <c r="AQ17" s="955">
        <f>VLOOKUP(年度マスタ!$K$4&amp;"_"&amp;$AG17,データシート1!$A:$BT,MATCH("ab_"&amp;AQ$2,データシート1!$A$1:$BT$1,0),0)</f>
        <v>7.3335360894675414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1720.5816</v>
      </c>
      <c r="AI18" s="78">
        <f>VLOOKUP(年度マスタ!$K$4&amp;"_"&amp;$AG18,データシート1!$A:$BT,MATCH("ab_"&amp;AI$2,データシート1!$A$1:$BT$1,0),0)</f>
        <v>860</v>
      </c>
      <c r="AJ18" s="78">
        <f>VLOOKUP(年度マスタ!$K$4&amp;"_"&amp;$AG18,データシート1!$A:$BT,MATCH("ab_"&amp;AJ$2,データシート1!$A$1:$BT$1,0),0)</f>
        <v>173</v>
      </c>
      <c r="AK18" s="78">
        <f>VLOOKUP(年度マスタ!$K$4&amp;"_"&amp;$AG18,データシート1!$A:$BT,MATCH("ab_"&amp;AK$2,データシート1!$A$1:$BT$1,0),0)</f>
        <v>16696</v>
      </c>
      <c r="AL18" s="78">
        <f>VLOOKUP(年度マスタ!$K$4&amp;"_"&amp;$AG18,データシート1!$A:$BT,MATCH("ab_"&amp;AL$2,データシート1!$A$1:$BT$1,0),0)</f>
        <v>18267</v>
      </c>
      <c r="AM18" s="78">
        <f>VLOOKUP(年度マスタ!$K$4&amp;"_"&amp;$AG18,データシート1!$A:$BT,MATCH("ab_"&amp;AM$2,データシート1!$A$1:$BT$1,0),0)</f>
        <v>27466</v>
      </c>
      <c r="AN18" s="78">
        <f>VLOOKUP(年度マスタ!$K$4&amp;"_"&amp;$AG18,データシート1!$A:$BT,MATCH("ab_"&amp;AN$2,データシート1!$A$1:$BT$1,0),0)</f>
        <v>10918</v>
      </c>
      <c r="AO18" s="78">
        <f>VLOOKUP(年度マスタ!$K$4&amp;"_"&amp;$AG18,データシート1!$A:$BT,MATCH("ab_"&amp;AO$2,データシート1!$A$1:$BT$1,0),0)</f>
        <v>44300</v>
      </c>
      <c r="AP18" s="78">
        <f>VLOOKUP(年度マスタ!$K$4&amp;"_"&amp;$AG18,データシート1!$A:$BT,MATCH("ab_"&amp;AP$2,データシート1!$A$1:$BT$1,0),0)</f>
        <v>7711671.1999999993</v>
      </c>
      <c r="AQ18" s="954">
        <f>VLOOKUP(年度マスタ!$K$4&amp;"_"&amp;$AG18,データシート1!$A:$BT,MATCH("ab_"&amp;AQ$2,データシート1!$A$1:$BT$1,0),0)</f>
        <v>3.7601474205445902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1670.8838000000001</v>
      </c>
      <c r="AI19" s="78">
        <f>VLOOKUP(年度マスタ!$K$4&amp;"_"&amp;$AG19,データシート1!$A:$BT,MATCH("ab_"&amp;AI$2,データシート1!$A$1:$BT$1,0),0)</f>
        <v>860</v>
      </c>
      <c r="AJ19" s="78">
        <f>VLOOKUP(年度マスタ!$K$4&amp;"_"&amp;$AG19,データシート1!$A:$BT,MATCH("ab_"&amp;AJ$2,データシート1!$A$1:$BT$1,0),0)</f>
        <v>173</v>
      </c>
      <c r="AK19" s="78">
        <f>VLOOKUP(年度マスタ!$K$4&amp;"_"&amp;$AG19,データシート1!$A:$BT,MATCH("ab_"&amp;AK$2,データシート1!$A$1:$BT$1,0),0)</f>
        <v>16696</v>
      </c>
      <c r="AL19" s="78">
        <f>VLOOKUP(年度マスタ!$K$4&amp;"_"&amp;$AG19,データシート1!$A:$BT,MATCH("ab_"&amp;AL$2,データシート1!$A$1:$BT$1,0),0)</f>
        <v>18431</v>
      </c>
      <c r="AM19" s="78">
        <f>VLOOKUP(年度マスタ!$K$4&amp;"_"&amp;$AG19,データシート1!$A:$BT,MATCH("ab_"&amp;AM$2,データシート1!$A$1:$BT$1,0),0)</f>
        <v>27619</v>
      </c>
      <c r="AN19" s="78">
        <f>VLOOKUP(年度マスタ!$K$4&amp;"_"&amp;$AG19,データシート1!$A:$BT,MATCH("ab_"&amp;AN$2,データシート1!$A$1:$BT$1,0),0)</f>
        <v>11137</v>
      </c>
      <c r="AO19" s="78">
        <f>VLOOKUP(年度マスタ!$K$4&amp;"_"&amp;$AG19,データシート1!$A:$BT,MATCH("ab_"&amp;AO$2,データシート1!$A$1:$BT$1,0),0)</f>
        <v>44060</v>
      </c>
      <c r="AP19" s="78">
        <f>VLOOKUP(年度マスタ!$K$4&amp;"_"&amp;$AG19,データシート1!$A:$BT,MATCH("ab_"&amp;AP$2,データシート1!$A$1:$BT$1,0),0)</f>
        <v>7917710.3999999985</v>
      </c>
      <c r="AQ19" s="954">
        <f>VLOOKUP(年度マスタ!$K$4&amp;"_"&amp;$AG19,データシート1!$A:$BT,MATCH("ab_"&amp;AQ$2,データシート1!$A$1:$BT$1,0),0)</f>
        <v>5.0865953274957141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1803.6279</v>
      </c>
      <c r="AI20" s="78">
        <f>VLOOKUP(年度マスタ!$K$4&amp;"_"&amp;$AG20,データシート1!$A:$BT,MATCH("ab_"&amp;AI$2,データシート1!$A$1:$BT$1,0),0)</f>
        <v>860</v>
      </c>
      <c r="AJ20" s="78">
        <f>VLOOKUP(年度マスタ!$K$4&amp;"_"&amp;$AG20,データシート1!$A:$BT,MATCH("ab_"&amp;AJ$2,データシート1!$A$1:$BT$1,0),0)</f>
        <v>173</v>
      </c>
      <c r="AK20" s="78">
        <f>VLOOKUP(年度マスタ!$K$4&amp;"_"&amp;$AG20,データシート1!$A:$BT,MATCH("ab_"&amp;AK$2,データシート1!$A$1:$BT$1,0),0)</f>
        <v>16696</v>
      </c>
      <c r="AL20" s="78">
        <f>VLOOKUP(年度マスタ!$K$4&amp;"_"&amp;$AG20,データシート1!$A:$BT,MATCH("ab_"&amp;AL$2,データシート1!$A$1:$BT$1,0),0)</f>
        <v>18578</v>
      </c>
      <c r="AM20" s="78">
        <f>VLOOKUP(年度マスタ!$K$4&amp;"_"&amp;$AG20,データシート1!$A:$BT,MATCH("ab_"&amp;AM$2,データシート1!$A$1:$BT$1,0),0)</f>
        <v>27809</v>
      </c>
      <c r="AN20" s="78">
        <f>VLOOKUP(年度マスタ!$K$4&amp;"_"&amp;$AG20,データシート1!$A:$BT,MATCH("ab_"&amp;AN$2,データシート1!$A$1:$BT$1,0),0)</f>
        <v>11576</v>
      </c>
      <c r="AO20" s="78">
        <f>VLOOKUP(年度マスタ!$K$4&amp;"_"&amp;$AG20,データシート1!$A:$BT,MATCH("ab_"&amp;AO$2,データシート1!$A$1:$BT$1,0),0)</f>
        <v>43861</v>
      </c>
      <c r="AP20" s="78">
        <f>VLOOKUP(年度マスタ!$K$4&amp;"_"&amp;$AG20,データシート1!$A:$BT,MATCH("ab_"&amp;AP$2,データシート1!$A$1:$BT$1,0),0)</f>
        <v>7619313.1999999974</v>
      </c>
      <c r="AQ20" s="954">
        <f>VLOOKUP(年度マスタ!$K$4&amp;"_"&amp;$AG20,データシート1!$A:$BT,MATCH("ab_"&amp;AQ$2,データシート1!$A$1:$BT$1,0),0)</f>
        <v>5.0881478793301111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弥富市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23.099</v>
      </c>
      <c r="BE13" s="70" t="str">
        <f>年度マスタ!K4</f>
        <v>23235</v>
      </c>
      <c r="BF13" s="70" t="str">
        <f>年度マスタ!K4</f>
        <v>23235</v>
      </c>
      <c r="BG13" s="70" t="str">
        <f>年度マスタ!K4</f>
        <v>23235</v>
      </c>
      <c r="BH13" s="278" t="s">
        <v>195</v>
      </c>
      <c r="BI13" s="278" t="s">
        <v>195</v>
      </c>
      <c r="BJ13" s="278" t="s">
        <v>195</v>
      </c>
      <c r="BK13" s="278" t="str">
        <f>年度マスタ!K4</f>
        <v>23235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23.099</v>
      </c>
      <c r="AY14" s="70"/>
      <c r="BE14" s="70" t="str">
        <f>AP2</f>
        <v>弥富市</v>
      </c>
      <c r="BF14" s="70" t="str">
        <f>AP2</f>
        <v>弥富市</v>
      </c>
      <c r="BG14" s="70" t="str">
        <f>AP2</f>
        <v>弥富市</v>
      </c>
      <c r="BH14" s="70" t="s">
        <v>205</v>
      </c>
      <c r="BI14" s="70" t="s">
        <v>205</v>
      </c>
      <c r="BJ14" s="70" t="s">
        <v>205</v>
      </c>
      <c r="BK14" s="70" t="str">
        <f>AP2</f>
        <v>弥富市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50.606999999999999</v>
      </c>
      <c r="AY17" s="165">
        <f>AX17</f>
        <v>50.606999999999999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4.2750000000000004</v>
      </c>
      <c r="BG18" s="952">
        <f t="shared" si="2"/>
        <v>4.2750000000000004</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0.6120204050626995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4.1970000000000001</v>
      </c>
      <c r="BG20" s="952">
        <f t="shared" si="2"/>
        <v>4.1970000000000001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1.1592967909168006E-2</v>
      </c>
    </row>
    <row r="21" spans="2:63" ht="15.95" customHeight="1" thickTop="1" thickBot="1">
      <c r="B21" s="283"/>
      <c r="C21" s="407" t="s">
        <v>204</v>
      </c>
      <c r="D21" s="522"/>
      <c r="E21" s="522"/>
      <c r="F21" s="877">
        <f>SUM(F22,F26,F27,F28)</f>
        <v>91.447000000000003</v>
      </c>
      <c r="G21" s="877">
        <f t="shared" ref="G21:O21" si="5">SUM(G22,G26,G27,G28)</f>
        <v>99.545999999999992</v>
      </c>
      <c r="H21" s="877">
        <f t="shared" si="5"/>
        <v>97.661000000000001</v>
      </c>
      <c r="I21" s="877">
        <f t="shared" si="5"/>
        <v>92.783999999999992</v>
      </c>
      <c r="J21" s="877">
        <f t="shared" si="5"/>
        <v>97.403999999999996</v>
      </c>
      <c r="K21" s="877">
        <f t="shared" si="5"/>
        <v>96.128999999999991</v>
      </c>
      <c r="L21" s="877">
        <f t="shared" si="5"/>
        <v>88.518000000000001</v>
      </c>
      <c r="M21" s="877">
        <f t="shared" si="5"/>
        <v>91.147999999999996</v>
      </c>
      <c r="N21" s="877">
        <f t="shared" si="5"/>
        <v>94.117000000000004</v>
      </c>
      <c r="O21" s="877">
        <f t="shared" si="5"/>
        <v>58.477000000000004</v>
      </c>
      <c r="P21" s="878">
        <f>SUM(P22,P26,P27,P28)</f>
        <v>73.706000000000003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23.352</v>
      </c>
      <c r="G22" s="879">
        <f t="shared" ref="G22:P22" si="6">SUM(G23:G25)</f>
        <v>32.247999999999998</v>
      </c>
      <c r="H22" s="879">
        <f t="shared" si="6"/>
        <v>37.512999999999998</v>
      </c>
      <c r="I22" s="879">
        <f t="shared" si="6"/>
        <v>40.04</v>
      </c>
      <c r="J22" s="879">
        <f t="shared" si="6"/>
        <v>43.325000000000003</v>
      </c>
      <c r="K22" s="879">
        <f t="shared" si="6"/>
        <v>43.634</v>
      </c>
      <c r="L22" s="879">
        <f t="shared" si="6"/>
        <v>40.691000000000003</v>
      </c>
      <c r="M22" s="879">
        <f t="shared" si="6"/>
        <v>40.305</v>
      </c>
      <c r="N22" s="879">
        <f t="shared" si="6"/>
        <v>39.545000000000002</v>
      </c>
      <c r="O22" s="879">
        <f t="shared" si="6"/>
        <v>7.2889999999999997</v>
      </c>
      <c r="P22" s="880">
        <f t="shared" si="6"/>
        <v>23.099</v>
      </c>
      <c r="Z22" s="273"/>
      <c r="AB22" s="272"/>
      <c r="AC22" s="521" t="s">
        <v>286</v>
      </c>
      <c r="AP22" s="16" t="s">
        <v>287</v>
      </c>
      <c r="AQ22" s="273"/>
      <c r="AV22" s="70" t="str">
        <f>AW22</f>
        <v>エネルギー起源CO2</v>
      </c>
      <c r="AW22" s="70" t="str">
        <f>D56</f>
        <v>エネルギー起源CO2</v>
      </c>
      <c r="AX22" s="165">
        <f>P56</f>
        <v>52.174999999999997</v>
      </c>
      <c r="AY22" s="165">
        <f>AX22</f>
        <v>52.174999999999997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23.352</v>
      </c>
      <c r="G23" s="881">
        <f>IFERROR(VLOOKUP(年度マスタ!$K$4&amp;"_"&amp;G$20,データシート1!$A:$BU,MATCH("ba_"&amp;$E23,データシート1!$A$1:$BU$1,0),0),0)</f>
        <v>32.247999999999998</v>
      </c>
      <c r="H23" s="881">
        <f>IFERROR(VLOOKUP(年度マスタ!$K$4&amp;"_"&amp;H$20,データシート1!$A:$BU,MATCH("ba_"&amp;$E23,データシート1!$A$1:$BU$1,0),0),0)</f>
        <v>37.512999999999998</v>
      </c>
      <c r="I23" s="881">
        <f>IFERROR(VLOOKUP(年度マスタ!$K$4&amp;"_"&amp;I$20,データシート1!$A:$BU,MATCH("ba_"&amp;$E23,データシート1!$A$1:$BU$1,0),0),0)</f>
        <v>40.04</v>
      </c>
      <c r="J23" s="881">
        <f>IFERROR(VLOOKUP(年度マスタ!$K$4&amp;"_"&amp;J$20,データシート1!$A:$BU,MATCH("ba_"&amp;$E23,データシート1!$A$1:$BU$1,0),0),0)</f>
        <v>43.325000000000003</v>
      </c>
      <c r="K23" s="881">
        <f>IFERROR(VLOOKUP(年度マスタ!$K$4&amp;"_"&amp;K$20,データシート1!$A:$BU,MATCH("ba_"&amp;$E23,データシート1!$A$1:$BU$1,0),0),0)</f>
        <v>43.634</v>
      </c>
      <c r="L23" s="881">
        <f>IFERROR(VLOOKUP(年度マスタ!$K$4&amp;"_"&amp;L$20,データシート1!$A:$BU,MATCH("ba_"&amp;$E23,データシート1!$A$1:$BU$1,0),0),0)</f>
        <v>40.691000000000003</v>
      </c>
      <c r="M23" s="881">
        <f>IFERROR(VLOOKUP(年度マスタ!$K$4&amp;"_"&amp;M$20,データシート1!$A:$BU,MATCH("ba_"&amp;$E23,データシート1!$A$1:$BU$1,0),0),0)</f>
        <v>40.305</v>
      </c>
      <c r="N23" s="881">
        <f>IFERROR(VLOOKUP(年度マスタ!$K$4&amp;"_"&amp;N$20,データシート1!$A:$BU,MATCH("ba_"&amp;$E23,データシート1!$A$1:$BU$1,0),0),0)</f>
        <v>39.545000000000002</v>
      </c>
      <c r="O23" s="881">
        <f>IFERROR(VLOOKUP(年度マスタ!$K$4&amp;"_"&amp;O$20,データシート1!$A:$BU,MATCH("ba_"&amp;$E23,データシート1!$A$1:$BU$1,0),0),0)</f>
        <v>7.2889999999999997</v>
      </c>
      <c r="P23" s="882">
        <f>IFERROR(VLOOKUP(年度マスタ!$K$4&amp;"_"&amp;P$20,データシート1!$A:$BU,MATCH("ba_"&amp;$E23,データシート1!$A$1:$BU$1,0),0),0)</f>
        <v>23.099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21.530999999999999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232.72194901349008</v>
      </c>
      <c r="AG24" s="877">
        <f t="shared" ref="AG24:AP24" si="11">AG25+AG29</f>
        <v>249.41588706435394</v>
      </c>
      <c r="AH24" s="877">
        <f t="shared" si="11"/>
        <v>220.44307774435399</v>
      </c>
      <c r="AI24" s="877">
        <f t="shared" si="11"/>
        <v>223.42611379823285</v>
      </c>
      <c r="AJ24" s="877">
        <f t="shared" si="11"/>
        <v>224.56579341292388</v>
      </c>
      <c r="AK24" s="877">
        <f t="shared" si="11"/>
        <v>267.4333553528661</v>
      </c>
      <c r="AL24" s="877">
        <f t="shared" si="11"/>
        <v>233.8576652101857</v>
      </c>
      <c r="AM24" s="877">
        <f t="shared" si="11"/>
        <v>236.63020031197982</v>
      </c>
      <c r="AN24" s="877">
        <f t="shared" si="11"/>
        <v>220.12308846656026</v>
      </c>
      <c r="AO24" s="877">
        <f t="shared" si="11"/>
        <v>179.75361550683354</v>
      </c>
      <c r="AP24" s="878">
        <f t="shared" si="11"/>
        <v>177.79434791281267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158.66890925411394</v>
      </c>
      <c r="AG25" s="879">
        <f>①CO2排出量の現状把握!AA35</f>
        <v>171.18175716459021</v>
      </c>
      <c r="AH25" s="879">
        <f>①CO2排出量の現状把握!AB35</f>
        <v>142.55587038543038</v>
      </c>
      <c r="AI25" s="879">
        <f>①CO2排出量の現状把握!AC35</f>
        <v>146.02134571878332</v>
      </c>
      <c r="AJ25" s="879">
        <f>①CO2排出量の現状把握!AD35</f>
        <v>150.78006066233243</v>
      </c>
      <c r="AK25" s="879">
        <f>①CO2排出量の現状把握!AE35</f>
        <v>203.42094932392379</v>
      </c>
      <c r="AL25" s="879">
        <f>①CO2排出量の現状把握!AF35</f>
        <v>170.41952591138494</v>
      </c>
      <c r="AM25" s="879">
        <f>①CO2排出量の現状把握!AG35</f>
        <v>172.20510114251695</v>
      </c>
      <c r="AN25" s="879">
        <f>①CO2排出量の現状把握!AH35</f>
        <v>158.70936246451188</v>
      </c>
      <c r="AO25" s="879">
        <f>①CO2排出量の現状把握!AI35</f>
        <v>125.13339001198038</v>
      </c>
      <c r="AP25" s="880">
        <f>①CO2排出量の現状把握!AJ35</f>
        <v>115.97537211773677</v>
      </c>
      <c r="AQ25" s="273"/>
      <c r="AV25" s="70" t="str">
        <f>AW25</f>
        <v>廃棄物原燃料以外</v>
      </c>
      <c r="AW25" s="70" t="str">
        <f>E59</f>
        <v>廃棄物原燃料以外</v>
      </c>
      <c r="AX25" s="287">
        <f t="shared" si="12"/>
        <v>21.530999999999999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68.094999999999999</v>
      </c>
      <c r="G26" s="879">
        <f>IFERROR(VLOOKUP(年度マスタ!$K$4&amp;"_"&amp;G$20,データシート1!$A:$BU,MATCH("ba_"&amp;$D26,データシート1!$A$1:$BU$1,0),0),0)</f>
        <v>67.298000000000002</v>
      </c>
      <c r="H26" s="879">
        <f>IFERROR(VLOOKUP(年度マスタ!$K$4&amp;"_"&amp;H$20,データシート1!$A:$BU,MATCH("ba_"&amp;$D26,データシート1!$A$1:$BU$1,0),0),0)</f>
        <v>60.14800000000001</v>
      </c>
      <c r="I26" s="879">
        <f>IFERROR(VLOOKUP(年度マスタ!$K$4&amp;"_"&amp;I$20,データシート1!$A:$BU,MATCH("ba_"&amp;$D26,データシート1!$A$1:$BU$1,0),0),0)</f>
        <v>52.744</v>
      </c>
      <c r="J26" s="879">
        <f>IFERROR(VLOOKUP(年度マスタ!$K$4&amp;"_"&amp;J$20,データシート1!$A:$BU,MATCH("ba_"&amp;$D26,データシート1!$A$1:$BU$1,0),0),0)</f>
        <v>54.079000000000001</v>
      </c>
      <c r="K26" s="879">
        <f>IFERROR(VLOOKUP(年度マスタ!$K$4&amp;"_"&amp;K$20,データシート1!$A:$BU,MATCH("ba_"&amp;$D26,データシート1!$A$1:$BU$1,0),0),0)</f>
        <v>52.494999999999997</v>
      </c>
      <c r="L26" s="879">
        <f>IFERROR(VLOOKUP(年度マスタ!$K$4&amp;"_"&amp;L$20,データシート1!$A:$BU,MATCH("ba_"&amp;$D26,データシート1!$A$1:$BU$1,0),0),0)</f>
        <v>47.826999999999998</v>
      </c>
      <c r="M26" s="879">
        <f>IFERROR(VLOOKUP(年度マスタ!$K$4&amp;"_"&amp;M$20,データシート1!$A:$BU,MATCH("ba_"&amp;$D26,データシート1!$A$1:$BU$1,0),0),0)</f>
        <v>50.843000000000004</v>
      </c>
      <c r="N26" s="879">
        <f>IFERROR(VLOOKUP(年度マスタ!$K$4&amp;"_"&amp;N$20,データシート1!$A:$BU,MATCH("ba_"&amp;$D26,データシート1!$A$1:$BU$1,0),0),0)</f>
        <v>54.572000000000003</v>
      </c>
      <c r="O26" s="879">
        <f>IFERROR(VLOOKUP(年度マスタ!$K$4&amp;"_"&amp;O$20,データシート1!$A:$BU,MATCH("ba_"&amp;$D26,データシート1!$A$1:$BU$1,0),0),0)</f>
        <v>51.188000000000002</v>
      </c>
      <c r="P26" s="880">
        <f>IFERROR(VLOOKUP(年度マスタ!$K$4&amp;"_"&amp;P$20,データシート1!$A:$BU,MATCH("ba_"&amp;$D26,データシート1!$A$1:$BU$1,0),0),0)</f>
        <v>50.606999999999999</v>
      </c>
      <c r="Z26" s="273"/>
      <c r="AB26" s="272"/>
      <c r="AC26" s="522"/>
      <c r="AD26" s="410"/>
      <c r="AE26" s="409" t="s">
        <v>184</v>
      </c>
      <c r="AF26" s="881">
        <f>①CO2排出量の現状把握!Z36</f>
        <v>149.05026304509539</v>
      </c>
      <c r="AG26" s="881">
        <f>①CO2排出量の現状把握!AA36</f>
        <v>162.0771592145901</v>
      </c>
      <c r="AH26" s="881">
        <f>①CO2排出量の現状把握!AB36</f>
        <v>134.37152186739041</v>
      </c>
      <c r="AI26" s="881">
        <f>①CO2排出量の現状把握!AC36</f>
        <v>138.73009333403289</v>
      </c>
      <c r="AJ26" s="881">
        <f>①CO2排出量の現状把握!AD36</f>
        <v>142.6128884773135</v>
      </c>
      <c r="AK26" s="881">
        <f>①CO2排出量の現状把握!AE36</f>
        <v>194.8728480161912</v>
      </c>
      <c r="AL26" s="881">
        <f>①CO2排出量の現状把握!AF36</f>
        <v>162.29470139996724</v>
      </c>
      <c r="AM26" s="881">
        <f>①CO2排出量の現状把握!AG36</f>
        <v>164.63437011912185</v>
      </c>
      <c r="AN26" s="881">
        <f>①CO2排出量の現状把握!AH36</f>
        <v>151.29438284666941</v>
      </c>
      <c r="AO26" s="881">
        <f>①CO2排出量の現状把握!AI36</f>
        <v>115.4659970620599</v>
      </c>
      <c r="AP26" s="882">
        <f>①CO2排出量の現状把握!AJ36</f>
        <v>106.47235554304446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3.321148423528006</v>
      </c>
      <c r="AG27" s="881">
        <f>①CO2排出量の現状把握!AA37</f>
        <v>2.970097896462303</v>
      </c>
      <c r="AH27" s="881">
        <f>①CO2排出量の現状把握!AB37</f>
        <v>2.5239327514844452</v>
      </c>
      <c r="AI27" s="881">
        <f>①CO2排出量の現状把握!AC37</f>
        <v>1.9528741070317339</v>
      </c>
      <c r="AJ27" s="881">
        <f>①CO2排出量の現状把握!AD37</f>
        <v>1.8935872310212869</v>
      </c>
      <c r="AK27" s="881">
        <f>①CO2排出量の現状把握!AE37</f>
        <v>1.9056850470051634</v>
      </c>
      <c r="AL27" s="881">
        <f>①CO2排出量の現状把握!AF37</f>
        <v>1.9456231644085407</v>
      </c>
      <c r="AM27" s="881">
        <f>①CO2排出量の現状把握!AG37</f>
        <v>1.8164339532066356</v>
      </c>
      <c r="AN27" s="881">
        <f>①CO2排出量の現状把握!AH37</f>
        <v>1.6297532013626299</v>
      </c>
      <c r="AO27" s="881">
        <f>①CO2排出量の現状把握!AI37</f>
        <v>1.5908065643426963</v>
      </c>
      <c r="AP27" s="882">
        <f>①CO2排出量の現状把握!AJ37</f>
        <v>1.8025480623971106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6.2974977854905427</v>
      </c>
      <c r="AG28" s="881">
        <f>①CO2排出量の現状把握!AA38</f>
        <v>6.1345000535378187</v>
      </c>
      <c r="AH28" s="881">
        <f>①CO2排出量の現状把握!AB38</f>
        <v>5.6604157665555173</v>
      </c>
      <c r="AI28" s="881">
        <f>①CO2排出量の現状把握!AC38</f>
        <v>5.3383782777186974</v>
      </c>
      <c r="AJ28" s="881">
        <f>①CO2排出量の現状把握!AD38</f>
        <v>6.2735849539976378</v>
      </c>
      <c r="AK28" s="881">
        <f>①CO2排出量の現状把握!AE38</f>
        <v>6.6424162607274395</v>
      </c>
      <c r="AL28" s="881">
        <f>①CO2排出量の現状把握!AF38</f>
        <v>6.179201347009152</v>
      </c>
      <c r="AM28" s="881">
        <f>①CO2排出量の現状把握!AG38</f>
        <v>5.7542970701884846</v>
      </c>
      <c r="AN28" s="881">
        <f>①CO2排出量の現状把握!AH38</f>
        <v>5.7852264164798344</v>
      </c>
      <c r="AO28" s="881">
        <f>①CO2排出量の現状把握!AI38</f>
        <v>8.0765863855777837</v>
      </c>
      <c r="AP28" s="882">
        <f>①CO2排出量の現状把握!AJ38</f>
        <v>7.700468512295207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74.053039759376119</v>
      </c>
      <c r="AG29" s="883">
        <f>①CO2排出量の現状把握!AA39</f>
        <v>78.23412989976373</v>
      </c>
      <c r="AH29" s="883">
        <f>①CO2排出量の現状把握!AB39</f>
        <v>77.887207358923604</v>
      </c>
      <c r="AI29" s="883">
        <f>①CO2排出量の現状把握!AC39</f>
        <v>77.404768079449525</v>
      </c>
      <c r="AJ29" s="883">
        <f>①CO2排出量の現状把握!AD39</f>
        <v>73.785732750591464</v>
      </c>
      <c r="AK29" s="883">
        <f>①CO2排出量の現状把握!AE39</f>
        <v>64.012406028942294</v>
      </c>
      <c r="AL29" s="883">
        <f>①CO2排出量の現状把握!AF39</f>
        <v>63.438139298800778</v>
      </c>
      <c r="AM29" s="883">
        <f>①CO2排出量の現状把握!AG39</f>
        <v>64.425099169462868</v>
      </c>
      <c r="AN29" s="883">
        <f>①CO2排出量の現状把握!AH39</f>
        <v>61.413726002048392</v>
      </c>
      <c r="AO29" s="883">
        <f>①CO2排出量の現状把握!AI39</f>
        <v>54.620225494853159</v>
      </c>
      <c r="AP29" s="884">
        <f>①CO2排出量の現状把握!AJ39</f>
        <v>61.818975795075914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0.39294531687984074</v>
      </c>
      <c r="AG32" s="461">
        <f t="shared" si="16"/>
        <v>0.39911651648042479</v>
      </c>
      <c r="AH32" s="461">
        <f t="shared" si="16"/>
        <v>0.44302139581473571</v>
      </c>
      <c r="AI32" s="461">
        <f t="shared" si="16"/>
        <v>0.41527822519345031</v>
      </c>
      <c r="AJ32" s="461">
        <f t="shared" si="16"/>
        <v>0.43374370833449627</v>
      </c>
      <c r="AK32" s="461">
        <f t="shared" si="16"/>
        <v>0.35945030070449574</v>
      </c>
      <c r="AL32" s="461">
        <f t="shared" si="16"/>
        <v>0.37851228832051381</v>
      </c>
      <c r="AM32" s="461">
        <f t="shared" si="16"/>
        <v>0.38519174593871763</v>
      </c>
      <c r="AN32" s="461">
        <f t="shared" si="16"/>
        <v>0.42756532563506022</v>
      </c>
      <c r="AO32" s="461">
        <f t="shared" si="16"/>
        <v>0.3253175177318029</v>
      </c>
      <c r="AP32" s="461">
        <f t="shared" si="16"/>
        <v>0.41455761032484661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0.14717439043209743</v>
      </c>
      <c r="AG33" s="458">
        <f t="shared" ref="AG33:AP33" si="17">IFERROR(IF(G22/AG25&gt;1,1,G22/AG25),0)</f>
        <v>0.18838455997968137</v>
      </c>
      <c r="AH33" s="458">
        <f t="shared" si="17"/>
        <v>0.26314595041632138</v>
      </c>
      <c r="AI33" s="458">
        <f t="shared" si="17"/>
        <v>0.27420648537996245</v>
      </c>
      <c r="AJ33" s="458">
        <f t="shared" si="17"/>
        <v>0.28733905404790283</v>
      </c>
      <c r="AK33" s="458">
        <f t="shared" si="17"/>
        <v>0.21450101449737125</v>
      </c>
      <c r="AL33" s="458">
        <f t="shared" si="17"/>
        <v>0.23876958806444859</v>
      </c>
      <c r="AM33" s="458">
        <f t="shared" si="17"/>
        <v>0.23405230003403663</v>
      </c>
      <c r="AN33" s="458">
        <f>IFERROR(IF(N22/AN25&gt;1,1,N22/AN25),0)</f>
        <v>0.24916614486963515</v>
      </c>
      <c r="AO33" s="458">
        <f t="shared" si="17"/>
        <v>5.8249840424703145E-2</v>
      </c>
      <c r="AP33" s="458">
        <f t="shared" si="17"/>
        <v>0.19917159633297127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0.15667198113521488</v>
      </c>
      <c r="AG34" s="459">
        <f t="shared" ref="AG34:AP36" si="18">IFERROR(IF(G23/AG26&gt;1,1,G23/AG26),0)</f>
        <v>0.19896696213254614</v>
      </c>
      <c r="AH34" s="459">
        <f t="shared" si="18"/>
        <v>0.27917373769883408</v>
      </c>
      <c r="AI34" s="459">
        <f t="shared" si="18"/>
        <v>0.28861798502212566</v>
      </c>
      <c r="AJ34" s="459">
        <f t="shared" si="18"/>
        <v>0.30379442182669231</v>
      </c>
      <c r="AK34" s="459">
        <f t="shared" si="18"/>
        <v>0.22391010571351955</v>
      </c>
      <c r="AL34" s="459">
        <f t="shared" si="18"/>
        <v>0.25072291115480755</v>
      </c>
      <c r="AM34" s="459">
        <f t="shared" si="18"/>
        <v>0.2448152227924045</v>
      </c>
      <c r="AN34" s="459">
        <f t="shared" si="18"/>
        <v>0.26137784665857172</v>
      </c>
      <c r="AO34" s="459">
        <f t="shared" si="18"/>
        <v>6.3126809497711753E-2</v>
      </c>
      <c r="AP34" s="459">
        <f t="shared" si="18"/>
        <v>0.21694833257128021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0.91954361659243367</v>
      </c>
      <c r="AG37" s="460">
        <f t="shared" ref="AG37:AP37" si="21">IFERROR(IF(G26/AG29&gt;1,1,G26/AG29),0)</f>
        <v>0.86021280080988338</v>
      </c>
      <c r="AH37" s="460">
        <f t="shared" si="21"/>
        <v>0.77224491722784572</v>
      </c>
      <c r="AI37" s="460">
        <f t="shared" si="21"/>
        <v>0.68140505176454624</v>
      </c>
      <c r="AJ37" s="460">
        <f t="shared" si="21"/>
        <v>0.73291946808736552</v>
      </c>
      <c r="AK37" s="460">
        <f t="shared" si="21"/>
        <v>0.82007540813674673</v>
      </c>
      <c r="AL37" s="460">
        <f t="shared" si="21"/>
        <v>0.75391555503747432</v>
      </c>
      <c r="AM37" s="460">
        <f t="shared" si="21"/>
        <v>0.78918000368557129</v>
      </c>
      <c r="AN37" s="460">
        <f t="shared" si="21"/>
        <v>0.88859614214222749</v>
      </c>
      <c r="AO37" s="460">
        <f t="shared" si="21"/>
        <v>0.93716200429863528</v>
      </c>
      <c r="AP37" s="460">
        <f t="shared" si="21"/>
        <v>0.81863213275738245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14.627000000000001</v>
      </c>
      <c r="BG38" s="952">
        <f t="shared" si="2"/>
        <v>7.3135000000000003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0.5313911429168221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15.875</v>
      </c>
      <c r="BG40" s="952">
        <f t="shared" ref="BG40:BG51" si="22">BF40/BE40</f>
        <v>15.875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1.6062923033157588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7.2060000000000004</v>
      </c>
      <c r="BG42" s="952">
        <f t="shared" si="22"/>
        <v>7.2060000000000004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1.0805182367887147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5.9950000000000001</v>
      </c>
      <c r="BG50" s="952">
        <f t="shared" si="22"/>
        <v>5.9950000000000001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1.0813998301775813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21.530999999999999</v>
      </c>
      <c r="BG52" s="952">
        <f t="shared" ref="BG52" si="26">BF52/BE52</f>
        <v>21.530999999999999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0.80734020463690137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91.447000000000003</v>
      </c>
      <c r="G55" s="885">
        <f t="shared" ref="G55:P55" si="32">SUM(G56,G57,G60,G61,G62,G63,G64,G65,)</f>
        <v>99.546000000000006</v>
      </c>
      <c r="H55" s="885">
        <f t="shared" si="32"/>
        <v>97.661000000000001</v>
      </c>
      <c r="I55" s="885">
        <f t="shared" si="32"/>
        <v>92.783999999999992</v>
      </c>
      <c r="J55" s="885">
        <f t="shared" si="32"/>
        <v>97.403999999999996</v>
      </c>
      <c r="K55" s="885">
        <f t="shared" si="32"/>
        <v>96.129000000000005</v>
      </c>
      <c r="L55" s="885">
        <f t="shared" si="32"/>
        <v>88.518000000000001</v>
      </c>
      <c r="M55" s="885">
        <f t="shared" si="32"/>
        <v>91.14800000000001</v>
      </c>
      <c r="N55" s="885">
        <f t="shared" si="32"/>
        <v>94.117000000000004</v>
      </c>
      <c r="O55" s="885">
        <f t="shared" si="32"/>
        <v>58.477000000000004</v>
      </c>
      <c r="P55" s="886">
        <f t="shared" si="32"/>
        <v>73.705999999999989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57.869</v>
      </c>
      <c r="G56" s="887">
        <f>IFERROR(VLOOKUP(年度マスタ!$K$4&amp;"_"&amp;G$54,データシート1!$A:$CE,MATCH("bc_"&amp;$C56,データシート1!$A$1:$CE$1,0),0),0)</f>
        <v>69.016000000000005</v>
      </c>
      <c r="H56" s="887">
        <f>IFERROR(VLOOKUP(年度マスタ!$K$4&amp;"_"&amp;H$54,データシート1!$A:$CE,MATCH("bc_"&amp;$C56,データシート1!$A$1:$CE$1,0),0),0)</f>
        <v>73.647999999999996</v>
      </c>
      <c r="I56" s="887">
        <f>IFERROR(VLOOKUP(年度マスタ!$K$4&amp;"_"&amp;I$54,データシート1!$A:$CE,MATCH("bc_"&amp;$C56,データシート1!$A$1:$CE$1,0),0),0)</f>
        <v>74.599999999999994</v>
      </c>
      <c r="J56" s="887">
        <f>IFERROR(VLOOKUP(年度マスタ!$K$4&amp;"_"&amp;J$54,データシート1!$A:$CE,MATCH("bc_"&amp;$C56,データシート1!$A$1:$CE$1,0),0),0)</f>
        <v>76.144999999999996</v>
      </c>
      <c r="K56" s="887">
        <f>IFERROR(VLOOKUP(年度マスタ!$K$4&amp;"_"&amp;K$54,データシート1!$A:$CE,MATCH("bc_"&amp;$C56,データシート1!$A$1:$CE$1,0),0),0)</f>
        <v>76.587000000000003</v>
      </c>
      <c r="L56" s="887">
        <f>IFERROR(VLOOKUP(年度マスタ!$K$4&amp;"_"&amp;L$54,データシート1!$A:$CE,MATCH("bc_"&amp;$C56,データシート1!$A$1:$CE$1,0),0),0)</f>
        <v>73.453999999999994</v>
      </c>
      <c r="M56" s="887">
        <f>IFERROR(VLOOKUP(年度マスタ!$K$4&amp;"_"&amp;M$54,データシート1!$A:$CE,MATCH("bc_"&amp;$C56,データシート1!$A$1:$CE$1,0),0),0)</f>
        <v>73.162000000000006</v>
      </c>
      <c r="N56" s="887">
        <f>IFERROR(VLOOKUP(年度マスタ!$K$4&amp;"_"&amp;N$54,データシート1!$A:$CE,MATCH("bc_"&amp;$C56,データシート1!$A$1:$CE$1,0),0),0)</f>
        <v>70.248000000000005</v>
      </c>
      <c r="O56" s="887">
        <f>IFERROR(VLOOKUP(年度マスタ!$K$4&amp;"_"&amp;O$54,データシート1!$A:$CE,MATCH("bc_"&amp;$C56,データシート1!$A$1:$CE$1,0),0),0)</f>
        <v>36.774999999999999</v>
      </c>
      <c r="P56" s="888">
        <f>IFERROR(VLOOKUP(年度マスタ!$K$4&amp;"_"&amp;P$54,データシート1!$A:$CE,MATCH("bc_"&amp;$C56,データシート1!$A$1:$CE$1,0),0),0)</f>
        <v>52.174999999999997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33.578000000000003</v>
      </c>
      <c r="G57" s="887">
        <f t="shared" ref="G57:J57" si="34">SUM(G58:G59)</f>
        <v>30.53</v>
      </c>
      <c r="H57" s="887">
        <f t="shared" si="34"/>
        <v>24.013000000000002</v>
      </c>
      <c r="I57" s="887">
        <f t="shared" si="34"/>
        <v>18.184000000000001</v>
      </c>
      <c r="J57" s="887">
        <f t="shared" si="34"/>
        <v>21.259</v>
      </c>
      <c r="K57" s="887">
        <f t="shared" ref="K57:O57" si="35">SUM(K58:K59)</f>
        <v>19.542000000000002</v>
      </c>
      <c r="L57" s="887">
        <f t="shared" si="35"/>
        <v>15.064</v>
      </c>
      <c r="M57" s="887">
        <f t="shared" si="35"/>
        <v>17.986000000000001</v>
      </c>
      <c r="N57" s="887">
        <f t="shared" si="35"/>
        <v>23.869</v>
      </c>
      <c r="O57" s="887">
        <f t="shared" si="35"/>
        <v>21.702000000000002</v>
      </c>
      <c r="P57" s="888">
        <f>SUM(P58:P59)</f>
        <v>21.530999999999999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33.578000000000003</v>
      </c>
      <c r="G59" s="889">
        <f>IFERROR(VLOOKUP(年度マスタ!$K$4&amp;"_"&amp;G$54,データシート1!$A:$CE,MATCH("bc_"&amp;$C59,データシート1!$A$1:$CE$1,0),0),0)</f>
        <v>30.53</v>
      </c>
      <c r="H59" s="889">
        <f>IFERROR(VLOOKUP(年度マスタ!$K$4&amp;"_"&amp;H$54,データシート1!$A:$CE,MATCH("bc_"&amp;$C59,データシート1!$A$1:$CE$1,0),0),0)</f>
        <v>24.013000000000002</v>
      </c>
      <c r="I59" s="889">
        <f>IFERROR(VLOOKUP(年度マスタ!$K$4&amp;"_"&amp;I$54,データシート1!$A:$CE,MATCH("bc_"&amp;$C59,データシート1!$A$1:$CE$1,0),0),0)</f>
        <v>18.184000000000001</v>
      </c>
      <c r="J59" s="889">
        <f>IFERROR(VLOOKUP(年度マスタ!$K$4&amp;"_"&amp;J$54,データシート1!$A:$CE,MATCH("bc_"&amp;$C59,データシート1!$A$1:$CE$1,0),0),0)</f>
        <v>21.259</v>
      </c>
      <c r="K59" s="889">
        <f>IFERROR(VLOOKUP(年度マスタ!$K$4&amp;"_"&amp;K$54,データシート1!$A:$CE,MATCH("bc_"&amp;$C59,データシート1!$A$1:$CE$1,0),0),0)</f>
        <v>19.542000000000002</v>
      </c>
      <c r="L59" s="889">
        <f>IFERROR(VLOOKUP(年度マスタ!$K$4&amp;"_"&amp;L$54,データシート1!$A:$CE,MATCH("bc_"&amp;$C59,データシート1!$A$1:$CE$1,0),0),0)</f>
        <v>15.064</v>
      </c>
      <c r="M59" s="889">
        <f>IFERROR(VLOOKUP(年度マスタ!$K$4&amp;"_"&amp;M$54,データシート1!$A:$CE,MATCH("bc_"&amp;$C59,データシート1!$A$1:$CE$1,0),0),0)</f>
        <v>17.986000000000001</v>
      </c>
      <c r="N59" s="889">
        <f>IFERROR(VLOOKUP(年度マスタ!$K$4&amp;"_"&amp;N$54,データシート1!$A:$CE,MATCH("bc_"&amp;$C59,データシート1!$A$1:$CE$1,0),0),0)</f>
        <v>23.869</v>
      </c>
      <c r="O59" s="889">
        <f>IFERROR(VLOOKUP(年度マスタ!$K$4&amp;"_"&amp;O$54,データシート1!$A:$CE,MATCH("bc_"&amp;$C59,データシート1!$A$1:$CE$1,0),0),0)</f>
        <v>21.702000000000002</v>
      </c>
      <c r="P59" s="890">
        <f>IFERROR(VLOOKUP(年度マスタ!$K$4&amp;"_"&amp;P$54,データシート1!$A:$CE,MATCH("bc_"&amp;$C59,データシート1!$A$1:$CE$1,0),0),0)</f>
        <v>21.530999999999999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弥富市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4464.8</v>
      </c>
      <c r="K6" s="619">
        <f>VLOOKUP(年度マスタ!$K$4&amp;"_"&amp;K$5,データシート1!$A:$BT,MATCH("cb_"&amp;$G6,データシート1!$A$1:$BT$1,0),0)</f>
        <v>5028.2</v>
      </c>
      <c r="L6" s="619">
        <f>VLOOKUP(年度マスタ!$K$4&amp;"_"&amp;L$5,データシート1!$A:$BT,MATCH("cb_"&amp;$G6,データシート1!$A$1:$BT$1,0),0)</f>
        <v>5306.5</v>
      </c>
      <c r="M6" s="619">
        <f>VLOOKUP(年度マスタ!$K$4&amp;"_"&amp;M$5,データシート1!$A:$BT,MATCH("cb_"&amp;$G6,データシート1!$A$1:$BT$1,0),0)</f>
        <v>5757.6</v>
      </c>
      <c r="N6" s="619">
        <f>VLOOKUP(年度マスタ!$K$4&amp;"_"&amp;N$5,データシート1!$A:$BT,MATCH("cb_"&amp;$G6,データシート1!$A$1:$BT$1,0),0)</f>
        <v>6225.3000000000047</v>
      </c>
      <c r="O6" s="619">
        <f>VLOOKUP(年度マスタ!$K$4&amp;"_"&amp;O$5,データシート1!$A:$BT,MATCH("cb_"&amp;$G6,データシート1!$A$1:$BT$1,0),0)</f>
        <v>6650.2000000000025</v>
      </c>
      <c r="P6" s="619">
        <f>VLOOKUP(年度マスタ!$K$4&amp;"_"&amp;P$5,データシート1!$A:$BT,MATCH("cb_"&amp;$G6,データシート1!$A$1:$BT$1,0),0)</f>
        <v>7173.2999999999975</v>
      </c>
      <c r="Q6" s="619">
        <f>VLOOKUP(年度マスタ!$K$4&amp;"_"&amp;Q$5,データシート1!$A:$BT,MATCH("cb_"&amp;$G6,データシート1!$A$1:$BT$1,0),0)</f>
        <v>7801.3999999999933</v>
      </c>
      <c r="R6" s="633">
        <f>VLOOKUP(年度マスタ!$K$4&amp;"_"&amp;R$5,データシート1!$A:$BT,MATCH("cb_"&amp;$G6,データシート1!$A$1:$BT$1,0),0)</f>
        <v>8476.5999999999822</v>
      </c>
      <c r="S6" s="568"/>
      <c r="T6" s="190"/>
      <c r="U6" s="581"/>
      <c r="V6" s="195"/>
      <c r="W6" s="195"/>
      <c r="X6" s="195"/>
      <c r="Y6" s="196" t="s">
        <v>372</v>
      </c>
      <c r="Z6" s="663" t="s">
        <v>373</v>
      </c>
      <c r="AA6" s="663"/>
      <c r="AB6" s="663"/>
      <c r="AC6" s="664">
        <f>SUM(AC7:AC8)</f>
        <v>299865</v>
      </c>
      <c r="AD6" s="664">
        <f>SUM(AD7:AD8)</f>
        <v>418036.39799999999</v>
      </c>
      <c r="AE6" s="665">
        <f>$AD6*3600/100000000</f>
        <v>15.049310327999999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16254.9</v>
      </c>
      <c r="K7" s="617">
        <f>VLOOKUP(年度マスタ!$K$4&amp;"_"&amp;K$5,データシート1!$A:$BT,MATCH("cb_"&amp;$G7,データシート1!$A$1:$BT$1,0),0)</f>
        <v>18900.7</v>
      </c>
      <c r="L7" s="617">
        <f>VLOOKUP(年度マスタ!$K$4&amp;"_"&amp;L$5,データシート1!$A:$BT,MATCH("cb_"&amp;$G7,データシート1!$A$1:$BT$1,0),0)</f>
        <v>19861.8</v>
      </c>
      <c r="M7" s="617">
        <f>VLOOKUP(年度マスタ!$K$4&amp;"_"&amp;M$5,データシート1!$A:$BT,MATCH("cb_"&amp;$G7,データシート1!$A$1:$BT$1,0),0)</f>
        <v>22552.799999999999</v>
      </c>
      <c r="N7" s="617">
        <f>VLOOKUP(年度マスタ!$K$4&amp;"_"&amp;N$5,データシート1!$A:$BT,MATCH("cb_"&amp;$G7,データシート1!$A$1:$BT$1,0),0)</f>
        <v>22993.3</v>
      </c>
      <c r="O7" s="617">
        <f>VLOOKUP(年度マスタ!$K$4&amp;"_"&amp;O$5,データシート1!$A:$BT,MATCH("cb_"&amp;$G7,データシート1!$A$1:$BT$1,0),0)</f>
        <v>23281.400000000009</v>
      </c>
      <c r="P7" s="617">
        <f>VLOOKUP(年度マスタ!$K$4&amp;"_"&amp;P$5,データシート1!$A:$BT,MATCH("cb_"&amp;$G7,データシート1!$A$1:$BT$1,0),0)</f>
        <v>23330.900000000009</v>
      </c>
      <c r="Q7" s="617">
        <f>VLOOKUP(年度マスタ!$K$4&amp;"_"&amp;Q$5,データシート1!$A:$BT,MATCH("cb_"&amp;$G7,データシート1!$A$1:$BT$1,0),0)</f>
        <v>23400.200000000012</v>
      </c>
      <c r="R7" s="634">
        <f>VLOOKUP(年度マスタ!$K$4&amp;"_"&amp;R$5,データシート1!$A:$BT,MATCH("cb_"&amp;$G7,データシート1!$A$1:$BT$1,0),0)</f>
        <v>23436.200000000012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223468</v>
      </c>
      <c r="AD7" s="1022">
        <f>VLOOKUP(年度マスタ!$K$4&amp;"_"&amp;年度マスタ!$K$9,データシート3!A:AB,MATCH("ea_"&amp;$Y7&amp;"_年間発電",データシート3!$A$1:$AB$1,0),0)/10^3</f>
        <v>311782.51799999998</v>
      </c>
      <c r="AE7" s="554">
        <f t="shared" ref="AE7:AE16" si="0">$AD7*3600/100000000</f>
        <v>11.224170647999999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76397</v>
      </c>
      <c r="AD8" s="1022">
        <f>VLOOKUP(年度マスタ!$K$4&amp;"_"&amp;年度マスタ!$K$9,データシート3!A:AB,MATCH("ea_"&amp;$Y8&amp;"_年間発電",データシート3!$A$1:$AB$1,0),0)/10^3</f>
        <v>106253.88000000002</v>
      </c>
      <c r="AE8" s="554">
        <f t="shared" si="0"/>
        <v>3.8251396800000004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1950</v>
      </c>
      <c r="K11" s="654">
        <f>VLOOKUP(年度マスタ!$K$4&amp;"_"&amp;K$5,データシート1!$A:$BT,MATCH("cb_"&amp;$G11,データシート1!$A$1:$BT$1,0),0)</f>
        <v>1950</v>
      </c>
      <c r="L11" s="654">
        <f>VLOOKUP(年度マスタ!$K$4&amp;"_"&amp;L$5,データシート1!$A:$BT,MATCH("cb_"&amp;$G11,データシート1!$A$1:$BT$1,0),0)</f>
        <v>1950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22669.7</v>
      </c>
      <c r="K12" s="651">
        <f t="shared" ref="K12:Q12" si="1">SUM(K6:K11)</f>
        <v>25878.9</v>
      </c>
      <c r="L12" s="651">
        <f t="shared" si="1"/>
        <v>27118.3</v>
      </c>
      <c r="M12" s="651">
        <f t="shared" si="1"/>
        <v>28310.400000000001</v>
      </c>
      <c r="N12" s="651">
        <f t="shared" si="1"/>
        <v>29218.600000000006</v>
      </c>
      <c r="O12" s="651">
        <f t="shared" si="1"/>
        <v>29931.600000000013</v>
      </c>
      <c r="P12" s="651">
        <f t="shared" si="1"/>
        <v>30504.200000000004</v>
      </c>
      <c r="Q12" s="651">
        <f t="shared" si="1"/>
        <v>31201.600000000006</v>
      </c>
      <c r="R12" s="652">
        <f t="shared" ref="R12" si="2">SUM(R6:R11)</f>
        <v>31912.799999999996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1.9619999999999997</v>
      </c>
      <c r="AE13" s="667">
        <f t="shared" si="0"/>
        <v>7.0631999999999984E-5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1.9619999999999997</v>
      </c>
      <c r="AE16" s="554">
        <f t="shared" si="0"/>
        <v>7.0631999999999984E-5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6.3554816799999996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6.4518340600000004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5358.2957759999999</v>
      </c>
      <c r="K19" s="615">
        <f>K6*別紙!$C5/100*別紙!$E5/10^3</f>
        <v>6034.4433839999992</v>
      </c>
      <c r="L19" s="615">
        <f>L6*別紙!$C5/100*別紙!$E5/10^3</f>
        <v>6368.43678</v>
      </c>
      <c r="M19" s="615">
        <f>M6*別紙!$C5/100*別紙!$E5/10^3</f>
        <v>6909.8109120000008</v>
      </c>
      <c r="N19" s="615">
        <f>N6*別紙!$C5/100*別紙!$E5/10^3</f>
        <v>7471.1070360000058</v>
      </c>
      <c r="O19" s="615">
        <f>O6*別紙!$C5/100*別紙!$E5/10^3</f>
        <v>7981.0380240000031</v>
      </c>
      <c r="P19" s="615">
        <f>P6*別紙!$C5/100*別紙!$E5/10^3</f>
        <v>8608.8207959999963</v>
      </c>
      <c r="Q19" s="615">
        <f>Q6*別紙!$C5/100*別紙!$E5/10^3</f>
        <v>9362.6161679999914</v>
      </c>
      <c r="R19" s="639">
        <f>R6*別紙!$C5/100*別紙!$E5/10^3</f>
        <v>10172.937191999979</v>
      </c>
      <c r="S19" s="572"/>
      <c r="T19" s="191"/>
      <c r="U19" s="588"/>
      <c r="W19" s="201"/>
      <c r="X19" s="201"/>
      <c r="Y19" s="173"/>
      <c r="Z19" s="628" t="s">
        <v>389</v>
      </c>
      <c r="AA19" s="671"/>
      <c r="AB19" s="672"/>
      <c r="AC19" s="673">
        <f>SUM($AC$6,$AC$9,$AC$10,$AC$13)</f>
        <v>299865</v>
      </c>
      <c r="AD19" s="673">
        <f>SUM($AD$6,$AD$9,$AD$10,$AD$13)</f>
        <v>418038.36</v>
      </c>
      <c r="AE19" s="674">
        <f>SUM($AE$6,$AE$9,$AE$10,$AE$13,$AE$17,$AE$18)</f>
        <v>27.856696699999997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21501.331524000001</v>
      </c>
      <c r="K20" s="617">
        <f>K7*別紙!$C6/100*別紙!$E6/10^3</f>
        <v>25001.089931999999</v>
      </c>
      <c r="L20" s="617">
        <f>L7*別紙!$C6/100*別紙!$E6/10^3</f>
        <v>26272.394568</v>
      </c>
      <c r="M20" s="617">
        <f>M7*別紙!$C6/100*別紙!$E6/10^3</f>
        <v>29831.941727999998</v>
      </c>
      <c r="N20" s="617">
        <f>N7*別紙!$C6/100*別紙!$E6/10^3</f>
        <v>30414.617507999999</v>
      </c>
      <c r="O20" s="617">
        <f>O7*別紙!$C6/100*別紙!$E6/10^3</f>
        <v>30795.704664000012</v>
      </c>
      <c r="P20" s="617">
        <f>P7*別紙!$C6/100*別紙!$E6/10^3</f>
        <v>30861.181284000013</v>
      </c>
      <c r="Q20" s="617">
        <f>Q7*別紙!$C6/100*別紙!$E6/10^3</f>
        <v>30952.848552000021</v>
      </c>
      <c r="R20" s="634">
        <f>R7*別紙!$C6/100*別紙!$E6/10^3</f>
        <v>31000.467912000015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13665.6</v>
      </c>
      <c r="K24" s="654">
        <f>K11*別紙!$C10/100*別紙!$E10/10^3</f>
        <v>13665.6</v>
      </c>
      <c r="L24" s="654">
        <f>L11*別紙!$C10/100*別紙!$E10/10^3</f>
        <v>13665.6</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40525.227299999999</v>
      </c>
      <c r="K25" s="657">
        <f t="shared" si="3"/>
        <v>44701.133315999999</v>
      </c>
      <c r="L25" s="657">
        <f t="shared" si="3"/>
        <v>46306.431347999998</v>
      </c>
      <c r="M25" s="657">
        <f t="shared" si="3"/>
        <v>36741.752639999999</v>
      </c>
      <c r="N25" s="657">
        <f t="shared" si="3"/>
        <v>37885.724544000004</v>
      </c>
      <c r="O25" s="657">
        <f t="shared" si="3"/>
        <v>38776.742688000013</v>
      </c>
      <c r="P25" s="657">
        <f t="shared" si="3"/>
        <v>39470.002080000006</v>
      </c>
      <c r="Q25" s="657">
        <f t="shared" si="3"/>
        <v>40315.464720000011</v>
      </c>
      <c r="R25" s="658">
        <f t="shared" ref="R25" si="4">SUM(R19:R24)</f>
        <v>41173.40510399999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289568.98422197433</v>
      </c>
      <c r="K26" s="654">
        <f>(VLOOKUP(年度マスタ!$K$4&amp;"_"&amp;K$18,データシート1!$A:$BT,MATCH("da_合計",データシート1!$A$1:$BT$1,0),0))/10^3</f>
        <v>316749.4205585373</v>
      </c>
      <c r="L26" s="654">
        <f>(VLOOKUP(年度マスタ!$K$4&amp;"_"&amp;L$18,データシート1!$A:$BT,MATCH("da_合計",データシート1!$A$1:$BT$1,0),0))/10^3</f>
        <v>308393.78424668667</v>
      </c>
      <c r="M26" s="654">
        <f>(VLOOKUP(年度マスタ!$K$4&amp;"_"&amp;M$18,データシート1!$A:$BT,MATCH("da_合計",データシート1!$A$1:$BT$1,0),0))/10^3</f>
        <v>300200.90626782918</v>
      </c>
      <c r="N26" s="654">
        <f>(VLOOKUP(年度マスタ!$K$4&amp;"_"&amp;N$18,データシート1!$A:$BT,MATCH("da_合計",データシート1!$A$1:$BT$1,0),0))/10^3</f>
        <v>302709.75065291853</v>
      </c>
      <c r="O26" s="654">
        <f>(VLOOKUP(年度マスタ!$K$4&amp;"_"&amp;O$18,データシート1!$A:$BT,MATCH("da_合計",データシート1!$A$1:$BT$1,0),0))/10^3</f>
        <v>272149.39463734144</v>
      </c>
      <c r="P26" s="654">
        <f>(VLOOKUP(年度マスタ!$K$4&amp;"_"&amp;P$18,データシート1!$A:$BT,MATCH("da_合計",データシート1!$A$1:$BT$1,0),0))/10^3</f>
        <v>263988.93963936623</v>
      </c>
      <c r="Q26" s="654">
        <f>(VLOOKUP(年度マスタ!$K$4&amp;"_"&amp;Q$18,データシート1!$A:$BT,MATCH("da_合計",データシート1!$A$1:$BT$1,0),0))/10^3</f>
        <v>258152.86036967221</v>
      </c>
      <c r="R26" s="655">
        <f>Q26</f>
        <v>258152.86036967221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0.1399501656190314</v>
      </c>
      <c r="K27" s="839">
        <f t="shared" ref="K27:P27" si="5">K25/K26</f>
        <v>0.14112459381039008</v>
      </c>
      <c r="L27" s="839">
        <f t="shared" si="5"/>
        <v>0.15015358192485201</v>
      </c>
      <c r="M27" s="839">
        <f t="shared" si="5"/>
        <v>0.12239054537437086</v>
      </c>
      <c r="N27" s="839">
        <f t="shared" si="5"/>
        <v>0.12515528311289545</v>
      </c>
      <c r="O27" s="839">
        <f t="shared" si="5"/>
        <v>0.14248329576361102</v>
      </c>
      <c r="P27" s="839">
        <f t="shared" si="5"/>
        <v>0.14951384756467354</v>
      </c>
      <c r="Q27" s="839">
        <f>Q25/Q26</f>
        <v>0.15616896385447243</v>
      </c>
      <c r="R27" s="840">
        <f>R25/R26</f>
        <v>0.15949234513628902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0.15949234513628902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1.6193442885016784</v>
      </c>
      <c r="AA52" s="173"/>
      <c r="AB52" s="678" t="s">
        <v>413</v>
      </c>
      <c r="AC52" s="679">
        <f>$AD6</f>
        <v>418036.39799999999</v>
      </c>
      <c r="AD52" s="680">
        <f>R19+R20</f>
        <v>41173.40510399999</v>
      </c>
      <c r="AE52" s="681">
        <f t="shared" ref="AE52:AE54" si="6">IFERROR(AD52/AC52,"-")</f>
        <v>9.8492392770066856E-2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159885.49963032777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1055</v>
      </c>
      <c r="AK54" s="443">
        <f>VLOOKUP(年度マスタ!$K$4&amp;"_"&amp;AK$53,データシート1!$A$1:$BT$2000,MATCH("ca_太陽光発電（10kW未満）",データシート1!$A$1:$BT$1,0),0)</f>
        <v>1168</v>
      </c>
      <c r="AL54" s="443">
        <f>VLOOKUP(年度マスタ!$K$4&amp;"_"&amp;AL$53,データシート1!$A$1:$BT$2000,MATCH("ca_太陽光発電（10kW未満）",データシート1!$A$1:$BT$1,0),0)</f>
        <v>1222</v>
      </c>
      <c r="AM54" s="443">
        <f>VLOOKUP(年度マスタ!$K$4&amp;"_"&amp;AM$53,データシート1!$A$1:$BT$2000,MATCH("ca_太陽光発電（10kW未満）",データシート1!$A$1:$BT$1,0),0)</f>
        <v>1312</v>
      </c>
      <c r="AN54" s="443">
        <f>VLOOKUP(年度マスタ!$K$4&amp;"_"&amp;AN$53,データシート1!$A$1:$BT$2000,MATCH("ca_太陽光発電（10kW未満）",データシート1!$A$1:$BT$1,0),0)</f>
        <v>1401</v>
      </c>
      <c r="AO54" s="443">
        <f>VLOOKUP(年度マスタ!$K$4&amp;"_"&amp;AO$53,データシート1!$A$1:$BT$2000,MATCH("ca_太陽光発電（10kW未満）",データシート1!$A$1:$BT$1,0),0)</f>
        <v>1483</v>
      </c>
      <c r="AP54" s="443">
        <f>VLOOKUP(年度マスタ!$K$4&amp;"_"&amp;AP$53,データシート1!$A$1:$BT$2000,MATCH("ca_太陽光発電（10kW未満）",データシート1!$A$1:$BT$1,0),0)</f>
        <v>1578</v>
      </c>
      <c r="AQ54" s="443">
        <f>VLOOKUP(年度マスタ!$K$4&amp;"_"&amp;AQ$53,データシート1!$A$1:$BT$2000,MATCH("ca_太陽光発電（10kW未満）",データシート1!$A$1:$BT$1,0),0)</f>
        <v>1695</v>
      </c>
      <c r="AR54" s="443">
        <f>VLOOKUP(年度マスタ!$K$4&amp;"_"&amp;AR$53,データシート1!$A$1:$BT$2000,MATCH("ca_太陽光発電（10kW未満）",データシート1!$A$1:$BT$1,0),0)</f>
        <v>1822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1.9619999999999997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弥富市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弥富市</v>
      </c>
      <c r="AZ12" s="1023" t="str">
        <f>年度マスタ!$K4</f>
        <v>23235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弥富市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弥富市</v>
      </c>
      <c r="AZ4" s="1038" t="str">
        <f>年度マスタ!$K4</f>
        <v>23235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弥富市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8</v>
      </c>
      <c r="L7" s="702">
        <f t="shared" si="0"/>
        <v>8</v>
      </c>
      <c r="M7" s="702">
        <f t="shared" si="0"/>
        <v>8</v>
      </c>
      <c r="N7" s="702">
        <f t="shared" si="0"/>
        <v>8</v>
      </c>
      <c r="O7" s="702">
        <f>SUM(O8:O13)</f>
        <v>8</v>
      </c>
      <c r="P7" s="702">
        <f t="shared" si="0"/>
        <v>6</v>
      </c>
      <c r="Q7" s="703">
        <f>SUM(Q8:Q13)</f>
        <v>8</v>
      </c>
      <c r="R7" s="909">
        <f t="shared" si="0"/>
        <v>91.447000000000003</v>
      </c>
      <c r="S7" s="910">
        <f t="shared" si="0"/>
        <v>99.545999999999992</v>
      </c>
      <c r="T7" s="910">
        <f t="shared" si="0"/>
        <v>97.661000000000001</v>
      </c>
      <c r="U7" s="910">
        <f t="shared" si="0"/>
        <v>92.783999999999992</v>
      </c>
      <c r="V7" s="910">
        <f t="shared" si="0"/>
        <v>97.403999999999996</v>
      </c>
      <c r="W7" s="910">
        <f t="shared" si="0"/>
        <v>96.128999999999991</v>
      </c>
      <c r="X7" s="910">
        <f t="shared" si="0"/>
        <v>88.518000000000001</v>
      </c>
      <c r="Y7" s="910">
        <f t="shared" si="0"/>
        <v>91.147999999999996</v>
      </c>
      <c r="Z7" s="910">
        <f>SUM(Z8:Z13)</f>
        <v>94.117000000000004</v>
      </c>
      <c r="AA7" s="910">
        <f>SUM(AA8:AA13)</f>
        <v>58.477000000000004</v>
      </c>
      <c r="AB7" s="911">
        <f t="shared" si="0"/>
        <v>73.706000000000003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2</v>
      </c>
      <c r="Q10" s="716">
        <f>VLOOKUP($D$3&amp;"_"&amp;Q$3,データシート1!$A:$BU,MATCH($G$2&amp;"_"&amp;$C10,データシート1!$A$1:$BU$1,0),0)</f>
        <v>4</v>
      </c>
      <c r="R10" s="915">
        <f>VLOOKUP($D$3&amp;"_"&amp;R$3,データシート1!$A:$BU,MATCH($R$2&amp;"_"&amp;$C10,データシート1!$A$1:$BU$1,0),0)</f>
        <v>23.352</v>
      </c>
      <c r="S10" s="916">
        <f>VLOOKUP($D$3&amp;"_"&amp;S$3,データシート1!$A:$BU,MATCH($R$2&amp;"_"&amp;$C10,データシート1!$A$1:$BU$1,0),0)</f>
        <v>32.247999999999998</v>
      </c>
      <c r="T10" s="916">
        <f>VLOOKUP($D$3&amp;"_"&amp;T$3,データシート1!$A:$BU,MATCH($R$2&amp;"_"&amp;$C10,データシート1!$A$1:$BU$1,0),0)</f>
        <v>37.512999999999998</v>
      </c>
      <c r="U10" s="916">
        <f>VLOOKUP($D$3&amp;"_"&amp;U$3,データシート1!$A:$BU,MATCH($R$2&amp;"_"&amp;$C10,データシート1!$A$1:$BU$1,0),0)</f>
        <v>40.04</v>
      </c>
      <c r="V10" s="916">
        <f>VLOOKUP($D$3&amp;"_"&amp;V$3,データシート1!$A:$BU,MATCH($R$2&amp;"_"&amp;$C10,データシート1!$A$1:$BU$1,0),0)</f>
        <v>43.325000000000003</v>
      </c>
      <c r="W10" s="916">
        <f>VLOOKUP($D$3&amp;"_"&amp;W$3,データシート1!$A:$BU,MATCH($R$2&amp;"_"&amp;$C10,データシート1!$A$1:$BU$1,0),0)</f>
        <v>43.634</v>
      </c>
      <c r="X10" s="916">
        <f>VLOOKUP($D$3&amp;"_"&amp;X$3,データシート1!$A:$BU,MATCH($R$2&amp;"_"&amp;$C10,データシート1!$A$1:$BU$1,0),0)</f>
        <v>40.691000000000003</v>
      </c>
      <c r="Y10" s="916">
        <f>VLOOKUP($D$3&amp;"_"&amp;Y$3,データシート1!$A:$BU,MATCH($R$2&amp;"_"&amp;$C10,データシート1!$A$1:$BU$1,0),0)</f>
        <v>40.305</v>
      </c>
      <c r="Z10" s="916">
        <f>VLOOKUP($D$3&amp;"_"&amp;Z$3,データシート1!$A:$BU,MATCH($R$2&amp;"_"&amp;$C10,データシート1!$A$1:$BU$1,0),0)</f>
        <v>39.545000000000002</v>
      </c>
      <c r="AA10" s="916">
        <f>VLOOKUP($D$3&amp;"_"&amp;AA$3,データシート1!$A:$BU,MATCH($R$2&amp;"_"&amp;$C10,データシート1!$A$1:$BU$1,0),0)</f>
        <v>7.2889999999999997</v>
      </c>
      <c r="AB10" s="917">
        <f>VLOOKUP($D$3&amp;"_"&amp;AB$3,データシート1!$A:$BU,MATCH($R$2&amp;"_"&amp;$C10,データシート1!$A$1:$BU$1,0),0)</f>
        <v>23.099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68.094999999999999</v>
      </c>
      <c r="S11" s="916">
        <f>VLOOKUP($D$3&amp;"_"&amp;S$3,データシート1!$A:$BU,MATCH($R$2&amp;"_"&amp;$C11,データシート1!$A$1:$BU$1,0),0)</f>
        <v>67.298000000000002</v>
      </c>
      <c r="T11" s="916">
        <f>VLOOKUP($D$3&amp;"_"&amp;T$3,データシート1!$A:$BU,MATCH($R$2&amp;"_"&amp;$C11,データシート1!$A$1:$BU$1,0),0)</f>
        <v>60.14800000000001</v>
      </c>
      <c r="U11" s="916">
        <f>VLOOKUP($D$3&amp;"_"&amp;U$3,データシート1!$A:$BU,MATCH($R$2&amp;"_"&amp;$C11,データシート1!$A$1:$BU$1,0),0)</f>
        <v>52.744</v>
      </c>
      <c r="V11" s="916">
        <f>VLOOKUP($D$3&amp;"_"&amp;V$3,データシート1!$A:$BU,MATCH($R$2&amp;"_"&amp;$C11,データシート1!$A$1:$BU$1,0),0)</f>
        <v>54.079000000000001</v>
      </c>
      <c r="W11" s="916">
        <f>VLOOKUP($D$3&amp;"_"&amp;W$3,データシート1!$A:$BU,MATCH($R$2&amp;"_"&amp;$C11,データシート1!$A$1:$BU$1,0),0)</f>
        <v>52.494999999999997</v>
      </c>
      <c r="X11" s="916">
        <f>VLOOKUP($D$3&amp;"_"&amp;X$3,データシート1!$A:$BU,MATCH($R$2&amp;"_"&amp;$C11,データシート1!$A$1:$BU$1,0),0)</f>
        <v>47.826999999999998</v>
      </c>
      <c r="Y11" s="916">
        <f>VLOOKUP($D$3&amp;"_"&amp;Y$3,データシート1!$A:$BU,MATCH($R$2&amp;"_"&amp;$C11,データシート1!$A$1:$BU$1,0),0)</f>
        <v>50.843000000000004</v>
      </c>
      <c r="Z11" s="916">
        <f>VLOOKUP($D$3&amp;"_"&amp;Z$3,データシート1!$A:$BU,MATCH($R$2&amp;"_"&amp;$C11,データシート1!$A$1:$BU$1,0),0)</f>
        <v>54.572000000000003</v>
      </c>
      <c r="AA11" s="916">
        <f>VLOOKUP($D$3&amp;"_"&amp;AA$3,データシート1!$A:$BU,MATCH($R$2&amp;"_"&amp;$C11,データシート1!$A$1:$BU$1,0),0)</f>
        <v>51.188000000000002</v>
      </c>
      <c r="AB11" s="917">
        <f>VLOOKUP($D$3&amp;"_"&amp;AB$3,データシート1!$A:$BU,MATCH($R$2&amp;"_"&amp;$C11,データシート1!$A$1:$BU$1,0),0)</f>
        <v>50.606999999999999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2</v>
      </c>
      <c r="Q26" s="736">
        <f>VLOOKUP($D$3&amp;"_"&amp;Q$3,データシート2!$A:$SI,MATCH($G$2&amp;"_"&amp;$B26,データシート2!$A$1:$SI$1,0),0)</f>
        <v>4</v>
      </c>
      <c r="R26" s="924">
        <f>VLOOKUP($D$3&amp;"_"&amp;R$3,データシート2!$A:$SI,MATCH($R$2&amp;"_"&amp;$B26,データシート2!$A$1:$SI$1,0),0)</f>
        <v>23.352</v>
      </c>
      <c r="S26" s="925">
        <f>VLOOKUP($D$3&amp;"_"&amp;S$3,データシート2!$A:$SI,MATCH($R$2&amp;"_"&amp;$B26,データシート2!$A$1:$SI$1,0),0)</f>
        <v>32.247999999999998</v>
      </c>
      <c r="T26" s="925">
        <f>VLOOKUP($D$3&amp;"_"&amp;T$3,データシート2!$A:$SI,MATCH($R$2&amp;"_"&amp;$B26,データシート2!$A$1:$SI$1,0),0)</f>
        <v>37.512999999999998</v>
      </c>
      <c r="U26" s="925">
        <f>VLOOKUP($D$3&amp;"_"&amp;U$3,データシート2!$A:$SI,MATCH($R$2&amp;"_"&amp;$B26,データシート2!$A$1:$SI$1,0),0)</f>
        <v>40.04</v>
      </c>
      <c r="V26" s="925">
        <f>VLOOKUP($D$3&amp;"_"&amp;V$3,データシート2!$A:$SI,MATCH($R$2&amp;"_"&amp;$B26,データシート2!$A$1:$SI$1,0),0)</f>
        <v>43.325000000000003</v>
      </c>
      <c r="W26" s="925">
        <f>VLOOKUP($D$3&amp;"_"&amp;W$3,データシート2!$A:$SI,MATCH($R$2&amp;"_"&amp;$B26,データシート2!$A$1:$SI$1,0),0)</f>
        <v>43.634</v>
      </c>
      <c r="X26" s="925">
        <f>VLOOKUP($D$3&amp;"_"&amp;X$3,データシート2!$A:$SI,MATCH($R$2&amp;"_"&amp;$B26,データシート2!$A$1:$SI$1,0),0)</f>
        <v>40.691000000000003</v>
      </c>
      <c r="Y26" s="925">
        <f>VLOOKUP($D$3&amp;"_"&amp;Y$3,データシート2!$A:$SI,MATCH($R$2&amp;"_"&amp;$B26,データシート2!$A$1:$SI$1,0),0)</f>
        <v>40.305</v>
      </c>
      <c r="Z26" s="925">
        <f>VLOOKUP($D$3&amp;"_"&amp;Z$3,データシート2!$A:$SI,MATCH($R$2&amp;"_"&amp;$B26,データシート2!$A$1:$SI$1,0),0)</f>
        <v>39.545000000000002</v>
      </c>
      <c r="AA26" s="925">
        <f>VLOOKUP($D$3&amp;"_"&amp;AA$3,データシート2!$A:$SI,MATCH($R$2&amp;"_"&amp;$B26,データシート2!$A$1:$SI$1,0),0)</f>
        <v>7.2889999999999997</v>
      </c>
      <c r="AB26" s="926">
        <f>VLOOKUP($D$3&amp;"_"&amp;AB$3,データシート2!$A:$SI,MATCH($R$2&amp;"_"&amp;$B26,データシート2!$A$1:$SI$1,0),0)</f>
        <v>23.099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4.6319999999999997</v>
      </c>
      <c r="S35" s="938">
        <f>VLOOKUP($D$3&amp;"_"&amp;S$3,データシート2!$A:$SI,MATCH($R$2&amp;"_"&amp;$C35,データシート2!$A$1:$SI$1,0),0)</f>
        <v>4.5709999999999997</v>
      </c>
      <c r="T35" s="938">
        <f>VLOOKUP($D$3&amp;"_"&amp;T$3,データシート2!$A:$SI,MATCH($R$2&amp;"_"&amp;$C35,データシート2!$A$1:$SI$1,0),0)</f>
        <v>5.3789999999999996</v>
      </c>
      <c r="U35" s="938">
        <f>VLOOKUP($D$3&amp;"_"&amp;U$3,データシート2!$A:$SI,MATCH($R$2&amp;"_"&amp;$C35,データシート2!$A$1:$SI$1,0),0)</f>
        <v>5.444</v>
      </c>
      <c r="V35" s="938">
        <f>VLOOKUP($D$3&amp;"_"&amp;V$3,データシート2!$A:$SI,MATCH($R$2&amp;"_"&amp;$C35,データシート2!$A$1:$SI$1,0),0)</f>
        <v>5.5940000000000003</v>
      </c>
      <c r="W35" s="938">
        <f>VLOOKUP($D$3&amp;"_"&amp;W$3,データシート2!$A:$SI,MATCH($R$2&amp;"_"&amp;$C35,データシート2!$A$1:$SI$1,0),0)</f>
        <v>5.2610000000000001</v>
      </c>
      <c r="X35" s="938">
        <f>VLOOKUP($D$3&amp;"_"&amp;X$3,データシート2!$A:$SI,MATCH($R$2&amp;"_"&amp;$C35,データシート2!$A$1:$SI$1,0),0)</f>
        <v>5.7389999999999999</v>
      </c>
      <c r="Y35" s="938">
        <f>VLOOKUP($D$3&amp;"_"&amp;Y$3,データシート2!$A:$SI,MATCH($R$2&amp;"_"&amp;$C35,データシート2!$A$1:$SI$1,0),0)</f>
        <v>5.4580000000000002</v>
      </c>
      <c r="Z35" s="938">
        <f>VLOOKUP($D$3&amp;"_"&amp;Z$3,データシート2!$A:$SI,MATCH($R$2&amp;"_"&amp;$C35,データシート2!$A$1:$SI$1,0),0)</f>
        <v>5.125</v>
      </c>
      <c r="AA35" s="938">
        <f>VLOOKUP($D$3&amp;"_"&amp;AA$3,データシート2!$A:$SI,MATCH($R$2&amp;"_"&amp;$C35,データシート2!$A$1:$SI$1,0),0)</f>
        <v>0</v>
      </c>
      <c r="AB35" s="939">
        <f>VLOOKUP($D$3&amp;"_"&amp;AB$3,データシート2!$A:$SI,MATCH($R$2&amp;"_"&amp;$C35,データシート2!$A$1:$SI$1,0),0)</f>
        <v>4.2750000000000004</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4.2779999999999996</v>
      </c>
      <c r="S42" s="938">
        <f>VLOOKUP($D$3&amp;"_"&amp;S$3,データシート2!$A:$SI,MATCH($R$2&amp;"_"&amp;$C42,データシート2!$A$1:$SI$1,0),0)</f>
        <v>5.1980000000000004</v>
      </c>
      <c r="T42" s="938">
        <f>VLOOKUP($D$3&amp;"_"&amp;T$3,データシート2!$A:$SI,MATCH($R$2&amp;"_"&amp;$C42,データシート2!$A$1:$SI$1,0),0)</f>
        <v>5.37</v>
      </c>
      <c r="U42" s="938">
        <f>VLOOKUP($D$3&amp;"_"&amp;U$3,データシート2!$A:$SI,MATCH($R$2&amp;"_"&amp;$C42,データシート2!$A$1:$SI$1,0),0)</f>
        <v>5.7229999999999999</v>
      </c>
      <c r="V42" s="938">
        <f>VLOOKUP($D$3&amp;"_"&amp;V$3,データシート2!$A:$SI,MATCH($R$2&amp;"_"&amp;$C42,データシート2!$A$1:$SI$1,0),0)</f>
        <v>6.0490000000000004</v>
      </c>
      <c r="W42" s="938">
        <f>VLOOKUP($D$3&amp;"_"&amp;W$3,データシート2!$A:$SI,MATCH($R$2&amp;"_"&amp;$C42,データシート2!$A$1:$SI$1,0),0)</f>
        <v>5.85</v>
      </c>
      <c r="X42" s="938">
        <f>VLOOKUP($D$3&amp;"_"&amp;X$3,データシート2!$A:$SI,MATCH($R$2&amp;"_"&amp;$C42,データシート2!$A$1:$SI$1,0),0)</f>
        <v>5.9630000000000001</v>
      </c>
      <c r="Y42" s="938">
        <f>VLOOKUP($D$3&amp;"_"&amp;Y$3,データシート2!$A:$SI,MATCH($R$2&amp;"_"&amp;$C42,データシート2!$A$1:$SI$1,0),0)</f>
        <v>5.2969999999999997</v>
      </c>
      <c r="Z42" s="938">
        <f>VLOOKUP($D$3&amp;"_"&amp;Z$3,データシート2!$A:$SI,MATCH($R$2&amp;"_"&amp;$C42,データシート2!$A$1:$SI$1,0),0)</f>
        <v>4.8470000000000004</v>
      </c>
      <c r="AA42" s="938">
        <f>VLOOKUP($D$3&amp;"_"&amp;AA$3,データシート2!$A:$SI,MATCH($R$2&amp;"_"&amp;$C42,データシート2!$A$1:$SI$1,0),0)</f>
        <v>4.0229999999999997</v>
      </c>
      <c r="AB42" s="939">
        <f>VLOOKUP($D$3&amp;"_"&amp;AB$3,データシート2!$A:$SI,MATCH($R$2&amp;"_"&amp;$C42,データシート2!$A$1:$SI$1,0),0)</f>
        <v>4.1970000000000001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14.442</v>
      </c>
      <c r="S51" s="938">
        <f>VLOOKUP($D$3&amp;"_"&amp;S$3,データシート2!$A:$SI,MATCH($R$2&amp;"_"&amp;$C51,データシート2!$A$1:$SI$1,0),0)</f>
        <v>22.478999999999999</v>
      </c>
      <c r="T51" s="938">
        <f>VLOOKUP($D$3&amp;"_"&amp;T$3,データシート2!$A:$SI,MATCH($R$2&amp;"_"&amp;$C51,データシート2!$A$1:$SI$1,0),0)</f>
        <v>26.763999999999999</v>
      </c>
      <c r="U51" s="938">
        <f>VLOOKUP($D$3&amp;"_"&amp;U$3,データシート2!$A:$SI,MATCH($R$2&amp;"_"&amp;$C51,データシート2!$A$1:$SI$1,0),0)</f>
        <v>28.873000000000001</v>
      </c>
      <c r="V51" s="938">
        <f>VLOOKUP($D$3&amp;"_"&amp;V$3,データシート2!$A:$SI,MATCH($R$2&amp;"_"&amp;$C51,データシート2!$A$1:$SI$1,0),0)</f>
        <v>31.681999999999999</v>
      </c>
      <c r="W51" s="938">
        <f>VLOOKUP($D$3&amp;"_"&amp;W$3,データシート2!$A:$SI,MATCH($R$2&amp;"_"&amp;$C51,データシート2!$A$1:$SI$1,0),0)</f>
        <v>32.523000000000003</v>
      </c>
      <c r="X51" s="938">
        <f>VLOOKUP($D$3&amp;"_"&amp;X$3,データシート2!$A:$SI,MATCH($R$2&amp;"_"&amp;$C51,データシート2!$A$1:$SI$1,0),0)</f>
        <v>28.989000000000001</v>
      </c>
      <c r="Y51" s="938">
        <f>VLOOKUP($D$3&amp;"_"&amp;Y$3,データシート2!$A:$SI,MATCH($R$2&amp;"_"&amp;$C51,データシート2!$A$1:$SI$1,0),0)</f>
        <v>29.55</v>
      </c>
      <c r="Z51" s="938">
        <f>VLOOKUP($D$3&amp;"_"&amp;Z$3,データシート2!$A:$SI,MATCH($R$2&amp;"_"&amp;$C51,データシート2!$A$1:$SI$1,0),0)</f>
        <v>29.573</v>
      </c>
      <c r="AA51" s="938">
        <f>VLOOKUP($D$3&amp;"_"&amp;AA$3,データシート2!$A:$SI,MATCH($R$2&amp;"_"&amp;$C51,データシート2!$A$1:$SI$1,0),0)</f>
        <v>3.266</v>
      </c>
      <c r="AB51" s="939">
        <f>VLOOKUP($D$3&amp;"_"&amp;AB$3,データシート2!$A:$SI,MATCH($R$2&amp;"_"&amp;$C51,データシート2!$A$1:$SI$1,0),0)</f>
        <v>14.627000000000001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18.481000000000002</v>
      </c>
      <c r="S53" s="925">
        <f>VLOOKUP($D$3&amp;"_"&amp;S$3,データシート2!$A:$SI,MATCH($R$2&amp;"_"&amp;$B53,データシート2!$A$1:$SI$1,0),0)</f>
        <v>20.73</v>
      </c>
      <c r="T53" s="925">
        <f>VLOOKUP($D$3&amp;"_"&amp;T$3,データシート2!$A:$SI,MATCH($R$2&amp;"_"&amp;$B53,データシート2!$A$1:$SI$1,0),0)</f>
        <v>19.951000000000001</v>
      </c>
      <c r="U53" s="925">
        <f>VLOOKUP($D$3&amp;"_"&amp;U$3,データシート2!$A:$SI,MATCH($R$2&amp;"_"&amp;$B53,データシート2!$A$1:$SI$1,0),0)</f>
        <v>19.436</v>
      </c>
      <c r="V53" s="925">
        <f>VLOOKUP($D$3&amp;"_"&amp;V$3,データシート2!$A:$SI,MATCH($R$2&amp;"_"&amp;$B53,データシート2!$A$1:$SI$1,0),0)</f>
        <v>18.960999999999999</v>
      </c>
      <c r="W53" s="925">
        <f>VLOOKUP($D$3&amp;"_"&amp;W$3,データシート2!$A:$SI,MATCH($R$2&amp;"_"&amp;$B53,データシート2!$A$1:$SI$1,0),0)</f>
        <v>19.472999999999999</v>
      </c>
      <c r="X53" s="925">
        <f>VLOOKUP($D$3&amp;"_"&amp;X$3,データシート2!$A:$SI,MATCH($R$2&amp;"_"&amp;$B53,データシート2!$A$1:$SI$1,0),0)</f>
        <v>18.939</v>
      </c>
      <c r="Y53" s="925">
        <f>VLOOKUP($D$3&amp;"_"&amp;Y$3,データシート2!$A:$SI,MATCH($R$2&amp;"_"&amp;$B53,データシート2!$A$1:$SI$1,0),0)</f>
        <v>18.651</v>
      </c>
      <c r="Z53" s="925">
        <f>VLOOKUP($D$3&amp;"_"&amp;Z$3,データシート2!$A:$SI,MATCH($R$2&amp;"_"&amp;$B53,データシート2!$A$1:$SI$1,0),0)</f>
        <v>17.428000000000001</v>
      </c>
      <c r="AA53" s="925">
        <f>VLOOKUP($D$3&amp;"_"&amp;AA$3,データシート2!$A:$SI,MATCH($R$2&amp;"_"&amp;$B53,データシート2!$A$1:$SI$1,0),0)</f>
        <v>16.803000000000001</v>
      </c>
      <c r="AB53" s="926">
        <f>VLOOKUP($D$3&amp;"_"&amp;AB$3,データシート2!$A:$SI,MATCH($R$2&amp;"_"&amp;$B53,データシート2!$A$1:$SI$1,0),0)</f>
        <v>15.875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18.481000000000002</v>
      </c>
      <c r="S61" s="944">
        <f>VLOOKUP($D$3&amp;"_"&amp;S$3,データシート2!$A:$SI,MATCH($R$2&amp;"_"&amp;$C61,データシート2!$A$1:$SI$1,0),0)</f>
        <v>20.73</v>
      </c>
      <c r="T61" s="944">
        <f>VLOOKUP($D$3&amp;"_"&amp;T$3,データシート2!$A:$SI,MATCH($R$2&amp;"_"&amp;$C61,データシート2!$A$1:$SI$1,0),0)</f>
        <v>19.951000000000001</v>
      </c>
      <c r="U61" s="944">
        <f>VLOOKUP($D$3&amp;"_"&amp;U$3,データシート2!$A:$SI,MATCH($R$2&amp;"_"&amp;$C61,データシート2!$A$1:$SI$1,0),0)</f>
        <v>19.436</v>
      </c>
      <c r="V61" s="944">
        <f>VLOOKUP($D$3&amp;"_"&amp;V$3,データシート2!$A:$SI,MATCH($R$2&amp;"_"&amp;$C61,データシート2!$A$1:$SI$1,0),0)</f>
        <v>18.960999999999999</v>
      </c>
      <c r="W61" s="944">
        <f>VLOOKUP($D$3&amp;"_"&amp;W$3,データシート2!$A:$SI,MATCH($R$2&amp;"_"&amp;$C61,データシート2!$A$1:$SI$1,0),0)</f>
        <v>19.472999999999999</v>
      </c>
      <c r="X61" s="944">
        <f>VLOOKUP($D$3&amp;"_"&amp;X$3,データシート2!$A:$SI,MATCH($R$2&amp;"_"&amp;$C61,データシート2!$A$1:$SI$1,0),0)</f>
        <v>18.939</v>
      </c>
      <c r="Y61" s="944">
        <f>VLOOKUP($D$3&amp;"_"&amp;Y$3,データシート2!$A:$SI,MATCH($R$2&amp;"_"&amp;$C61,データシート2!$A$1:$SI$1,0),0)</f>
        <v>18.651</v>
      </c>
      <c r="Z61" s="944">
        <f>VLOOKUP($D$3&amp;"_"&amp;Z$3,データシート2!$A:$SI,MATCH($R$2&amp;"_"&amp;$C61,データシート2!$A$1:$SI$1,0),0)</f>
        <v>17.428000000000001</v>
      </c>
      <c r="AA61" s="944">
        <f>VLOOKUP($D$3&amp;"_"&amp;AA$3,データシート2!$A:$SI,MATCH($R$2&amp;"_"&amp;$C61,データシート2!$A$1:$SI$1,0),0)</f>
        <v>16.803000000000001</v>
      </c>
      <c r="AB61" s="945">
        <f>VLOOKUP($D$3&amp;"_"&amp;AB$3,データシート2!$A:$SI,MATCH($R$2&amp;"_"&amp;$C61,データシート2!$A$1:$SI$1,0),0)</f>
        <v>15.875</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8.08</v>
      </c>
      <c r="S68" s="925">
        <f>VLOOKUP($D$3&amp;"_"&amp;S$3,データシート2!$A:$SI,MATCH($R$2&amp;"_"&amp;$B68,データシート2!$A$1:$SI$1,0),0)</f>
        <v>8.2370000000000001</v>
      </c>
      <c r="T68" s="925">
        <f>VLOOKUP($D$3&amp;"_"&amp;T$3,データシート2!$A:$SI,MATCH($R$2&amp;"_"&amp;$B68,データシート2!$A$1:$SI$1,0),0)</f>
        <v>7.9420000000000002</v>
      </c>
      <c r="U68" s="925">
        <f>VLOOKUP($D$3&amp;"_"&amp;U$3,データシート2!$A:$SI,MATCH($R$2&amp;"_"&amp;$B68,データシート2!$A$1:$SI$1,0),0)</f>
        <v>7.4770000000000003</v>
      </c>
      <c r="V68" s="925">
        <f>VLOOKUP($D$3&amp;"_"&amp;V$3,データシート2!$A:$SI,MATCH($R$2&amp;"_"&amp;$B68,データシート2!$A$1:$SI$1,0),0)</f>
        <v>7.2910000000000004</v>
      </c>
      <c r="W68" s="925">
        <f>VLOOKUP($D$3&amp;"_"&amp;W$3,データシート2!$A:$SI,MATCH($R$2&amp;"_"&amp;$B68,データシート2!$A$1:$SI$1,0),0)</f>
        <v>7.0709999999999997</v>
      </c>
      <c r="X68" s="925">
        <f>VLOOKUP($D$3&amp;"_"&amp;X$3,データシート2!$A:$SI,MATCH($R$2&amp;"_"&amp;$B68,データシート2!$A$1:$SI$1,0),0)</f>
        <v>7.1680000000000001</v>
      </c>
      <c r="Y68" s="925">
        <f>VLOOKUP($D$3&amp;"_"&amp;Y$3,データシート2!$A:$SI,MATCH($R$2&amp;"_"&amp;$B68,データシート2!$A$1:$SI$1,0),0)</f>
        <v>7.6180000000000003</v>
      </c>
      <c r="Z68" s="925">
        <f>VLOOKUP($D$3&amp;"_"&amp;Z$3,データシート2!$A:$SI,MATCH($R$2&amp;"_"&amp;$B68,データシート2!$A$1:$SI$1,0),0)</f>
        <v>6.89</v>
      </c>
      <c r="AA68" s="925">
        <f>VLOOKUP($D$3&amp;"_"&amp;AA$3,データシート2!$A:$SI,MATCH($R$2&amp;"_"&amp;$B68,データシート2!$A$1:$SI$1,0),0)</f>
        <v>6.5449999999999999</v>
      </c>
      <c r="AB68" s="926">
        <f>VLOOKUP($D$3&amp;"_"&amp;AB$3,データシート2!$A:$SI,MATCH($R$2&amp;"_"&amp;$B68,データシート2!$A$1:$SI$1,0),0)</f>
        <v>7.2060000000000004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8.08</v>
      </c>
      <c r="S75" s="938">
        <f>VLOOKUP($D$3&amp;"_"&amp;S$3,データシート2!$A:$SI,MATCH($R$2&amp;"_"&amp;$C75,データシート2!$A$1:$SI$1,0),0)</f>
        <v>8.2370000000000001</v>
      </c>
      <c r="T75" s="938">
        <f>VLOOKUP($D$3&amp;"_"&amp;T$3,データシート2!$A:$SI,MATCH($R$2&amp;"_"&amp;$C75,データシート2!$A$1:$SI$1,0),0)</f>
        <v>7.9420000000000002</v>
      </c>
      <c r="U75" s="938">
        <f>VLOOKUP($D$3&amp;"_"&amp;U$3,データシート2!$A:$SI,MATCH($R$2&amp;"_"&amp;$C75,データシート2!$A$1:$SI$1,0),0)</f>
        <v>7.4770000000000003</v>
      </c>
      <c r="V75" s="938">
        <f>VLOOKUP($D$3&amp;"_"&amp;V$3,データシート2!$A:$SI,MATCH($R$2&amp;"_"&amp;$C75,データシート2!$A$1:$SI$1,0),0)</f>
        <v>7.2910000000000004</v>
      </c>
      <c r="W75" s="938">
        <f>VLOOKUP($D$3&amp;"_"&amp;W$3,データシート2!$A:$SI,MATCH($R$2&amp;"_"&amp;$C75,データシート2!$A$1:$SI$1,0),0)</f>
        <v>7.0709999999999997</v>
      </c>
      <c r="X75" s="938">
        <f>VLOOKUP($D$3&amp;"_"&amp;X$3,データシート2!$A:$SI,MATCH($R$2&amp;"_"&amp;$C75,データシート2!$A$1:$SI$1,0),0)</f>
        <v>7.1680000000000001</v>
      </c>
      <c r="Y75" s="938">
        <f>VLOOKUP($D$3&amp;"_"&amp;Y$3,データシート2!$A:$SI,MATCH($R$2&amp;"_"&amp;$C75,データシート2!$A$1:$SI$1,0),0)</f>
        <v>7.6180000000000003</v>
      </c>
      <c r="Z75" s="938">
        <f>VLOOKUP($D$3&amp;"_"&amp;Z$3,データシート2!$A:$SI,MATCH($R$2&amp;"_"&amp;$C75,データシート2!$A$1:$SI$1,0),0)</f>
        <v>6.89</v>
      </c>
      <c r="AA75" s="938">
        <f>VLOOKUP($D$3&amp;"_"&amp;AA$3,データシート2!$A:$SI,MATCH($R$2&amp;"_"&amp;$C75,データシート2!$A$1:$SI$1,0),0)</f>
        <v>6.5449999999999999</v>
      </c>
      <c r="AB75" s="939">
        <f>VLOOKUP($D$3&amp;"_"&amp;AB$3,データシート2!$A:$SI,MATCH($R$2&amp;"_"&amp;$C75,データシート2!$A$1:$SI$1,0),0)</f>
        <v>7.2060000000000004</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7.9560000000000004</v>
      </c>
      <c r="S117" s="925">
        <f>VLOOKUP($D$3&amp;"_"&amp;S$3,データシート2!$A:$SI,MATCH($R$2&amp;"_"&amp;$B117,データシート2!$A$1:$SI$1,0),0)</f>
        <v>7.8010000000000002</v>
      </c>
      <c r="T117" s="925">
        <f>VLOOKUP($D$3&amp;"_"&amp;T$3,データシート2!$A:$SI,MATCH($R$2&amp;"_"&amp;$B117,データシート2!$A$1:$SI$1,0),0)</f>
        <v>8.2420000000000009</v>
      </c>
      <c r="U117" s="925">
        <f>VLOOKUP($D$3&amp;"_"&amp;U$3,データシート2!$A:$SI,MATCH($R$2&amp;"_"&amp;$B117,データシート2!$A$1:$SI$1,0),0)</f>
        <v>7.6470000000000002</v>
      </c>
      <c r="V117" s="925">
        <f>VLOOKUP($D$3&amp;"_"&amp;V$3,データシート2!$A:$SI,MATCH($R$2&amp;"_"&amp;$B117,データシート2!$A$1:$SI$1,0),0)</f>
        <v>6.5679999999999996</v>
      </c>
      <c r="W117" s="925">
        <f>VLOOKUP($D$3&amp;"_"&amp;W$3,データシート2!$A:$SI,MATCH($R$2&amp;"_"&amp;$B117,データシート2!$A$1:$SI$1,0),0)</f>
        <v>6.4089999999999998</v>
      </c>
      <c r="X117" s="925">
        <f>VLOOKUP($D$3&amp;"_"&amp;X$3,データシート2!$A:$SI,MATCH($R$2&amp;"_"&amp;$B117,データシート2!$A$1:$SI$1,0),0)</f>
        <v>6.6559999999999997</v>
      </c>
      <c r="Y117" s="925">
        <f>VLOOKUP($D$3&amp;"_"&amp;Y$3,データシート2!$A:$SI,MATCH($R$2&amp;"_"&amp;$B117,データシート2!$A$1:$SI$1,0),0)</f>
        <v>6.5880000000000001</v>
      </c>
      <c r="Z117" s="925">
        <f>VLOOKUP($D$3&amp;"_"&amp;Z$3,データシート2!$A:$SI,MATCH($R$2&amp;"_"&amp;$B117,データシート2!$A$1:$SI$1,0),0)</f>
        <v>6.3849999999999998</v>
      </c>
      <c r="AA117" s="925">
        <f>VLOOKUP($D$3&amp;"_"&amp;AA$3,データシート2!$A:$SI,MATCH($R$2&amp;"_"&amp;$B117,データシート2!$A$1:$SI$1,0),0)</f>
        <v>6.1379999999999999</v>
      </c>
      <c r="AB117" s="926">
        <f>VLOOKUP($D$3&amp;"_"&amp;AB$3,データシート2!$A:$SI,MATCH($R$2&amp;"_"&amp;$B117,データシート2!$A$1:$SI$1,0),0)</f>
        <v>5.9950000000000001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7.9560000000000004</v>
      </c>
      <c r="S118" s="928">
        <f>VLOOKUP($D$3&amp;"_"&amp;S$3,データシート2!$A:$SI,MATCH($R$2&amp;"_"&amp;$C118,データシート2!$A$1:$SI$1,0),0)</f>
        <v>7.8010000000000002</v>
      </c>
      <c r="T118" s="928">
        <f>VLOOKUP($D$3&amp;"_"&amp;T$3,データシート2!$A:$SI,MATCH($R$2&amp;"_"&amp;$C118,データシート2!$A$1:$SI$1,0),0)</f>
        <v>8.2420000000000009</v>
      </c>
      <c r="U118" s="928">
        <f>VLOOKUP($D$3&amp;"_"&amp;U$3,データシート2!$A:$SI,MATCH($R$2&amp;"_"&amp;$C118,データシート2!$A$1:$SI$1,0),0)</f>
        <v>7.6470000000000002</v>
      </c>
      <c r="V118" s="928">
        <f>VLOOKUP($D$3&amp;"_"&amp;V$3,データシート2!$A:$SI,MATCH($R$2&amp;"_"&amp;$C118,データシート2!$A$1:$SI$1,0),0)</f>
        <v>6.5679999999999996</v>
      </c>
      <c r="W118" s="928">
        <f>VLOOKUP($D$3&amp;"_"&amp;W$3,データシート2!$A:$SI,MATCH($R$2&amp;"_"&amp;$C118,データシート2!$A$1:$SI$1,0),0)</f>
        <v>6.4089999999999998</v>
      </c>
      <c r="X118" s="928">
        <f>VLOOKUP($D$3&amp;"_"&amp;X$3,データシート2!$A:$SI,MATCH($R$2&amp;"_"&amp;$C118,データシート2!$A$1:$SI$1,0),0)</f>
        <v>6.6559999999999997</v>
      </c>
      <c r="Y118" s="928">
        <f>VLOOKUP($D$3&amp;"_"&amp;Y$3,データシート2!$A:$SI,MATCH($R$2&amp;"_"&amp;$C118,データシート2!$A$1:$SI$1,0),0)</f>
        <v>6.5880000000000001</v>
      </c>
      <c r="Z118" s="928">
        <f>VLOOKUP($D$3&amp;"_"&amp;Z$3,データシート2!$A:$SI,MATCH($R$2&amp;"_"&amp;$C118,データシート2!$A$1:$SI$1,0),0)</f>
        <v>6.3849999999999998</v>
      </c>
      <c r="AA118" s="928">
        <f>VLOOKUP($D$3&amp;"_"&amp;AA$3,データシート2!$A:$SI,MATCH($R$2&amp;"_"&amp;$C118,データシート2!$A$1:$SI$1,0),0)</f>
        <v>6.1379999999999999</v>
      </c>
      <c r="AB118" s="929">
        <f>VLOOKUP($D$3&amp;"_"&amp;AB$3,データシート2!$A:$SI,MATCH($R$2&amp;"_"&amp;$C118,データシート2!$A$1:$SI$1,0),0)</f>
        <v>5.9950000000000001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33.578000000000003</v>
      </c>
      <c r="S124" s="925">
        <f>VLOOKUP($D$3&amp;"_"&amp;S$3,データシート2!$A:$SI,MATCH($R$2&amp;"_"&amp;$B124,データシート2!$A$1:$SI$1,0),0)</f>
        <v>30.53</v>
      </c>
      <c r="T124" s="925">
        <f>VLOOKUP($D$3&amp;"_"&amp;T$3,データシート2!$A:$SI,MATCH($R$2&amp;"_"&amp;$B124,データシート2!$A$1:$SI$1,0),0)</f>
        <v>24.013000000000002</v>
      </c>
      <c r="U124" s="925">
        <f>VLOOKUP($D$3&amp;"_"&amp;U$3,データシート2!$A:$SI,MATCH($R$2&amp;"_"&amp;$B124,データシート2!$A$1:$SI$1,0),0)</f>
        <v>18.184000000000001</v>
      </c>
      <c r="V124" s="925">
        <f>VLOOKUP($D$3&amp;"_"&amp;V$3,データシート2!$A:$SI,MATCH($R$2&amp;"_"&amp;$B124,データシート2!$A$1:$SI$1,0),0)</f>
        <v>21.259</v>
      </c>
      <c r="W124" s="925">
        <f>VLOOKUP($D$3&amp;"_"&amp;W$3,データシート2!$A:$SI,MATCH($R$2&amp;"_"&amp;$B124,データシート2!$A$1:$SI$1,0),0)</f>
        <v>19.542000000000002</v>
      </c>
      <c r="X124" s="925">
        <f>VLOOKUP($D$3&amp;"_"&amp;X$3,データシート2!$A:$SI,MATCH($R$2&amp;"_"&amp;$B124,データシート2!$A$1:$SI$1,0),0)</f>
        <v>15.064</v>
      </c>
      <c r="Y124" s="925">
        <f>VLOOKUP($D$3&amp;"_"&amp;Y$3,データシート2!$A:$SI,MATCH($R$2&amp;"_"&amp;$B124,データシート2!$A$1:$SI$1,0),0)</f>
        <v>17.986000000000001</v>
      </c>
      <c r="Z124" s="925">
        <f>VLOOKUP($D$3&amp;"_"&amp;Z$3,データシート2!$A:$SI,MATCH($R$2&amp;"_"&amp;$B124,データシート2!$A$1:$SI$1,0),0)</f>
        <v>23.869</v>
      </c>
      <c r="AA124" s="925">
        <f>VLOOKUP($D$3&amp;"_"&amp;AA$3,データシート2!$A:$SI,MATCH($R$2&amp;"_"&amp;$B124,データシート2!$A$1:$SI$1,0),0)</f>
        <v>21.702000000000002</v>
      </c>
      <c r="AB124" s="926">
        <f>VLOOKUP($D$3&amp;"_"&amp;AB$3,データシート2!$A:$SI,MATCH($R$2&amp;"_"&amp;$B124,データシート2!$A$1:$SI$1,0),0)</f>
        <v>21.530999999999999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33.578000000000003</v>
      </c>
      <c r="S125" s="941">
        <f>VLOOKUP($D$3&amp;"_"&amp;S$3,データシート2!$A:$SI,MATCH($R$2&amp;"_"&amp;$C125,データシート2!$A$1:$SI$1,0),0)</f>
        <v>30.53</v>
      </c>
      <c r="T125" s="941">
        <f>VLOOKUP($D$3&amp;"_"&amp;T$3,データシート2!$A:$SI,MATCH($R$2&amp;"_"&amp;$C125,データシート2!$A$1:$SI$1,0),0)</f>
        <v>24.013000000000002</v>
      </c>
      <c r="U125" s="941">
        <f>VLOOKUP($D$3&amp;"_"&amp;U$3,データシート2!$A:$SI,MATCH($R$2&amp;"_"&amp;$C125,データシート2!$A$1:$SI$1,0),0)</f>
        <v>18.184000000000001</v>
      </c>
      <c r="V125" s="941">
        <f>VLOOKUP($D$3&amp;"_"&amp;V$3,データシート2!$A:$SI,MATCH($R$2&amp;"_"&amp;$C125,データシート2!$A$1:$SI$1,0),0)</f>
        <v>21.259</v>
      </c>
      <c r="W125" s="941">
        <f>VLOOKUP($D$3&amp;"_"&amp;W$3,データシート2!$A:$SI,MATCH($R$2&amp;"_"&amp;$C125,データシート2!$A$1:$SI$1,0),0)</f>
        <v>19.542000000000002</v>
      </c>
      <c r="X125" s="941">
        <f>VLOOKUP($D$3&amp;"_"&amp;X$3,データシート2!$A:$SI,MATCH($R$2&amp;"_"&amp;$C125,データシート2!$A$1:$SI$1,0),0)</f>
        <v>15.064</v>
      </c>
      <c r="Y125" s="941">
        <f>VLOOKUP($D$3&amp;"_"&amp;Y$3,データシート2!$A:$SI,MATCH($R$2&amp;"_"&amp;$C125,データシート2!$A$1:$SI$1,0),0)</f>
        <v>17.986000000000001</v>
      </c>
      <c r="Z125" s="941">
        <f>VLOOKUP($D$3&amp;"_"&amp;Z$3,データシート2!$A:$SI,MATCH($R$2&amp;"_"&amp;$C125,データシート2!$A$1:$SI$1,0),0)</f>
        <v>23.869</v>
      </c>
      <c r="AA125" s="941">
        <f>VLOOKUP($D$3&amp;"_"&amp;AA$3,データシート2!$A:$SI,MATCH($R$2&amp;"_"&amp;$C125,データシート2!$A$1:$SI$1,0),0)</f>
        <v>21.702000000000002</v>
      </c>
      <c r="AB125" s="942">
        <f>VLOOKUP($D$3&amp;"_"&amp;AB$3,データシート2!$A:$SI,MATCH($R$2&amp;"_"&amp;$C125,データシート2!$A$1:$SI$1,0),0)</f>
        <v>21.530999999999999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2025-03-04T09:44:25Z</dcterms:created>
  <dcterms:modified xsi:type="dcterms:W3CDTF">2025-03-04T09:44:26Z</dcterms:modified>
  <cp:category/>
  <cp:contentStatus/>
</cp:coreProperties>
</file>